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worldbankgroup-my.sharepoint.com/personal/isong_worldbank_org/Documents/LDriveWBG/Websites/Data submission files/"/>
    </mc:Choice>
  </mc:AlternateContent>
  <xr:revisionPtr revIDLastSave="42" documentId="8_{1EE67EF9-2C0C-4305-BF1A-5A4E20DE6F45}" xr6:coauthVersionLast="45" xr6:coauthVersionMax="45" xr10:uidLastSave="{75589E67-7892-403F-94A5-66350FC2EB1F}"/>
  <workbookProtection workbookPassword="CC96" lockStructure="1"/>
  <bookViews>
    <workbookView xWindow="57480" yWindow="-120" windowWidth="29040" windowHeight="15840" tabRatio="944" xr2:uid="{00000000-000D-0000-FFFF-FFFF00000000}"/>
  </bookViews>
  <sheets>
    <sheet name="0-Cover Page" sheetId="48" r:id="rId1"/>
    <sheet name="00-Note" sheetId="43" r:id="rId2"/>
    <sheet name="1-Step 1-L-Year" sheetId="34" r:id="rId3"/>
    <sheet name="2-Step 2-L-Year" sheetId="36" r:id="rId4"/>
    <sheet name="3-Step 3-L-Year" sheetId="40" r:id="rId5"/>
    <sheet name="4-Step 4-C-Year" sheetId="47" r:id="rId6"/>
    <sheet name="5-Step 5-C-Year" sheetId="39" r:id="rId7"/>
    <sheet name="6-Step 6-C-Year" sheetId="41" r:id="rId8"/>
    <sheet name="07-Param" sheetId="37" r:id="rId9"/>
  </sheets>
  <externalReferences>
    <externalReference r:id="rId10"/>
    <externalReference r:id="rId11"/>
  </externalReferences>
  <definedNames>
    <definedName name="_xlnm._FilterDatabase" localSheetId="2" hidden="1">'1-Step 1-L-Year'!$A$1:$WUR$384</definedName>
    <definedName name="_xlnm._FilterDatabase" localSheetId="3" hidden="1">'2-Step 2-L-Year'!$A$5:$M$1864</definedName>
    <definedName name="_xlnm._FilterDatabase" localSheetId="4" hidden="1">'3-Step 3-L-Year'!$A$1:$WUQ$381</definedName>
    <definedName name="_xlnm._FilterDatabase" localSheetId="5" hidden="1">'4-Step 4-C-Year'!$A$1:$WUR$381</definedName>
    <definedName name="_xlnm._FilterDatabase" localSheetId="6" hidden="1">'5-Step 5-C-Year'!$A$5:$M$1864</definedName>
    <definedName name="_xlnm._FilterDatabase" localSheetId="7" hidden="1">'6-Step 6-C-Year'!$A$1:$WUQ$381</definedName>
    <definedName name="_Order1" hidden="1">255</definedName>
    <definedName name="Approaches">'07-Param'!$B$2:$C$6</definedName>
    <definedName name="BasicHeadings">'07-Param'!$A$9:$C$163</definedName>
    <definedName name="ColStyle">[1]In_Pri!$H$17</definedName>
    <definedName name="Countries">[1]In_Pri!$H$2</definedName>
    <definedName name="Country" localSheetId="5">'4-Step 4-C-Year'!$F$2</definedName>
    <definedName name="Country">'1-Step 1-L-Year'!$F$2</definedName>
    <definedName name="Currency">[1]In_Pri!$H$12</definedName>
    <definedName name="Currency_Unit" localSheetId="5">'4-Step 4-C-Year'!$F$3</definedName>
    <definedName name="D_test3">" = Data_res!R4C6: R  22C6"</definedName>
    <definedName name="DataStyle">[1]In_Pri!$H$18</definedName>
    <definedName name="EstimatedC">'5-Step 5-C-Year'!$H$16:$I$2500</definedName>
    <definedName name="EstimatedL">'2-Step 2-L-Year'!$H$5:$I$2272</definedName>
    <definedName name="Extrapolated">'5-Step 5-C-Year'!$H$5:$I$1867</definedName>
    <definedName name="Indicator1">'2-Step 2-L-Year'!$F:$F</definedName>
    <definedName name="Indicator2">'5-Step 5-C-Year'!$F:$F</definedName>
    <definedName name="LastYearEstimates">'3-Step 3-L-Year'!$B$6:$E$381</definedName>
    <definedName name="LatestYear">'1-Step 1-L-Year'!$F$1</definedName>
    <definedName name="Nomenclature">'[2]08-French'!$B$1:$C$375</definedName>
    <definedName name="OK">#REF!</definedName>
    <definedName name="PivotTableType">[1]In_Pri!$H$4</definedName>
    <definedName name="Pop05_">'2-Step 2-L-Year'!$F$7:$L$7</definedName>
    <definedName name="Prindex">'2-Step 2-L-Year'!$F$9:$L$9</definedName>
    <definedName name="_xlnm.Print_Area" localSheetId="1">'00-Note'!$B$2:$B$3</definedName>
    <definedName name="_xlnm.Print_Area" localSheetId="0">'0-Cover Page'!$B$1:$K$41</definedName>
    <definedName name="_xlnm.Print_Area" localSheetId="2">'1-Step 1-L-Year'!$B$1:$F$384</definedName>
    <definedName name="_xlnm.Print_Area" localSheetId="3">'2-Step 2-L-Year'!$B$2:$K$1869</definedName>
    <definedName name="_xlnm.Print_Area" localSheetId="4">'3-Step 3-L-Year'!$B$1:$E$381</definedName>
    <definedName name="_xlnm.Print_Area" localSheetId="5">'4-Step 4-C-Year'!$B$1:$F$381</definedName>
    <definedName name="_xlnm.Print_Area" localSheetId="6">'5-Step 5-C-Year'!$B$2:$K$1869</definedName>
    <definedName name="_xlnm.Print_Area" localSheetId="7">'6-Step 6-C-Year'!$B$1:$E$381</definedName>
    <definedName name="_xlnm.Print_Titles" localSheetId="2">'1-Step 1-L-Year'!$5:$5</definedName>
    <definedName name="_xlnm.Print_Titles" localSheetId="4">'3-Step 3-L-Year'!$5:$5</definedName>
    <definedName name="_xlnm.Print_Titles" localSheetId="5">'4-Step 4-C-Year'!$5:$5</definedName>
    <definedName name="_xlnm.Print_Titles" localSheetId="7">'6-Step 6-C-Year'!$5:$5</definedName>
    <definedName name="Project09">'2-Step 2-L-Year'!$F$8:$L$8</definedName>
    <definedName name="Source1">'2-Step 2-L-Year'!$G:$G</definedName>
    <definedName name="Source2">'5-Step 5-C-Year'!$G:$G</definedName>
    <definedName name="Step1EN" localSheetId="4">'3-Step 3-L-Year'!$B$6:$E$381</definedName>
    <definedName name="Step1EN" localSheetId="5">'4-Step 4-C-Year'!$B$6:$F$381</definedName>
    <definedName name="Step1EN" localSheetId="7">'6-Step 6-C-Year'!$B$6:$E$381</definedName>
    <definedName name="Step1EN">'1-Step 1-L-Year'!$B$6:$F$384</definedName>
    <definedName name="Threshhold1">'3-Step 3-L-Year'!$G$5</definedName>
    <definedName name="Threshhold2">'6-Step 6-C-Year'!$G$5</definedName>
    <definedName name="Total_Discrepancy1">'1-Step 1-L-Year'!$F$6</definedName>
    <definedName name="Total_Discrepancy2">'4-Step 4-C-Year'!$F$6</definedName>
    <definedName name="Unit1">'2-Step 2-L-Year'!$J:$J</definedName>
    <definedName name="Unit2">'5-Step 5-C-Year'!$J:$J</definedName>
    <definedName name="Value1">'2-Step 2-L-Year'!$I:$I</definedName>
    <definedName name="Value2">'5-Step 5-C-Year'!$I:$I</definedName>
    <definedName name="wrn.results." hidden="1">{#N/A,#N/A,TRUE,"Pri";#N/A,#N/A,TRUE,"Exp"}</definedName>
    <definedName name="Year1">'2-Step 2-L-Year'!$H:$H</definedName>
    <definedName name="Year11">'4-Step 4-C-Year'!$F$1</definedName>
    <definedName name="Year2">'5-Step 5-C-Year'!$H:$H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41" l="1"/>
  <c r="J2" i="39"/>
  <c r="D382" i="34" l="1"/>
  <c r="D381" i="34" s="1"/>
  <c r="D380" i="34" s="1"/>
  <c r="D379" i="34" s="1"/>
  <c r="D377" i="34"/>
  <c r="D376" i="34" s="1"/>
  <c r="D375" i="34" s="1"/>
  <c r="D373" i="34"/>
  <c r="D372" i="34" s="1"/>
  <c r="D371" i="34" s="1"/>
  <c r="D369" i="34"/>
  <c r="D368" i="34" s="1"/>
  <c r="D366" i="34"/>
  <c r="D364" i="34"/>
  <c r="D362" i="34"/>
  <c r="D358" i="34"/>
  <c r="D353" i="34"/>
  <c r="D348" i="34"/>
  <c r="D346" i="34"/>
  <c r="D344" i="34"/>
  <c r="D342" i="34"/>
  <c r="D340" i="34"/>
  <c r="D335" i="34"/>
  <c r="D334" i="34" s="1"/>
  <c r="D333" i="34" s="1"/>
  <c r="D331" i="34"/>
  <c r="D329" i="34"/>
  <c r="D327" i="34"/>
  <c r="D325" i="34"/>
  <c r="D323" i="34"/>
  <c r="D320" i="34"/>
  <c r="D319" i="34" s="1"/>
  <c r="D316" i="34"/>
  <c r="D315" i="34" s="1"/>
  <c r="D314" i="34" s="1"/>
  <c r="D312" i="34"/>
  <c r="D310" i="34"/>
  <c r="D308" i="34"/>
  <c r="D306" i="34"/>
  <c r="D304" i="34"/>
  <c r="D298" i="34"/>
  <c r="D294" i="34"/>
  <c r="D290" i="34"/>
  <c r="D289" i="34" s="1"/>
  <c r="D288" i="34" s="1"/>
  <c r="D285" i="34"/>
  <c r="D284" i="34" s="1"/>
  <c r="D283" i="34" s="1"/>
  <c r="D281" i="34"/>
  <c r="D280" i="34" s="1"/>
  <c r="D279" i="34" s="1"/>
  <c r="D277" i="34"/>
  <c r="D276" i="34" s="1"/>
  <c r="D275" i="34" s="1"/>
  <c r="D273" i="34"/>
  <c r="D272" i="34" s="1"/>
  <c r="D271" i="34" s="1"/>
  <c r="D269" i="34"/>
  <c r="D268" i="34" s="1"/>
  <c r="D267" i="34" s="1"/>
  <c r="D264" i="34"/>
  <c r="D263" i="34" s="1"/>
  <c r="D262" i="34" s="1"/>
  <c r="D260" i="34"/>
  <c r="D259" i="34" s="1"/>
  <c r="D257" i="34"/>
  <c r="D255" i="34"/>
  <c r="D252" i="34"/>
  <c r="D251" i="34" s="1"/>
  <c r="D249" i="34"/>
  <c r="D248" i="34" s="1"/>
  <c r="D246" i="34"/>
  <c r="D244" i="34"/>
  <c r="D241" i="34"/>
  <c r="D240" i="34" s="1"/>
  <c r="D238" i="34"/>
  <c r="D236" i="34"/>
  <c r="D232" i="34"/>
  <c r="D231" i="34" s="1"/>
  <c r="D229" i="34"/>
  <c r="D228" i="34" s="1"/>
  <c r="D225" i="34"/>
  <c r="D224" i="34" s="1"/>
  <c r="D223" i="34" s="1"/>
  <c r="D221" i="34"/>
  <c r="D220" i="34" s="1"/>
  <c r="D218" i="34"/>
  <c r="D217" i="34" s="1"/>
  <c r="D215" i="34"/>
  <c r="D213" i="34"/>
  <c r="D211" i="34"/>
  <c r="D208" i="34"/>
  <c r="D206" i="34"/>
  <c r="D204" i="34"/>
  <c r="D201" i="34"/>
  <c r="D199" i="34"/>
  <c r="D196" i="34"/>
  <c r="D194" i="34"/>
  <c r="D192" i="34"/>
  <c r="D188" i="34"/>
  <c r="D187" i="34" s="1"/>
  <c r="D185" i="34"/>
  <c r="D184" i="34" s="1"/>
  <c r="D182" i="34"/>
  <c r="D181" i="34" s="1"/>
  <c r="D178" i="34"/>
  <c r="D176" i="34"/>
  <c r="D174" i="34"/>
  <c r="D172" i="34"/>
  <c r="D170" i="34"/>
  <c r="D168" i="34"/>
  <c r="D165" i="34"/>
  <c r="D163" i="34"/>
  <c r="D161" i="34"/>
  <c r="D158" i="34"/>
  <c r="D156" i="34"/>
  <c r="D154" i="34"/>
  <c r="D152" i="34"/>
  <c r="D148" i="34"/>
  <c r="D147" i="34" s="1"/>
  <c r="D145" i="34"/>
  <c r="D143" i="34"/>
  <c r="D141" i="34"/>
  <c r="D138" i="34"/>
  <c r="D136" i="34"/>
  <c r="D134" i="34"/>
  <c r="D129" i="34"/>
  <c r="D127" i="34"/>
  <c r="D124" i="34"/>
  <c r="D122" i="34"/>
  <c r="D119" i="34"/>
  <c r="D118" i="34" s="1"/>
  <c r="D116" i="34"/>
  <c r="D114" i="34"/>
  <c r="D112" i="34"/>
  <c r="D109" i="34"/>
  <c r="D108" i="34" s="1"/>
  <c r="D106" i="34"/>
  <c r="D104" i="34"/>
  <c r="D102" i="34"/>
  <c r="D98" i="34"/>
  <c r="D96" i="34"/>
  <c r="D94" i="34"/>
  <c r="D91" i="34"/>
  <c r="D89" i="34"/>
  <c r="D86" i="34"/>
  <c r="D85" i="34" s="1"/>
  <c r="D83" i="34"/>
  <c r="D82" i="34" s="1"/>
  <c r="D80" i="34"/>
  <c r="D79" i="34" s="1"/>
  <c r="D76" i="34"/>
  <c r="D74" i="34"/>
  <c r="D71" i="34"/>
  <c r="D69" i="34"/>
  <c r="D67" i="34"/>
  <c r="D63" i="34"/>
  <c r="D62" i="34" s="1"/>
  <c r="D60" i="34"/>
  <c r="D59" i="34" s="1"/>
  <c r="D57" i="34"/>
  <c r="D55" i="34"/>
  <c r="D53" i="34"/>
  <c r="D49" i="34"/>
  <c r="D47" i="34"/>
  <c r="D44" i="34"/>
  <c r="D40" i="34"/>
  <c r="D36" i="34"/>
  <c r="D33" i="34"/>
  <c r="D30" i="34"/>
  <c r="D25" i="34"/>
  <c r="D22" i="34"/>
  <c r="D16" i="34"/>
  <c r="D10" i="34"/>
  <c r="D382" i="47"/>
  <c r="D381" i="47" s="1"/>
  <c r="D380" i="47" s="1"/>
  <c r="D379" i="47" s="1"/>
  <c r="D377" i="47"/>
  <c r="D376" i="47" s="1"/>
  <c r="D375" i="47" s="1"/>
  <c r="D373" i="47"/>
  <c r="D372" i="47" s="1"/>
  <c r="D371" i="47" s="1"/>
  <c r="D369" i="47"/>
  <c r="D368" i="47" s="1"/>
  <c r="D366" i="47"/>
  <c r="D364" i="47"/>
  <c r="D362" i="47"/>
  <c r="D358" i="47"/>
  <c r="D353" i="47"/>
  <c r="D348" i="47"/>
  <c r="D346" i="47"/>
  <c r="D344" i="47"/>
  <c r="D342" i="47"/>
  <c r="D340" i="47"/>
  <c r="D335" i="47"/>
  <c r="D334" i="47" s="1"/>
  <c r="D333" i="47" s="1"/>
  <c r="D331" i="47"/>
  <c r="D329" i="47"/>
  <c r="D327" i="47"/>
  <c r="D325" i="47"/>
  <c r="D323" i="47"/>
  <c r="D320" i="47"/>
  <c r="D319" i="47" s="1"/>
  <c r="D316" i="47"/>
  <c r="D315" i="47" s="1"/>
  <c r="D314" i="47" s="1"/>
  <c r="D312" i="47"/>
  <c r="D310" i="47"/>
  <c r="D308" i="47"/>
  <c r="D306" i="47"/>
  <c r="D304" i="47"/>
  <c r="D298" i="47"/>
  <c r="D294" i="47"/>
  <c r="D290" i="47"/>
  <c r="D289" i="47" s="1"/>
  <c r="D288" i="47" s="1"/>
  <c r="D285" i="47"/>
  <c r="D284" i="47" s="1"/>
  <c r="D283" i="47" s="1"/>
  <c r="D281" i="47"/>
  <c r="D280" i="47" s="1"/>
  <c r="D279" i="47" s="1"/>
  <c r="D277" i="47"/>
  <c r="D276" i="47" s="1"/>
  <c r="D275" i="47" s="1"/>
  <c r="D273" i="47"/>
  <c r="D272" i="47" s="1"/>
  <c r="D271" i="47" s="1"/>
  <c r="D269" i="47"/>
  <c r="D268" i="47" s="1"/>
  <c r="D267" i="47" s="1"/>
  <c r="D264" i="47"/>
  <c r="D263" i="47" s="1"/>
  <c r="D262" i="47" s="1"/>
  <c r="D260" i="47"/>
  <c r="D259" i="47" s="1"/>
  <c r="D257" i="47"/>
  <c r="D255" i="47"/>
  <c r="D252" i="47"/>
  <c r="D251" i="47" s="1"/>
  <c r="D249" i="47"/>
  <c r="D248" i="47" s="1"/>
  <c r="D246" i="47"/>
  <c r="D244" i="47"/>
  <c r="D241" i="47"/>
  <c r="D240" i="47" s="1"/>
  <c r="D238" i="47"/>
  <c r="D236" i="47"/>
  <c r="D232" i="47"/>
  <c r="D231" i="47" s="1"/>
  <c r="D229" i="47"/>
  <c r="D228" i="47" s="1"/>
  <c r="D225" i="47"/>
  <c r="D224" i="47" s="1"/>
  <c r="D223" i="47" s="1"/>
  <c r="D221" i="47"/>
  <c r="D220" i="47" s="1"/>
  <c r="D218" i="47"/>
  <c r="D217" i="47" s="1"/>
  <c r="D215" i="47"/>
  <c r="D213" i="47"/>
  <c r="D211" i="47"/>
  <c r="D208" i="47"/>
  <c r="D206" i="47"/>
  <c r="D204" i="47"/>
  <c r="D201" i="47"/>
  <c r="D199" i="47"/>
  <c r="D196" i="47"/>
  <c r="D194" i="47"/>
  <c r="D192" i="47"/>
  <c r="D188" i="47"/>
  <c r="D187" i="47" s="1"/>
  <c r="D185" i="47"/>
  <c r="D184" i="47" s="1"/>
  <c r="D182" i="47"/>
  <c r="D181" i="47" s="1"/>
  <c r="D178" i="47"/>
  <c r="D176" i="47"/>
  <c r="D174" i="47"/>
  <c r="D172" i="47"/>
  <c r="D170" i="47"/>
  <c r="D168" i="47"/>
  <c r="D165" i="47"/>
  <c r="D163" i="47"/>
  <c r="D161" i="47"/>
  <c r="D158" i="47"/>
  <c r="D156" i="47"/>
  <c r="D154" i="47"/>
  <c r="D152" i="47"/>
  <c r="D148" i="47"/>
  <c r="D147" i="47" s="1"/>
  <c r="D145" i="47"/>
  <c r="D143" i="47"/>
  <c r="D141" i="47"/>
  <c r="D138" i="47"/>
  <c r="D136" i="47"/>
  <c r="D134" i="47"/>
  <c r="D129" i="47"/>
  <c r="D127" i="47"/>
  <c r="D124" i="47"/>
  <c r="D122" i="47"/>
  <c r="D119" i="47"/>
  <c r="D118" i="47" s="1"/>
  <c r="D116" i="47"/>
  <c r="D114" i="47"/>
  <c r="D112" i="47"/>
  <c r="D109" i="47"/>
  <c r="D108" i="47" s="1"/>
  <c r="D106" i="47"/>
  <c r="D104" i="47"/>
  <c r="D102" i="47"/>
  <c r="D98" i="47"/>
  <c r="D96" i="47"/>
  <c r="D94" i="47"/>
  <c r="D91" i="47"/>
  <c r="D89" i="47"/>
  <c r="D86" i="47"/>
  <c r="D85" i="47" s="1"/>
  <c r="D83" i="47"/>
  <c r="D82" i="47" s="1"/>
  <c r="D80" i="47"/>
  <c r="D79" i="47" s="1"/>
  <c r="D76" i="47"/>
  <c r="D74" i="47"/>
  <c r="D71" i="47"/>
  <c r="D69" i="47"/>
  <c r="D67" i="47"/>
  <c r="D63" i="47"/>
  <c r="D62" i="47" s="1"/>
  <c r="D60" i="47"/>
  <c r="D59" i="47" s="1"/>
  <c r="D57" i="47"/>
  <c r="D55" i="47"/>
  <c r="D53" i="47"/>
  <c r="D49" i="47"/>
  <c r="D47" i="47"/>
  <c r="D44" i="47"/>
  <c r="D40" i="47"/>
  <c r="D36" i="47"/>
  <c r="D33" i="47"/>
  <c r="D30" i="47"/>
  <c r="D25" i="47"/>
  <c r="D22" i="47"/>
  <c r="D16" i="47"/>
  <c r="D10" i="47"/>
  <c r="D1863" i="39"/>
  <c r="D1862" i="39"/>
  <c r="D1861" i="39"/>
  <c r="D1860" i="39"/>
  <c r="D1859" i="39"/>
  <c r="D1858" i="39"/>
  <c r="D1850" i="39"/>
  <c r="D1849" i="39"/>
  <c r="D1848" i="39"/>
  <c r="D1847" i="39"/>
  <c r="D1846" i="39"/>
  <c r="D1838" i="39"/>
  <c r="D1837" i="39"/>
  <c r="D1836" i="39"/>
  <c r="D1835" i="39"/>
  <c r="D1834" i="39"/>
  <c r="D1826" i="39"/>
  <c r="D1825" i="39"/>
  <c r="D1824" i="39"/>
  <c r="D1823" i="39"/>
  <c r="D1822" i="39"/>
  <c r="D1814" i="39"/>
  <c r="D1813" i="39"/>
  <c r="D1812" i="39"/>
  <c r="D1811" i="39"/>
  <c r="D1810" i="39"/>
  <c r="D1802" i="39"/>
  <c r="D1801" i="39"/>
  <c r="D1800" i="39"/>
  <c r="D1799" i="39"/>
  <c r="D1798" i="39"/>
  <c r="D1790" i="39"/>
  <c r="D1789" i="39"/>
  <c r="D1788" i="39"/>
  <c r="D1787" i="39"/>
  <c r="D1786" i="39"/>
  <c r="D1778" i="39"/>
  <c r="D1777" i="39"/>
  <c r="D1776" i="39"/>
  <c r="D1775" i="39"/>
  <c r="D1774" i="39"/>
  <c r="D1766" i="39"/>
  <c r="D1765" i="39"/>
  <c r="D1764" i="39"/>
  <c r="D1763" i="39"/>
  <c r="D1762" i="39"/>
  <c r="D1754" i="39"/>
  <c r="D1753" i="39"/>
  <c r="D1752" i="39"/>
  <c r="D1751" i="39"/>
  <c r="D1750" i="39"/>
  <c r="D1742" i="39"/>
  <c r="D1741" i="39"/>
  <c r="D1740" i="39"/>
  <c r="D1739" i="39"/>
  <c r="D1738" i="39"/>
  <c r="D1730" i="39"/>
  <c r="D1729" i="39"/>
  <c r="D1728" i="39"/>
  <c r="D1727" i="39"/>
  <c r="D1726" i="39"/>
  <c r="D1718" i="39"/>
  <c r="D1717" i="39"/>
  <c r="D1716" i="39"/>
  <c r="D1715" i="39"/>
  <c r="D1714" i="39"/>
  <c r="D1706" i="39"/>
  <c r="D1705" i="39"/>
  <c r="D1704" i="39"/>
  <c r="D1703" i="39"/>
  <c r="D1702" i="39"/>
  <c r="D1694" i="39"/>
  <c r="D1693" i="39"/>
  <c r="D1692" i="39"/>
  <c r="D1691" i="39"/>
  <c r="D1690" i="39"/>
  <c r="D1682" i="39"/>
  <c r="D1681" i="39"/>
  <c r="D1680" i="39"/>
  <c r="D1679" i="39"/>
  <c r="D1678" i="39"/>
  <c r="D1670" i="39"/>
  <c r="D1669" i="39"/>
  <c r="D1668" i="39"/>
  <c r="D1667" i="39"/>
  <c r="D1666" i="39"/>
  <c r="D1658" i="39"/>
  <c r="D1657" i="39"/>
  <c r="D1656" i="39"/>
  <c r="D1655" i="39"/>
  <c r="D1654" i="39"/>
  <c r="D1646" i="39"/>
  <c r="D1645" i="39"/>
  <c r="D1644" i="39"/>
  <c r="D1643" i="39"/>
  <c r="D1642" i="39"/>
  <c r="D1634" i="39"/>
  <c r="D1633" i="39"/>
  <c r="D1632" i="39"/>
  <c r="D1631" i="39"/>
  <c r="D1630" i="39"/>
  <c r="D1622" i="39"/>
  <c r="D1621" i="39"/>
  <c r="D1620" i="39"/>
  <c r="D1619" i="39"/>
  <c r="D1618" i="39"/>
  <c r="D1610" i="39"/>
  <c r="D1609" i="39"/>
  <c r="D1608" i="39"/>
  <c r="D1607" i="39"/>
  <c r="D1606" i="39"/>
  <c r="D1598" i="39"/>
  <c r="D1597" i="39"/>
  <c r="D1596" i="39"/>
  <c r="D1595" i="39"/>
  <c r="D1594" i="39"/>
  <c r="D1586" i="39"/>
  <c r="D1585" i="39"/>
  <c r="D1584" i="39"/>
  <c r="D1583" i="39"/>
  <c r="D1582" i="39"/>
  <c r="D1574" i="39"/>
  <c r="D1573" i="39"/>
  <c r="D1572" i="39"/>
  <c r="D1571" i="39"/>
  <c r="D1570" i="39"/>
  <c r="D1562" i="39"/>
  <c r="D1561" i="39"/>
  <c r="D1560" i="39"/>
  <c r="D1559" i="39"/>
  <c r="D1558" i="39"/>
  <c r="D1550" i="39"/>
  <c r="D1549" i="39"/>
  <c r="D1548" i="39"/>
  <c r="D1547" i="39"/>
  <c r="D1546" i="39"/>
  <c r="D1538" i="39"/>
  <c r="D1537" i="39"/>
  <c r="D1536" i="39"/>
  <c r="D1535" i="39"/>
  <c r="D1534" i="39"/>
  <c r="D1526" i="39"/>
  <c r="D1525" i="39"/>
  <c r="D1524" i="39"/>
  <c r="D1523" i="39"/>
  <c r="D1522" i="39"/>
  <c r="D1514" i="39"/>
  <c r="D1513" i="39"/>
  <c r="D1512" i="39"/>
  <c r="D1511" i="39"/>
  <c r="D1510" i="39"/>
  <c r="D1502" i="39"/>
  <c r="D1501" i="39"/>
  <c r="D1500" i="39"/>
  <c r="D1499" i="39"/>
  <c r="D1498" i="39"/>
  <c r="D1490" i="39"/>
  <c r="D1489" i="39"/>
  <c r="D1488" i="39"/>
  <c r="D1487" i="39"/>
  <c r="D1486" i="39"/>
  <c r="D1478" i="39"/>
  <c r="D1477" i="39"/>
  <c r="D1476" i="39"/>
  <c r="D1475" i="39"/>
  <c r="D1474" i="39"/>
  <c r="D1466" i="39"/>
  <c r="D1465" i="39"/>
  <c r="D1464" i="39"/>
  <c r="D1463" i="39"/>
  <c r="D1462" i="39"/>
  <c r="D1454" i="39"/>
  <c r="D1453" i="39"/>
  <c r="D1452" i="39"/>
  <c r="D1451" i="39"/>
  <c r="D1450" i="39"/>
  <c r="D1442" i="39"/>
  <c r="D1441" i="39"/>
  <c r="D1440" i="39"/>
  <c r="D1439" i="39"/>
  <c r="D1438" i="39"/>
  <c r="D1430" i="39"/>
  <c r="D1429" i="39"/>
  <c r="D1428" i="39"/>
  <c r="D1427" i="39"/>
  <c r="D1426" i="39"/>
  <c r="D1418" i="39"/>
  <c r="D1417" i="39"/>
  <c r="D1416" i="39"/>
  <c r="D1415" i="39"/>
  <c r="D1414" i="39"/>
  <c r="D1406" i="39"/>
  <c r="D1405" i="39"/>
  <c r="D1404" i="39"/>
  <c r="D1403" i="39"/>
  <c r="D1402" i="39"/>
  <c r="D1394" i="39"/>
  <c r="D1393" i="39"/>
  <c r="D1392" i="39"/>
  <c r="D1391" i="39"/>
  <c r="D1390" i="39"/>
  <c r="D1382" i="39"/>
  <c r="D1381" i="39"/>
  <c r="D1380" i="39"/>
  <c r="D1379" i="39"/>
  <c r="D1378" i="39"/>
  <c r="D1370" i="39"/>
  <c r="D1369" i="39"/>
  <c r="D1368" i="39"/>
  <c r="D1367" i="39"/>
  <c r="D1366" i="39"/>
  <c r="D1358" i="39"/>
  <c r="D1357" i="39"/>
  <c r="D1356" i="39"/>
  <c r="D1355" i="39"/>
  <c r="D1354" i="39"/>
  <c r="D1346" i="39"/>
  <c r="D1345" i="39"/>
  <c r="D1344" i="39"/>
  <c r="D1343" i="39"/>
  <c r="D1342" i="39"/>
  <c r="D1334" i="39"/>
  <c r="D1333" i="39"/>
  <c r="D1332" i="39"/>
  <c r="D1331" i="39"/>
  <c r="D1330" i="39"/>
  <c r="D1322" i="39"/>
  <c r="D1321" i="39"/>
  <c r="D1320" i="39"/>
  <c r="D1319" i="39"/>
  <c r="D1318" i="39"/>
  <c r="D1310" i="39"/>
  <c r="D1309" i="39"/>
  <c r="D1308" i="39"/>
  <c r="D1307" i="39"/>
  <c r="D1306" i="39"/>
  <c r="D1298" i="39"/>
  <c r="D1297" i="39"/>
  <c r="D1296" i="39"/>
  <c r="D1295" i="39"/>
  <c r="D1294" i="39"/>
  <c r="D1286" i="39"/>
  <c r="D1285" i="39"/>
  <c r="D1284" i="39"/>
  <c r="D1283" i="39"/>
  <c r="D1282" i="39"/>
  <c r="D1274" i="39"/>
  <c r="D1273" i="39"/>
  <c r="D1272" i="39"/>
  <c r="D1271" i="39"/>
  <c r="D1270" i="39"/>
  <c r="D1262" i="39"/>
  <c r="D1261" i="39"/>
  <c r="D1260" i="39"/>
  <c r="D1259" i="39"/>
  <c r="D1258" i="39"/>
  <c r="D1250" i="39"/>
  <c r="D1249" i="39"/>
  <c r="D1248" i="39"/>
  <c r="D1247" i="39"/>
  <c r="D1246" i="39"/>
  <c r="D1238" i="39"/>
  <c r="D1237" i="39"/>
  <c r="D1236" i="39"/>
  <c r="D1235" i="39"/>
  <c r="D1234" i="39"/>
  <c r="D1226" i="39"/>
  <c r="D1225" i="39"/>
  <c r="D1224" i="39"/>
  <c r="D1223" i="39"/>
  <c r="D1222" i="39"/>
  <c r="D1214" i="39"/>
  <c r="D1213" i="39"/>
  <c r="D1212" i="39"/>
  <c r="D1211" i="39"/>
  <c r="D1210" i="39"/>
  <c r="D1202" i="39"/>
  <c r="D1201" i="39"/>
  <c r="D1200" i="39"/>
  <c r="D1199" i="39"/>
  <c r="D1198" i="39"/>
  <c r="D1190" i="39"/>
  <c r="D1189" i="39"/>
  <c r="D1188" i="39"/>
  <c r="D1187" i="39"/>
  <c r="D1186" i="39"/>
  <c r="D1178" i="39"/>
  <c r="D1177" i="39"/>
  <c r="D1176" i="39"/>
  <c r="D1175" i="39"/>
  <c r="D1174" i="39"/>
  <c r="D1166" i="39"/>
  <c r="D1165" i="39"/>
  <c r="D1164" i="39"/>
  <c r="D1163" i="39"/>
  <c r="D1162" i="39"/>
  <c r="D1154" i="39"/>
  <c r="D1153" i="39"/>
  <c r="D1152" i="39"/>
  <c r="D1151" i="39"/>
  <c r="D1150" i="39"/>
  <c r="D1142" i="39"/>
  <c r="D1141" i="39"/>
  <c r="D1140" i="39"/>
  <c r="D1139" i="39"/>
  <c r="D1138" i="39"/>
  <c r="D1130" i="39"/>
  <c r="D1129" i="39"/>
  <c r="D1128" i="39"/>
  <c r="D1127" i="39"/>
  <c r="D1126" i="39"/>
  <c r="D1118" i="39"/>
  <c r="D1117" i="39"/>
  <c r="D1116" i="39"/>
  <c r="D1115" i="39"/>
  <c r="D1114" i="39"/>
  <c r="D1106" i="39"/>
  <c r="D1105" i="39"/>
  <c r="D1104" i="39"/>
  <c r="D1103" i="39"/>
  <c r="D1102" i="39"/>
  <c r="D1094" i="39"/>
  <c r="D1093" i="39"/>
  <c r="D1092" i="39"/>
  <c r="D1091" i="39"/>
  <c r="D1090" i="39"/>
  <c r="D1082" i="39"/>
  <c r="D1081" i="39"/>
  <c r="D1080" i="39"/>
  <c r="D1079" i="39"/>
  <c r="D1078" i="39"/>
  <c r="D1070" i="39"/>
  <c r="D1069" i="39"/>
  <c r="D1068" i="39"/>
  <c r="D1067" i="39"/>
  <c r="D1066" i="39"/>
  <c r="D1058" i="39"/>
  <c r="D1057" i="39"/>
  <c r="D1056" i="39"/>
  <c r="D1055" i="39"/>
  <c r="D1054" i="39"/>
  <c r="D1046" i="39"/>
  <c r="D1045" i="39"/>
  <c r="D1044" i="39"/>
  <c r="D1043" i="39"/>
  <c r="D1042" i="39"/>
  <c r="D1034" i="39"/>
  <c r="D1033" i="39"/>
  <c r="D1032" i="39"/>
  <c r="D1031" i="39"/>
  <c r="D1030" i="39"/>
  <c r="D1022" i="39"/>
  <c r="D1021" i="39"/>
  <c r="D1020" i="39"/>
  <c r="D1019" i="39"/>
  <c r="D1018" i="39"/>
  <c r="D1010" i="39"/>
  <c r="D1009" i="39"/>
  <c r="D1008" i="39"/>
  <c r="D1007" i="39"/>
  <c r="D1006" i="39"/>
  <c r="D998" i="39"/>
  <c r="D997" i="39"/>
  <c r="D996" i="39"/>
  <c r="D995" i="39"/>
  <c r="D994" i="39"/>
  <c r="D986" i="39"/>
  <c r="D985" i="39"/>
  <c r="D984" i="39"/>
  <c r="D983" i="39"/>
  <c r="D982" i="39"/>
  <c r="D974" i="39"/>
  <c r="D973" i="39"/>
  <c r="D972" i="39"/>
  <c r="D971" i="39"/>
  <c r="D970" i="39"/>
  <c r="D962" i="39"/>
  <c r="D961" i="39"/>
  <c r="D960" i="39"/>
  <c r="D959" i="39"/>
  <c r="D958" i="39"/>
  <c r="D950" i="39"/>
  <c r="D949" i="39"/>
  <c r="D948" i="39"/>
  <c r="D947" i="39"/>
  <c r="D946" i="39"/>
  <c r="D938" i="39"/>
  <c r="D937" i="39"/>
  <c r="D936" i="39"/>
  <c r="D935" i="39"/>
  <c r="D934" i="39"/>
  <c r="D926" i="39"/>
  <c r="D925" i="39"/>
  <c r="D924" i="39"/>
  <c r="D923" i="39"/>
  <c r="D922" i="39"/>
  <c r="D914" i="39"/>
  <c r="D913" i="39"/>
  <c r="D912" i="39"/>
  <c r="D911" i="39"/>
  <c r="D910" i="39"/>
  <c r="D902" i="39"/>
  <c r="D901" i="39"/>
  <c r="D900" i="39"/>
  <c r="D899" i="39"/>
  <c r="D898" i="39"/>
  <c r="D890" i="39"/>
  <c r="D889" i="39"/>
  <c r="D888" i="39"/>
  <c r="D887" i="39"/>
  <c r="D886" i="39"/>
  <c r="D878" i="39"/>
  <c r="D877" i="39"/>
  <c r="D876" i="39"/>
  <c r="D875" i="39"/>
  <c r="D874" i="39"/>
  <c r="D866" i="39"/>
  <c r="D865" i="39"/>
  <c r="D864" i="39"/>
  <c r="D863" i="39"/>
  <c r="D862" i="39"/>
  <c r="D854" i="39"/>
  <c r="D853" i="39"/>
  <c r="D852" i="39"/>
  <c r="D851" i="39"/>
  <c r="D850" i="39"/>
  <c r="D842" i="39"/>
  <c r="D841" i="39"/>
  <c r="D840" i="39"/>
  <c r="D839" i="39"/>
  <c r="D838" i="39"/>
  <c r="D830" i="39"/>
  <c r="D829" i="39"/>
  <c r="D828" i="39"/>
  <c r="D827" i="39"/>
  <c r="D826" i="39"/>
  <c r="D818" i="39"/>
  <c r="D817" i="39"/>
  <c r="D816" i="39"/>
  <c r="D815" i="39"/>
  <c r="D814" i="39"/>
  <c r="D806" i="39"/>
  <c r="D805" i="39"/>
  <c r="D804" i="39"/>
  <c r="D803" i="39"/>
  <c r="D802" i="39"/>
  <c r="D794" i="39"/>
  <c r="D793" i="39"/>
  <c r="D792" i="39"/>
  <c r="D791" i="39"/>
  <c r="D790" i="39"/>
  <c r="D782" i="39"/>
  <c r="D781" i="39"/>
  <c r="D780" i="39"/>
  <c r="D779" i="39"/>
  <c r="D778" i="39"/>
  <c r="D770" i="39"/>
  <c r="D769" i="39"/>
  <c r="D768" i="39"/>
  <c r="D767" i="39"/>
  <c r="D766" i="39"/>
  <c r="D758" i="39"/>
  <c r="D757" i="39"/>
  <c r="D756" i="39"/>
  <c r="D755" i="39"/>
  <c r="D754" i="39"/>
  <c r="D746" i="39"/>
  <c r="D745" i="39"/>
  <c r="D744" i="39"/>
  <c r="D743" i="39"/>
  <c r="D742" i="39"/>
  <c r="D734" i="39"/>
  <c r="D733" i="39"/>
  <c r="D732" i="39"/>
  <c r="D731" i="39"/>
  <c r="D730" i="39"/>
  <c r="D722" i="39"/>
  <c r="D721" i="39"/>
  <c r="D720" i="39"/>
  <c r="D719" i="39"/>
  <c r="D718" i="39"/>
  <c r="D710" i="39"/>
  <c r="D709" i="39"/>
  <c r="D708" i="39"/>
  <c r="D707" i="39"/>
  <c r="D706" i="39"/>
  <c r="D698" i="39"/>
  <c r="D697" i="39"/>
  <c r="D696" i="39"/>
  <c r="D695" i="39"/>
  <c r="D694" i="39"/>
  <c r="D686" i="39"/>
  <c r="D685" i="39"/>
  <c r="D684" i="39"/>
  <c r="D683" i="39"/>
  <c r="D682" i="39"/>
  <c r="D674" i="39"/>
  <c r="D673" i="39"/>
  <c r="D672" i="39"/>
  <c r="D671" i="39"/>
  <c r="D670" i="39"/>
  <c r="D662" i="39"/>
  <c r="D661" i="39"/>
  <c r="D660" i="39"/>
  <c r="D659" i="39"/>
  <c r="D658" i="39"/>
  <c r="D650" i="39"/>
  <c r="D649" i="39"/>
  <c r="D648" i="39"/>
  <c r="D647" i="39"/>
  <c r="D646" i="39"/>
  <c r="D638" i="39"/>
  <c r="D637" i="39"/>
  <c r="D636" i="39"/>
  <c r="D635" i="39"/>
  <c r="D634" i="39"/>
  <c r="D626" i="39"/>
  <c r="D625" i="39"/>
  <c r="D624" i="39"/>
  <c r="D623" i="39"/>
  <c r="D622" i="39"/>
  <c r="D614" i="39"/>
  <c r="D613" i="39"/>
  <c r="D612" i="39"/>
  <c r="D611" i="39"/>
  <c r="D610" i="39"/>
  <c r="D602" i="39"/>
  <c r="D601" i="39"/>
  <c r="D600" i="39"/>
  <c r="D599" i="39"/>
  <c r="D598" i="39"/>
  <c r="D590" i="39"/>
  <c r="D589" i="39"/>
  <c r="D588" i="39"/>
  <c r="D587" i="39"/>
  <c r="D586" i="39"/>
  <c r="D578" i="39"/>
  <c r="D577" i="39"/>
  <c r="D576" i="39"/>
  <c r="D575" i="39"/>
  <c r="D574" i="39"/>
  <c r="D566" i="39"/>
  <c r="D565" i="39"/>
  <c r="D564" i="39"/>
  <c r="D563" i="39"/>
  <c r="D562" i="39"/>
  <c r="D554" i="39"/>
  <c r="D553" i="39"/>
  <c r="D552" i="39"/>
  <c r="D551" i="39"/>
  <c r="D550" i="39"/>
  <c r="D542" i="39"/>
  <c r="D541" i="39"/>
  <c r="D540" i="39"/>
  <c r="D539" i="39"/>
  <c r="D538" i="39"/>
  <c r="D530" i="39"/>
  <c r="D529" i="39"/>
  <c r="D528" i="39"/>
  <c r="D527" i="39"/>
  <c r="D526" i="39"/>
  <c r="D518" i="39"/>
  <c r="D517" i="39"/>
  <c r="D516" i="39"/>
  <c r="D515" i="39"/>
  <c r="D514" i="39"/>
  <c r="D506" i="39"/>
  <c r="D505" i="39"/>
  <c r="D504" i="39"/>
  <c r="D503" i="39"/>
  <c r="D502" i="39"/>
  <c r="D494" i="39"/>
  <c r="D493" i="39"/>
  <c r="D492" i="39"/>
  <c r="D491" i="39"/>
  <c r="D490" i="39"/>
  <c r="D482" i="39"/>
  <c r="D481" i="39"/>
  <c r="D480" i="39"/>
  <c r="D479" i="39"/>
  <c r="D478" i="39"/>
  <c r="D470" i="39"/>
  <c r="D469" i="39"/>
  <c r="D468" i="39"/>
  <c r="D467" i="39"/>
  <c r="D466" i="39"/>
  <c r="D458" i="39"/>
  <c r="D457" i="39"/>
  <c r="D456" i="39"/>
  <c r="D455" i="39"/>
  <c r="D454" i="39"/>
  <c r="D446" i="39"/>
  <c r="D445" i="39"/>
  <c r="D444" i="39"/>
  <c r="D443" i="39"/>
  <c r="D442" i="39"/>
  <c r="D434" i="39"/>
  <c r="D433" i="39"/>
  <c r="D432" i="39"/>
  <c r="D431" i="39"/>
  <c r="D430" i="39"/>
  <c r="D422" i="39"/>
  <c r="D421" i="39"/>
  <c r="D420" i="39"/>
  <c r="D419" i="39"/>
  <c r="D418" i="39"/>
  <c r="D410" i="39"/>
  <c r="D409" i="39"/>
  <c r="D408" i="39"/>
  <c r="D407" i="39"/>
  <c r="D406" i="39"/>
  <c r="D398" i="39"/>
  <c r="D397" i="39"/>
  <c r="D396" i="39"/>
  <c r="D395" i="39"/>
  <c r="D394" i="39"/>
  <c r="D386" i="39"/>
  <c r="D385" i="39"/>
  <c r="D384" i="39"/>
  <c r="D383" i="39"/>
  <c r="D382" i="39"/>
  <c r="D374" i="39"/>
  <c r="D373" i="39"/>
  <c r="D372" i="39"/>
  <c r="D371" i="39"/>
  <c r="D370" i="39"/>
  <c r="D362" i="39"/>
  <c r="D361" i="39"/>
  <c r="D360" i="39"/>
  <c r="D359" i="39"/>
  <c r="D358" i="39"/>
  <c r="D350" i="39"/>
  <c r="D349" i="39"/>
  <c r="D348" i="39"/>
  <c r="D347" i="39"/>
  <c r="D346" i="39"/>
  <c r="D338" i="39"/>
  <c r="D337" i="39"/>
  <c r="D336" i="39"/>
  <c r="D335" i="39"/>
  <c r="D334" i="39"/>
  <c r="D326" i="39"/>
  <c r="D325" i="39"/>
  <c r="D324" i="39"/>
  <c r="D323" i="39"/>
  <c r="D322" i="39"/>
  <c r="D314" i="39"/>
  <c r="D313" i="39"/>
  <c r="D312" i="39"/>
  <c r="D311" i="39"/>
  <c r="D310" i="39"/>
  <c r="D302" i="39"/>
  <c r="D301" i="39"/>
  <c r="D300" i="39"/>
  <c r="D299" i="39"/>
  <c r="D298" i="39"/>
  <c r="D290" i="39"/>
  <c r="D289" i="39"/>
  <c r="D288" i="39"/>
  <c r="D287" i="39"/>
  <c r="D286" i="39"/>
  <c r="D278" i="39"/>
  <c r="D277" i="39"/>
  <c r="D276" i="39"/>
  <c r="D275" i="39"/>
  <c r="D274" i="39"/>
  <c r="D266" i="39"/>
  <c r="D265" i="39"/>
  <c r="D264" i="39"/>
  <c r="D263" i="39"/>
  <c r="D262" i="39"/>
  <c r="D254" i="39"/>
  <c r="D253" i="39"/>
  <c r="D252" i="39"/>
  <c r="D251" i="39"/>
  <c r="D250" i="39"/>
  <c r="D242" i="39"/>
  <c r="D241" i="39"/>
  <c r="D240" i="39"/>
  <c r="D239" i="39"/>
  <c r="D238" i="39"/>
  <c r="D230" i="39"/>
  <c r="D229" i="39"/>
  <c r="D228" i="39"/>
  <c r="D227" i="39"/>
  <c r="D226" i="39"/>
  <c r="D218" i="39"/>
  <c r="D217" i="39"/>
  <c r="D216" i="39"/>
  <c r="D215" i="39"/>
  <c r="D214" i="39"/>
  <c r="D206" i="39"/>
  <c r="D205" i="39"/>
  <c r="D204" i="39"/>
  <c r="D203" i="39"/>
  <c r="D202" i="39"/>
  <c r="D194" i="39"/>
  <c r="D193" i="39"/>
  <c r="D192" i="39"/>
  <c r="D191" i="39"/>
  <c r="D190" i="39"/>
  <c r="D182" i="39"/>
  <c r="D181" i="39"/>
  <c r="D180" i="39"/>
  <c r="D179" i="39"/>
  <c r="D178" i="39"/>
  <c r="D170" i="39"/>
  <c r="D169" i="39"/>
  <c r="D168" i="39"/>
  <c r="D167" i="39"/>
  <c r="D166" i="39"/>
  <c r="D158" i="39"/>
  <c r="D157" i="39"/>
  <c r="D156" i="39"/>
  <c r="D155" i="39"/>
  <c r="D154" i="39"/>
  <c r="D146" i="39"/>
  <c r="D145" i="39"/>
  <c r="D144" i="39"/>
  <c r="D143" i="39"/>
  <c r="D142" i="39"/>
  <c r="D134" i="39"/>
  <c r="D133" i="39"/>
  <c r="D132" i="39"/>
  <c r="D131" i="39"/>
  <c r="D130" i="39"/>
  <c r="D122" i="39"/>
  <c r="D121" i="39"/>
  <c r="D120" i="39"/>
  <c r="D119" i="39"/>
  <c r="D118" i="39"/>
  <c r="D110" i="39"/>
  <c r="D109" i="39"/>
  <c r="D108" i="39"/>
  <c r="D107" i="39"/>
  <c r="D106" i="39"/>
  <c r="D98" i="39"/>
  <c r="D97" i="39"/>
  <c r="D96" i="39"/>
  <c r="D95" i="39"/>
  <c r="D94" i="39"/>
  <c r="D86" i="39"/>
  <c r="D85" i="39"/>
  <c r="D84" i="39"/>
  <c r="D83" i="39"/>
  <c r="D82" i="39"/>
  <c r="D74" i="39"/>
  <c r="D73" i="39"/>
  <c r="D72" i="39"/>
  <c r="D71" i="39"/>
  <c r="D70" i="39"/>
  <c r="D62" i="39"/>
  <c r="D61" i="39"/>
  <c r="D60" i="39"/>
  <c r="D59" i="39"/>
  <c r="D58" i="39"/>
  <c r="D50" i="39"/>
  <c r="D49" i="39"/>
  <c r="D48" i="39"/>
  <c r="D47" i="39"/>
  <c r="D46" i="39"/>
  <c r="D38" i="39"/>
  <c r="D37" i="39"/>
  <c r="D36" i="39"/>
  <c r="D35" i="39"/>
  <c r="D34" i="39"/>
  <c r="D26" i="39"/>
  <c r="D25" i="39"/>
  <c r="D24" i="39"/>
  <c r="D23" i="39"/>
  <c r="D22" i="39"/>
  <c r="D14" i="39"/>
  <c r="D13" i="39"/>
  <c r="D12" i="39"/>
  <c r="D11" i="39"/>
  <c r="D10" i="39"/>
  <c r="D6" i="39"/>
  <c r="B6" i="39"/>
  <c r="D293" i="47" l="1"/>
  <c r="D254" i="47"/>
  <c r="D111" i="47"/>
  <c r="D303" i="47"/>
  <c r="D46" i="34"/>
  <c r="D126" i="34"/>
  <c r="D339" i="34"/>
  <c r="D338" i="34" s="1"/>
  <c r="D337" i="34" s="1"/>
  <c r="D254" i="34"/>
  <c r="D235" i="34"/>
  <c r="D180" i="34"/>
  <c r="D293" i="34"/>
  <c r="D52" i="34"/>
  <c r="D51" i="34" s="1"/>
  <c r="D167" i="34"/>
  <c r="D210" i="34"/>
  <c r="D352" i="34"/>
  <c r="D9" i="34"/>
  <c r="D73" i="34"/>
  <c r="D121" i="34"/>
  <c r="D140" i="34"/>
  <c r="D198" i="34"/>
  <c r="D203" i="34"/>
  <c r="D361" i="34"/>
  <c r="D88" i="34"/>
  <c r="D151" i="34"/>
  <c r="D243" i="34"/>
  <c r="D101" i="34"/>
  <c r="D303" i="34"/>
  <c r="D292" i="34" s="1"/>
  <c r="D322" i="34"/>
  <c r="D318" i="34" s="1"/>
  <c r="D227" i="34"/>
  <c r="D66" i="34"/>
  <c r="D93" i="34"/>
  <c r="D78" i="34" s="1"/>
  <c r="D111" i="34"/>
  <c r="D133" i="34"/>
  <c r="D160" i="34"/>
  <c r="D191" i="34"/>
  <c r="D266" i="34"/>
  <c r="D243" i="47"/>
  <c r="D46" i="47"/>
  <c r="D73" i="47"/>
  <c r="D235" i="47"/>
  <c r="D361" i="47"/>
  <c r="D133" i="47"/>
  <c r="D52" i="47"/>
  <c r="D51" i="47" s="1"/>
  <c r="D352" i="47"/>
  <c r="D339" i="47"/>
  <c r="D338" i="47" s="1"/>
  <c r="D337" i="47" s="1"/>
  <c r="D322" i="47"/>
  <c r="D318" i="47" s="1"/>
  <c r="D227" i="47"/>
  <c r="D210" i="47"/>
  <c r="D203" i="47"/>
  <c r="D198" i="47"/>
  <c r="D191" i="47"/>
  <c r="D180" i="47"/>
  <c r="D167" i="47"/>
  <c r="D160" i="47"/>
  <c r="D151" i="47"/>
  <c r="D140" i="47"/>
  <c r="D126" i="47"/>
  <c r="D121" i="47"/>
  <c r="D101" i="47"/>
  <c r="D93" i="47"/>
  <c r="D88" i="47"/>
  <c r="D66" i="47"/>
  <c r="D9" i="47"/>
  <c r="F384" i="47"/>
  <c r="D266" i="47"/>
  <c r="D8" i="47" l="1"/>
  <c r="D292" i="47"/>
  <c r="D65" i="47"/>
  <c r="D132" i="34"/>
  <c r="D8" i="34"/>
  <c r="D351" i="34"/>
  <c r="D350" i="34" s="1"/>
  <c r="D234" i="34"/>
  <c r="D65" i="34"/>
  <c r="D150" i="34"/>
  <c r="D190" i="34"/>
  <c r="D287" i="34"/>
  <c r="D100" i="34"/>
  <c r="D351" i="47"/>
  <c r="D350" i="47" s="1"/>
  <c r="D234" i="47"/>
  <c r="D150" i="47"/>
  <c r="D78" i="47"/>
  <c r="D132" i="47"/>
  <c r="D287" i="47"/>
  <c r="D190" i="47"/>
  <c r="D100" i="47"/>
  <c r="D7" i="34" l="1"/>
  <c r="D6" i="34" s="1"/>
  <c r="D7" i="47"/>
  <c r="D6" i="47" s="1"/>
  <c r="J2" i="36" l="1"/>
  <c r="J3" i="36"/>
  <c r="J4" i="36"/>
  <c r="B6" i="36"/>
  <c r="A6" i="36" s="1"/>
  <c r="D6" i="36"/>
  <c r="A7" i="36"/>
  <c r="A8" i="36"/>
  <c r="A9" i="36"/>
  <c r="A10" i="36"/>
  <c r="D10" i="36"/>
  <c r="D11" i="36"/>
  <c r="D12" i="36"/>
  <c r="D13" i="36"/>
  <c r="D14" i="36"/>
  <c r="A16" i="36"/>
  <c r="A19" i="36"/>
  <c r="A20" i="36"/>
  <c r="A21" i="36"/>
  <c r="A22" i="36"/>
  <c r="D22" i="36"/>
  <c r="D23" i="36"/>
  <c r="D24" i="36"/>
  <c r="D25" i="36"/>
  <c r="D26" i="36"/>
  <c r="A28" i="36"/>
  <c r="A31" i="36"/>
  <c r="A32" i="36"/>
  <c r="A33" i="36"/>
  <c r="A34" i="36"/>
  <c r="D34" i="36"/>
  <c r="D35" i="36"/>
  <c r="D36" i="36"/>
  <c r="D37" i="36"/>
  <c r="D38" i="36"/>
  <c r="A40" i="36"/>
  <c r="A43" i="36"/>
  <c r="A44" i="36"/>
  <c r="A45" i="36"/>
  <c r="A46" i="36"/>
  <c r="D46" i="36"/>
  <c r="D47" i="36"/>
  <c r="D48" i="36"/>
  <c r="D49" i="36"/>
  <c r="D50" i="36"/>
  <c r="A52" i="36"/>
  <c r="A55" i="36"/>
  <c r="A56" i="36"/>
  <c r="A57" i="36"/>
  <c r="A58" i="36"/>
  <c r="D58" i="36"/>
  <c r="D59" i="36"/>
  <c r="D60" i="36"/>
  <c r="D61" i="36"/>
  <c r="D62" i="36"/>
  <c r="A64" i="36"/>
  <c r="A67" i="36"/>
  <c r="A68" i="36"/>
  <c r="A69" i="36"/>
  <c r="A70" i="36"/>
  <c r="D70" i="36"/>
  <c r="D71" i="36"/>
  <c r="D72" i="36"/>
  <c r="D73" i="36"/>
  <c r="D74" i="36"/>
  <c r="A76" i="36"/>
  <c r="A79" i="36"/>
  <c r="A80" i="36"/>
  <c r="A81" i="36"/>
  <c r="A82" i="36"/>
  <c r="D82" i="36"/>
  <c r="D83" i="36"/>
  <c r="D84" i="36"/>
  <c r="D85" i="36"/>
  <c r="D86" i="36"/>
  <c r="A88" i="36"/>
  <c r="A91" i="36"/>
  <c r="A92" i="36"/>
  <c r="A93" i="36"/>
  <c r="A94" i="36"/>
  <c r="D94" i="36"/>
  <c r="D95" i="36"/>
  <c r="D96" i="36"/>
  <c r="D97" i="36"/>
  <c r="D98" i="36"/>
  <c r="A100" i="36"/>
  <c r="A103" i="36"/>
  <c r="A104" i="36"/>
  <c r="A105" i="36"/>
  <c r="A106" i="36"/>
  <c r="D106" i="36"/>
  <c r="D107" i="36"/>
  <c r="D108" i="36"/>
  <c r="D109" i="36"/>
  <c r="D110" i="36"/>
  <c r="A112" i="36"/>
  <c r="A115" i="36"/>
  <c r="A116" i="36"/>
  <c r="A117" i="36"/>
  <c r="A118" i="36"/>
  <c r="D118" i="36"/>
  <c r="D119" i="36"/>
  <c r="D120" i="36"/>
  <c r="D121" i="36"/>
  <c r="D122" i="36"/>
  <c r="A124" i="36"/>
  <c r="A127" i="36"/>
  <c r="A128" i="36"/>
  <c r="A129" i="36"/>
  <c r="A130" i="36"/>
  <c r="D130" i="36"/>
  <c r="D131" i="36"/>
  <c r="D132" i="36"/>
  <c r="D133" i="36"/>
  <c r="D134" i="36"/>
  <c r="A136" i="36"/>
  <c r="A139" i="36"/>
  <c r="A140" i="36"/>
  <c r="A141" i="36"/>
  <c r="A142" i="36"/>
  <c r="D142" i="36"/>
  <c r="D143" i="36"/>
  <c r="D144" i="36"/>
  <c r="D145" i="36"/>
  <c r="D146" i="36"/>
  <c r="A148" i="36"/>
  <c r="A151" i="36"/>
  <c r="A152" i="36"/>
  <c r="A153" i="36"/>
  <c r="A154" i="36"/>
  <c r="D154" i="36"/>
  <c r="D155" i="36"/>
  <c r="D156" i="36"/>
  <c r="D157" i="36"/>
  <c r="D158" i="36"/>
  <c r="A160" i="36"/>
  <c r="A163" i="36"/>
  <c r="A164" i="36"/>
  <c r="A165" i="36"/>
  <c r="A166" i="36"/>
  <c r="D166" i="36"/>
  <c r="D167" i="36"/>
  <c r="D168" i="36"/>
  <c r="D169" i="36"/>
  <c r="D170" i="36"/>
  <c r="A172" i="36"/>
  <c r="A175" i="36"/>
  <c r="A176" i="36"/>
  <c r="A177" i="36"/>
  <c r="A178" i="36"/>
  <c r="D178" i="36"/>
  <c r="D179" i="36"/>
  <c r="D180" i="36"/>
  <c r="D181" i="36"/>
  <c r="D182" i="36"/>
  <c r="A184" i="36"/>
  <c r="A187" i="36"/>
  <c r="A188" i="36"/>
  <c r="A189" i="36"/>
  <c r="A190" i="36"/>
  <c r="D190" i="36"/>
  <c r="D191" i="36"/>
  <c r="D192" i="36"/>
  <c r="D193" i="36"/>
  <c r="D194" i="36"/>
  <c r="A196" i="36"/>
  <c r="A199" i="36"/>
  <c r="A200" i="36"/>
  <c r="A201" i="36"/>
  <c r="A202" i="36"/>
  <c r="D202" i="36"/>
  <c r="D203" i="36"/>
  <c r="D204" i="36"/>
  <c r="D205" i="36"/>
  <c r="D206" i="36"/>
  <c r="A208" i="36"/>
  <c r="A211" i="36"/>
  <c r="A212" i="36"/>
  <c r="A213" i="36"/>
  <c r="A214" i="36"/>
  <c r="D214" i="36"/>
  <c r="D215" i="36"/>
  <c r="D216" i="36"/>
  <c r="D217" i="36"/>
  <c r="D218" i="36"/>
  <c r="A220" i="36"/>
  <c r="A223" i="36"/>
  <c r="A224" i="36"/>
  <c r="A225" i="36"/>
  <c r="A226" i="36"/>
  <c r="D226" i="36"/>
  <c r="D227" i="36"/>
  <c r="D228" i="36"/>
  <c r="D229" i="36"/>
  <c r="D230" i="36"/>
  <c r="A232" i="36"/>
  <c r="A235" i="36"/>
  <c r="A236" i="36"/>
  <c r="A237" i="36"/>
  <c r="A238" i="36"/>
  <c r="D238" i="36"/>
  <c r="D239" i="36"/>
  <c r="D240" i="36"/>
  <c r="D241" i="36"/>
  <c r="D242" i="36"/>
  <c r="A244" i="36"/>
  <c r="A247" i="36"/>
  <c r="A248" i="36"/>
  <c r="A249" i="36"/>
  <c r="A250" i="36"/>
  <c r="D250" i="36"/>
  <c r="D251" i="36"/>
  <c r="D252" i="36"/>
  <c r="D253" i="36"/>
  <c r="D254" i="36"/>
  <c r="A256" i="36"/>
  <c r="A259" i="36"/>
  <c r="A260" i="36"/>
  <c r="A261" i="36"/>
  <c r="A262" i="36"/>
  <c r="D262" i="36"/>
  <c r="D263" i="36"/>
  <c r="D264" i="36"/>
  <c r="D265" i="36"/>
  <c r="D266" i="36"/>
  <c r="A268" i="36"/>
  <c r="A271" i="36"/>
  <c r="A272" i="36"/>
  <c r="A273" i="36"/>
  <c r="A274" i="36"/>
  <c r="D274" i="36"/>
  <c r="D275" i="36"/>
  <c r="D276" i="36"/>
  <c r="D277" i="36"/>
  <c r="D278" i="36"/>
  <c r="A280" i="36"/>
  <c r="A283" i="36"/>
  <c r="A284" i="36"/>
  <c r="A285" i="36"/>
  <c r="A286" i="36"/>
  <c r="D286" i="36"/>
  <c r="D287" i="36"/>
  <c r="D288" i="36"/>
  <c r="D289" i="36"/>
  <c r="D290" i="36"/>
  <c r="A292" i="36"/>
  <c r="A295" i="36"/>
  <c r="A296" i="36"/>
  <c r="A297" i="36"/>
  <c r="A298" i="36"/>
  <c r="D298" i="36"/>
  <c r="D299" i="36"/>
  <c r="D300" i="36"/>
  <c r="D301" i="36"/>
  <c r="D302" i="36"/>
  <c r="A304" i="36"/>
  <c r="A307" i="36"/>
  <c r="A308" i="36"/>
  <c r="A309" i="36"/>
  <c r="A310" i="36"/>
  <c r="D310" i="36"/>
  <c r="D311" i="36"/>
  <c r="D312" i="36"/>
  <c r="D313" i="36"/>
  <c r="D314" i="36"/>
  <c r="A316" i="36"/>
  <c r="A319" i="36"/>
  <c r="A320" i="36"/>
  <c r="A321" i="36"/>
  <c r="A322" i="36"/>
  <c r="D322" i="36"/>
  <c r="D323" i="36"/>
  <c r="D324" i="36"/>
  <c r="D325" i="36"/>
  <c r="D326" i="36"/>
  <c r="A328" i="36"/>
  <c r="A331" i="36"/>
  <c r="A332" i="36"/>
  <c r="A333" i="36"/>
  <c r="A334" i="36"/>
  <c r="D334" i="36"/>
  <c r="D335" i="36"/>
  <c r="D336" i="36"/>
  <c r="D337" i="36"/>
  <c r="D338" i="36"/>
  <c r="A340" i="36"/>
  <c r="A343" i="36"/>
  <c r="A344" i="36"/>
  <c r="A345" i="36"/>
  <c r="A346" i="36"/>
  <c r="D346" i="36"/>
  <c r="D347" i="36"/>
  <c r="D348" i="36"/>
  <c r="D349" i="36"/>
  <c r="D350" i="36"/>
  <c r="A352" i="36"/>
  <c r="A355" i="36"/>
  <c r="A356" i="36"/>
  <c r="A357" i="36"/>
  <c r="A358" i="36"/>
  <c r="D358" i="36"/>
  <c r="D359" i="36"/>
  <c r="D360" i="36"/>
  <c r="D361" i="36"/>
  <c r="D362" i="36"/>
  <c r="A364" i="36"/>
  <c r="A367" i="36"/>
  <c r="A368" i="36"/>
  <c r="A369" i="36"/>
  <c r="A370" i="36"/>
  <c r="D370" i="36"/>
  <c r="D371" i="36"/>
  <c r="D372" i="36"/>
  <c r="D373" i="36"/>
  <c r="D374" i="36"/>
  <c r="A376" i="36"/>
  <c r="A379" i="36"/>
  <c r="A380" i="36"/>
  <c r="A381" i="36"/>
  <c r="A382" i="36"/>
  <c r="D382" i="36"/>
  <c r="D383" i="36"/>
  <c r="D384" i="36"/>
  <c r="D385" i="36"/>
  <c r="D386" i="36"/>
  <c r="A388" i="36"/>
  <c r="A391" i="36"/>
  <c r="A392" i="36"/>
  <c r="A393" i="36"/>
  <c r="A394" i="36"/>
  <c r="D394" i="36"/>
  <c r="D395" i="36"/>
  <c r="D396" i="36"/>
  <c r="D397" i="36"/>
  <c r="D398" i="36"/>
  <c r="A400" i="36"/>
  <c r="A403" i="36"/>
  <c r="A404" i="36"/>
  <c r="A405" i="36"/>
  <c r="A406" i="36"/>
  <c r="D406" i="36"/>
  <c r="D407" i="36"/>
  <c r="D408" i="36"/>
  <c r="D409" i="36"/>
  <c r="D410" i="36"/>
  <c r="A412" i="36"/>
  <c r="A415" i="36"/>
  <c r="A416" i="36"/>
  <c r="A417" i="36"/>
  <c r="A418" i="36"/>
  <c r="D418" i="36"/>
  <c r="D419" i="36"/>
  <c r="D420" i="36"/>
  <c r="D421" i="36"/>
  <c r="D422" i="36"/>
  <c r="A424" i="36"/>
  <c r="A427" i="36"/>
  <c r="A428" i="36"/>
  <c r="A429" i="36"/>
  <c r="A430" i="36"/>
  <c r="D430" i="36"/>
  <c r="D431" i="36"/>
  <c r="D432" i="36"/>
  <c r="D433" i="36"/>
  <c r="D434" i="36"/>
  <c r="A436" i="36"/>
  <c r="A439" i="36"/>
  <c r="A440" i="36"/>
  <c r="A441" i="36"/>
  <c r="A442" i="36"/>
  <c r="D442" i="36"/>
  <c r="D443" i="36"/>
  <c r="D444" i="36"/>
  <c r="D445" i="36"/>
  <c r="D446" i="36"/>
  <c r="A448" i="36"/>
  <c r="A451" i="36"/>
  <c r="A452" i="36"/>
  <c r="A453" i="36"/>
  <c r="A454" i="36"/>
  <c r="D454" i="36"/>
  <c r="D455" i="36"/>
  <c r="D456" i="36"/>
  <c r="D457" i="36"/>
  <c r="D458" i="36"/>
  <c r="A460" i="36"/>
  <c r="A463" i="36"/>
  <c r="A464" i="36"/>
  <c r="A465" i="36"/>
  <c r="A466" i="36"/>
  <c r="D466" i="36"/>
  <c r="D467" i="36"/>
  <c r="D468" i="36"/>
  <c r="D469" i="36"/>
  <c r="D470" i="36"/>
  <c r="A472" i="36"/>
  <c r="A475" i="36"/>
  <c r="A476" i="36"/>
  <c r="A477" i="36"/>
  <c r="A478" i="36"/>
  <c r="D478" i="36"/>
  <c r="D479" i="36"/>
  <c r="D480" i="36"/>
  <c r="D481" i="36"/>
  <c r="D482" i="36"/>
  <c r="A484" i="36"/>
  <c r="D490" i="36"/>
  <c r="D491" i="36"/>
  <c r="D492" i="36"/>
  <c r="D493" i="36"/>
  <c r="D494" i="36"/>
  <c r="A499" i="36"/>
  <c r="A500" i="36"/>
  <c r="A501" i="36"/>
  <c r="A502" i="36"/>
  <c r="D502" i="36"/>
  <c r="D503" i="36"/>
  <c r="D504" i="36"/>
  <c r="D505" i="36"/>
  <c r="D506" i="36"/>
  <c r="A508" i="36"/>
  <c r="A511" i="36"/>
  <c r="A512" i="36"/>
  <c r="A513" i="36"/>
  <c r="A514" i="36"/>
  <c r="D514" i="36"/>
  <c r="D515" i="36"/>
  <c r="D516" i="36"/>
  <c r="D517" i="36"/>
  <c r="D518" i="36"/>
  <c r="A520" i="36"/>
  <c r="A523" i="36"/>
  <c r="A524" i="36"/>
  <c r="A525" i="36"/>
  <c r="A526" i="36"/>
  <c r="D526" i="36"/>
  <c r="D527" i="36"/>
  <c r="D528" i="36"/>
  <c r="D529" i="36"/>
  <c r="D530" i="36"/>
  <c r="A532" i="36"/>
  <c r="A535" i="36"/>
  <c r="A536" i="36"/>
  <c r="A537" i="36"/>
  <c r="A538" i="36"/>
  <c r="D538" i="36"/>
  <c r="D539" i="36"/>
  <c r="D540" i="36"/>
  <c r="D541" i="36"/>
  <c r="D542" i="36"/>
  <c r="A544" i="36"/>
  <c r="A547" i="36"/>
  <c r="A548" i="36"/>
  <c r="A549" i="36"/>
  <c r="A550" i="36"/>
  <c r="D550" i="36"/>
  <c r="D551" i="36"/>
  <c r="D552" i="36"/>
  <c r="D553" i="36"/>
  <c r="D554" i="36"/>
  <c r="A556" i="36"/>
  <c r="A559" i="36"/>
  <c r="A560" i="36"/>
  <c r="A561" i="36"/>
  <c r="A562" i="36"/>
  <c r="D562" i="36"/>
  <c r="D563" i="36"/>
  <c r="D564" i="36"/>
  <c r="D565" i="36"/>
  <c r="D566" i="36"/>
  <c r="A568" i="36"/>
  <c r="A571" i="36"/>
  <c r="A572" i="36"/>
  <c r="A573" i="36"/>
  <c r="A574" i="36"/>
  <c r="D574" i="36"/>
  <c r="D575" i="36"/>
  <c r="D576" i="36"/>
  <c r="D577" i="36"/>
  <c r="D578" i="36"/>
  <c r="A580" i="36"/>
  <c r="A583" i="36"/>
  <c r="A584" i="36"/>
  <c r="A585" i="36"/>
  <c r="A586" i="36"/>
  <c r="D586" i="36"/>
  <c r="D587" i="36"/>
  <c r="D588" i="36"/>
  <c r="D589" i="36"/>
  <c r="D590" i="36"/>
  <c r="A592" i="36"/>
  <c r="A595" i="36"/>
  <c r="A596" i="36"/>
  <c r="A597" i="36"/>
  <c r="A598" i="36"/>
  <c r="D598" i="36"/>
  <c r="D599" i="36"/>
  <c r="D600" i="36"/>
  <c r="D601" i="36"/>
  <c r="D602" i="36"/>
  <c r="A604" i="36"/>
  <c r="A607" i="36"/>
  <c r="A608" i="36"/>
  <c r="A609" i="36"/>
  <c r="A610" i="36"/>
  <c r="D610" i="36"/>
  <c r="D611" i="36"/>
  <c r="D612" i="36"/>
  <c r="D613" i="36"/>
  <c r="D614" i="36"/>
  <c r="A616" i="36"/>
  <c r="A619" i="36"/>
  <c r="A620" i="36"/>
  <c r="A621" i="36"/>
  <c r="A622" i="36"/>
  <c r="D622" i="36"/>
  <c r="D623" i="36"/>
  <c r="D624" i="36"/>
  <c r="D625" i="36"/>
  <c r="D626" i="36"/>
  <c r="A628" i="36"/>
  <c r="A631" i="36"/>
  <c r="A632" i="36"/>
  <c r="A633" i="36"/>
  <c r="A634" i="36"/>
  <c r="D634" i="36"/>
  <c r="D635" i="36"/>
  <c r="D636" i="36"/>
  <c r="D637" i="36"/>
  <c r="D638" i="36"/>
  <c r="A640" i="36"/>
  <c r="A643" i="36"/>
  <c r="A644" i="36"/>
  <c r="A645" i="36"/>
  <c r="A646" i="36"/>
  <c r="D646" i="36"/>
  <c r="D647" i="36"/>
  <c r="D648" i="36"/>
  <c r="D649" i="36"/>
  <c r="D650" i="36"/>
  <c r="A652" i="36"/>
  <c r="A655" i="36"/>
  <c r="A656" i="36"/>
  <c r="A657" i="36"/>
  <c r="A658" i="36"/>
  <c r="D658" i="36"/>
  <c r="D659" i="36"/>
  <c r="D660" i="36"/>
  <c r="D661" i="36"/>
  <c r="D662" i="36"/>
  <c r="A664" i="36"/>
  <c r="A667" i="36"/>
  <c r="A668" i="36"/>
  <c r="A669" i="36"/>
  <c r="A670" i="36"/>
  <c r="D670" i="36"/>
  <c r="D671" i="36"/>
  <c r="D672" i="36"/>
  <c r="D673" i="36"/>
  <c r="D674" i="36"/>
  <c r="A676" i="36"/>
  <c r="A679" i="36"/>
  <c r="A680" i="36"/>
  <c r="A681" i="36"/>
  <c r="A682" i="36"/>
  <c r="D682" i="36"/>
  <c r="D683" i="36"/>
  <c r="D684" i="36"/>
  <c r="D685" i="36"/>
  <c r="D686" i="36"/>
  <c r="A688" i="36"/>
  <c r="A691" i="36"/>
  <c r="A692" i="36"/>
  <c r="A693" i="36"/>
  <c r="A694" i="36"/>
  <c r="D694" i="36"/>
  <c r="D695" i="36"/>
  <c r="D696" i="36"/>
  <c r="D697" i="36"/>
  <c r="D698" i="36"/>
  <c r="A700" i="36"/>
  <c r="A703" i="36"/>
  <c r="A704" i="36"/>
  <c r="A705" i="36"/>
  <c r="A706" i="36"/>
  <c r="D706" i="36"/>
  <c r="D707" i="36"/>
  <c r="D708" i="36"/>
  <c r="D709" i="36"/>
  <c r="D710" i="36"/>
  <c r="A712" i="36"/>
  <c r="A715" i="36"/>
  <c r="A716" i="36"/>
  <c r="A717" i="36"/>
  <c r="A718" i="36"/>
  <c r="D718" i="36"/>
  <c r="D719" i="36"/>
  <c r="D720" i="36"/>
  <c r="D721" i="36"/>
  <c r="D722" i="36"/>
  <c r="A724" i="36"/>
  <c r="A727" i="36"/>
  <c r="A728" i="36"/>
  <c r="A729" i="36"/>
  <c r="A730" i="36"/>
  <c r="D730" i="36"/>
  <c r="D731" i="36"/>
  <c r="D732" i="36"/>
  <c r="D733" i="36"/>
  <c r="D734" i="36"/>
  <c r="A736" i="36"/>
  <c r="A739" i="36"/>
  <c r="A740" i="36"/>
  <c r="A741" i="36"/>
  <c r="A742" i="36"/>
  <c r="D742" i="36"/>
  <c r="D743" i="36"/>
  <c r="D744" i="36"/>
  <c r="D745" i="36"/>
  <c r="D746" i="36"/>
  <c r="A748" i="36"/>
  <c r="A751" i="36"/>
  <c r="A752" i="36"/>
  <c r="A753" i="36"/>
  <c r="A754" i="36"/>
  <c r="D754" i="36"/>
  <c r="D755" i="36"/>
  <c r="D756" i="36"/>
  <c r="D757" i="36"/>
  <c r="D758" i="36"/>
  <c r="A760" i="36"/>
  <c r="A763" i="36"/>
  <c r="A764" i="36"/>
  <c r="A765" i="36"/>
  <c r="A766" i="36"/>
  <c r="D766" i="36"/>
  <c r="D767" i="36"/>
  <c r="D768" i="36"/>
  <c r="D769" i="36"/>
  <c r="D770" i="36"/>
  <c r="A772" i="36"/>
  <c r="A775" i="36"/>
  <c r="A776" i="36"/>
  <c r="A777" i="36"/>
  <c r="A778" i="36"/>
  <c r="D778" i="36"/>
  <c r="D779" i="36"/>
  <c r="D780" i="36"/>
  <c r="D781" i="36"/>
  <c r="D782" i="36"/>
  <c r="A784" i="36"/>
  <c r="A787" i="36"/>
  <c r="A788" i="36"/>
  <c r="A789" i="36"/>
  <c r="A790" i="36"/>
  <c r="D790" i="36"/>
  <c r="D791" i="36"/>
  <c r="D792" i="36"/>
  <c r="D793" i="36"/>
  <c r="D794" i="36"/>
  <c r="A796" i="36"/>
  <c r="A799" i="36"/>
  <c r="A800" i="36"/>
  <c r="A801" i="36"/>
  <c r="A802" i="36"/>
  <c r="D802" i="36"/>
  <c r="D803" i="36"/>
  <c r="D804" i="36"/>
  <c r="D805" i="36"/>
  <c r="D806" i="36"/>
  <c r="A808" i="36"/>
  <c r="A811" i="36"/>
  <c r="A812" i="36"/>
  <c r="A813" i="36"/>
  <c r="A814" i="36"/>
  <c r="D814" i="36"/>
  <c r="D815" i="36"/>
  <c r="D816" i="36"/>
  <c r="D817" i="36"/>
  <c r="D818" i="36"/>
  <c r="A820" i="36"/>
  <c r="A823" i="36"/>
  <c r="A824" i="36"/>
  <c r="A825" i="36"/>
  <c r="A826" i="36"/>
  <c r="D826" i="36"/>
  <c r="D827" i="36"/>
  <c r="D828" i="36"/>
  <c r="D829" i="36"/>
  <c r="D830" i="36"/>
  <c r="A832" i="36"/>
  <c r="A835" i="36"/>
  <c r="A836" i="36"/>
  <c r="A837" i="36"/>
  <c r="A838" i="36"/>
  <c r="D838" i="36"/>
  <c r="D839" i="36"/>
  <c r="D840" i="36"/>
  <c r="D841" i="36"/>
  <c r="D842" i="36"/>
  <c r="A844" i="36"/>
  <c r="A847" i="36"/>
  <c r="A848" i="36"/>
  <c r="A849" i="36"/>
  <c r="A850" i="36"/>
  <c r="D850" i="36"/>
  <c r="D851" i="36"/>
  <c r="D852" i="36"/>
  <c r="D853" i="36"/>
  <c r="D854" i="36"/>
  <c r="A856" i="36"/>
  <c r="A859" i="36"/>
  <c r="A860" i="36"/>
  <c r="A861" i="36"/>
  <c r="A862" i="36"/>
  <c r="D862" i="36"/>
  <c r="D863" i="36"/>
  <c r="D864" i="36"/>
  <c r="D865" i="36"/>
  <c r="D866" i="36"/>
  <c r="A868" i="36"/>
  <c r="A871" i="36"/>
  <c r="A872" i="36"/>
  <c r="A873" i="36"/>
  <c r="A874" i="36"/>
  <c r="D874" i="36"/>
  <c r="D875" i="36"/>
  <c r="D876" i="36"/>
  <c r="D877" i="36"/>
  <c r="D878" i="36"/>
  <c r="A880" i="36"/>
  <c r="A883" i="36"/>
  <c r="A884" i="36"/>
  <c r="A885" i="36"/>
  <c r="A886" i="36"/>
  <c r="D886" i="36"/>
  <c r="D887" i="36"/>
  <c r="D888" i="36"/>
  <c r="D889" i="36"/>
  <c r="D890" i="36"/>
  <c r="A892" i="36"/>
  <c r="A895" i="36"/>
  <c r="A896" i="36"/>
  <c r="A897" i="36"/>
  <c r="A898" i="36"/>
  <c r="D898" i="36"/>
  <c r="D899" i="36"/>
  <c r="D900" i="36"/>
  <c r="D901" i="36"/>
  <c r="D902" i="36"/>
  <c r="A904" i="36"/>
  <c r="A907" i="36"/>
  <c r="A908" i="36"/>
  <c r="A909" i="36"/>
  <c r="A910" i="36"/>
  <c r="D910" i="36"/>
  <c r="D911" i="36"/>
  <c r="D912" i="36"/>
  <c r="D913" i="36"/>
  <c r="D914" i="36"/>
  <c r="A916" i="36"/>
  <c r="A919" i="36"/>
  <c r="A920" i="36"/>
  <c r="A921" i="36"/>
  <c r="A922" i="36"/>
  <c r="D922" i="36"/>
  <c r="D923" i="36"/>
  <c r="D924" i="36"/>
  <c r="D925" i="36"/>
  <c r="D926" i="36"/>
  <c r="A928" i="36"/>
  <c r="A931" i="36"/>
  <c r="A932" i="36"/>
  <c r="A933" i="36"/>
  <c r="A934" i="36"/>
  <c r="D934" i="36"/>
  <c r="D935" i="36"/>
  <c r="D936" i="36"/>
  <c r="D937" i="36"/>
  <c r="D938" i="36"/>
  <c r="A940" i="36"/>
  <c r="A943" i="36"/>
  <c r="A944" i="36"/>
  <c r="A945" i="36"/>
  <c r="A946" i="36"/>
  <c r="D946" i="36"/>
  <c r="D947" i="36"/>
  <c r="D948" i="36"/>
  <c r="D949" i="36"/>
  <c r="D950" i="36"/>
  <c r="A952" i="36"/>
  <c r="A955" i="36"/>
  <c r="A956" i="36"/>
  <c r="A957" i="36"/>
  <c r="A958" i="36"/>
  <c r="D958" i="36"/>
  <c r="D959" i="36"/>
  <c r="D960" i="36"/>
  <c r="D961" i="36"/>
  <c r="D962" i="36"/>
  <c r="A964" i="36"/>
  <c r="A967" i="36"/>
  <c r="A968" i="36"/>
  <c r="A969" i="36"/>
  <c r="A970" i="36"/>
  <c r="D970" i="36"/>
  <c r="D971" i="36"/>
  <c r="D972" i="36"/>
  <c r="D973" i="36"/>
  <c r="D974" i="36"/>
  <c r="A976" i="36"/>
  <c r="A979" i="36"/>
  <c r="A980" i="36"/>
  <c r="A981" i="36"/>
  <c r="A982" i="36"/>
  <c r="D982" i="36"/>
  <c r="D983" i="36"/>
  <c r="D984" i="36"/>
  <c r="D985" i="36"/>
  <c r="D986" i="36"/>
  <c r="A988" i="36"/>
  <c r="A991" i="36"/>
  <c r="A992" i="36"/>
  <c r="A993" i="36"/>
  <c r="A994" i="36"/>
  <c r="D994" i="36"/>
  <c r="D995" i="36"/>
  <c r="D996" i="36"/>
  <c r="D997" i="36"/>
  <c r="D998" i="36"/>
  <c r="A1000" i="36"/>
  <c r="A1003" i="36"/>
  <c r="A1004" i="36"/>
  <c r="A1005" i="36"/>
  <c r="A1006" i="36"/>
  <c r="D1006" i="36"/>
  <c r="D1007" i="36"/>
  <c r="D1008" i="36"/>
  <c r="D1009" i="36"/>
  <c r="D1010" i="36"/>
  <c r="A1012" i="36"/>
  <c r="A1015" i="36"/>
  <c r="A1016" i="36"/>
  <c r="A1017" i="36"/>
  <c r="A1018" i="36"/>
  <c r="D1018" i="36"/>
  <c r="D1019" i="36"/>
  <c r="D1020" i="36"/>
  <c r="D1021" i="36"/>
  <c r="D1022" i="36"/>
  <c r="A1024" i="36"/>
  <c r="A1027" i="36"/>
  <c r="A1028" i="36"/>
  <c r="A1029" i="36"/>
  <c r="A1030" i="36"/>
  <c r="D1030" i="36"/>
  <c r="D1031" i="36"/>
  <c r="D1032" i="36"/>
  <c r="D1033" i="36"/>
  <c r="D1034" i="36"/>
  <c r="A1036" i="36"/>
  <c r="A1039" i="36"/>
  <c r="A1040" i="36"/>
  <c r="A1041" i="36"/>
  <c r="A1042" i="36"/>
  <c r="D1042" i="36"/>
  <c r="D1043" i="36"/>
  <c r="D1044" i="36"/>
  <c r="D1045" i="36"/>
  <c r="D1046" i="36"/>
  <c r="A1048" i="36"/>
  <c r="A1051" i="36"/>
  <c r="A1052" i="36"/>
  <c r="A1053" i="36"/>
  <c r="A1054" i="36"/>
  <c r="D1054" i="36"/>
  <c r="D1055" i="36"/>
  <c r="D1056" i="36"/>
  <c r="D1057" i="36"/>
  <c r="D1058" i="36"/>
  <c r="A1060" i="36"/>
  <c r="A1063" i="36"/>
  <c r="A1064" i="36"/>
  <c r="A1065" i="36"/>
  <c r="A1066" i="36"/>
  <c r="D1066" i="36"/>
  <c r="D1067" i="36"/>
  <c r="D1068" i="36"/>
  <c r="D1069" i="36"/>
  <c r="D1070" i="36"/>
  <c r="A1072" i="36"/>
  <c r="A1075" i="36"/>
  <c r="A1076" i="36"/>
  <c r="A1077" i="36"/>
  <c r="A1078" i="36"/>
  <c r="D1078" i="36"/>
  <c r="D1079" i="36"/>
  <c r="D1080" i="36"/>
  <c r="D1081" i="36"/>
  <c r="D1082" i="36"/>
  <c r="A1084" i="36"/>
  <c r="A1087" i="36"/>
  <c r="A1088" i="36"/>
  <c r="A1089" i="36"/>
  <c r="A1090" i="36"/>
  <c r="D1090" i="36"/>
  <c r="D1091" i="36"/>
  <c r="D1092" i="36"/>
  <c r="D1093" i="36"/>
  <c r="D1094" i="36"/>
  <c r="A1096" i="36"/>
  <c r="A1099" i="36"/>
  <c r="A1100" i="36"/>
  <c r="A1101" i="36"/>
  <c r="A1102" i="36"/>
  <c r="D1102" i="36"/>
  <c r="D1103" i="36"/>
  <c r="D1104" i="36"/>
  <c r="D1105" i="36"/>
  <c r="D1106" i="36"/>
  <c r="A1108" i="36"/>
  <c r="A1111" i="36"/>
  <c r="A1112" i="36"/>
  <c r="A1113" i="36"/>
  <c r="A1114" i="36"/>
  <c r="D1114" i="36"/>
  <c r="D1115" i="36"/>
  <c r="D1116" i="36"/>
  <c r="D1117" i="36"/>
  <c r="D1118" i="36"/>
  <c r="A1120" i="36"/>
  <c r="A1123" i="36"/>
  <c r="A1124" i="36"/>
  <c r="A1125" i="36"/>
  <c r="A1126" i="36"/>
  <c r="D1126" i="36"/>
  <c r="D1127" i="36"/>
  <c r="D1128" i="36"/>
  <c r="D1129" i="36"/>
  <c r="D1130" i="36"/>
  <c r="A1132" i="36"/>
  <c r="A1135" i="36"/>
  <c r="A1136" i="36"/>
  <c r="A1137" i="36"/>
  <c r="A1138" i="36"/>
  <c r="D1138" i="36"/>
  <c r="D1139" i="36"/>
  <c r="D1140" i="36"/>
  <c r="D1141" i="36"/>
  <c r="D1142" i="36"/>
  <c r="A1144" i="36"/>
  <c r="A1147" i="36"/>
  <c r="A1148" i="36"/>
  <c r="A1149" i="36"/>
  <c r="A1150" i="36"/>
  <c r="D1150" i="36"/>
  <c r="D1151" i="36"/>
  <c r="D1152" i="36"/>
  <c r="D1153" i="36"/>
  <c r="D1154" i="36"/>
  <c r="A1156" i="36"/>
  <c r="A1159" i="36"/>
  <c r="A1160" i="36"/>
  <c r="A1161" i="36"/>
  <c r="A1162" i="36"/>
  <c r="D1162" i="36"/>
  <c r="D1163" i="36"/>
  <c r="D1164" i="36"/>
  <c r="D1165" i="36"/>
  <c r="D1166" i="36"/>
  <c r="A1168" i="36"/>
  <c r="A1171" i="36"/>
  <c r="A1172" i="36"/>
  <c r="A1173" i="36"/>
  <c r="A1174" i="36"/>
  <c r="D1174" i="36"/>
  <c r="D1175" i="36"/>
  <c r="D1176" i="36"/>
  <c r="D1177" i="36"/>
  <c r="D1178" i="36"/>
  <c r="A1180" i="36"/>
  <c r="A1183" i="36"/>
  <c r="A1184" i="36"/>
  <c r="A1185" i="36"/>
  <c r="A1186" i="36"/>
  <c r="D1186" i="36"/>
  <c r="D1187" i="36"/>
  <c r="D1188" i="36"/>
  <c r="D1189" i="36"/>
  <c r="D1190" i="36"/>
  <c r="A1192" i="36"/>
  <c r="A1195" i="36"/>
  <c r="A1196" i="36"/>
  <c r="A1197" i="36"/>
  <c r="A1198" i="36"/>
  <c r="D1198" i="36"/>
  <c r="D1199" i="36"/>
  <c r="D1200" i="36"/>
  <c r="D1201" i="36"/>
  <c r="D1202" i="36"/>
  <c r="A1204" i="36"/>
  <c r="A1207" i="36"/>
  <c r="A1208" i="36"/>
  <c r="A1209" i="36"/>
  <c r="A1210" i="36"/>
  <c r="D1210" i="36"/>
  <c r="D1211" i="36"/>
  <c r="D1212" i="36"/>
  <c r="D1213" i="36"/>
  <c r="D1214" i="36"/>
  <c r="A1216" i="36"/>
  <c r="A1219" i="36"/>
  <c r="A1220" i="36"/>
  <c r="A1221" i="36"/>
  <c r="A1222" i="36"/>
  <c r="D1222" i="36"/>
  <c r="D1223" i="36"/>
  <c r="D1224" i="36"/>
  <c r="D1225" i="36"/>
  <c r="D1226" i="36"/>
  <c r="A1228" i="36"/>
  <c r="A1231" i="36"/>
  <c r="A1232" i="36"/>
  <c r="A1233" i="36"/>
  <c r="A1234" i="36"/>
  <c r="D1234" i="36"/>
  <c r="D1235" i="36"/>
  <c r="D1236" i="36"/>
  <c r="D1237" i="36"/>
  <c r="D1238" i="36"/>
  <c r="A1240" i="36"/>
  <c r="A1243" i="36"/>
  <c r="A1244" i="36"/>
  <c r="A1245" i="36"/>
  <c r="A1246" i="36"/>
  <c r="D1246" i="36"/>
  <c r="D1247" i="36"/>
  <c r="D1248" i="36"/>
  <c r="D1249" i="36"/>
  <c r="D1250" i="36"/>
  <c r="A1252" i="36"/>
  <c r="A1255" i="36"/>
  <c r="A1256" i="36"/>
  <c r="A1257" i="36"/>
  <c r="A1258" i="36"/>
  <c r="D1258" i="36"/>
  <c r="D1259" i="36"/>
  <c r="D1260" i="36"/>
  <c r="D1261" i="36"/>
  <c r="D1262" i="36"/>
  <c r="A1264" i="36"/>
  <c r="A1267" i="36"/>
  <c r="A1268" i="36"/>
  <c r="A1269" i="36"/>
  <c r="A1270" i="36"/>
  <c r="D1270" i="36"/>
  <c r="D1271" i="36"/>
  <c r="D1272" i="36"/>
  <c r="D1273" i="36"/>
  <c r="D1274" i="36"/>
  <c r="A1276" i="36"/>
  <c r="A1279" i="36"/>
  <c r="A1280" i="36"/>
  <c r="A1281" i="36"/>
  <c r="A1282" i="36"/>
  <c r="D1282" i="36"/>
  <c r="D1283" i="36"/>
  <c r="D1284" i="36"/>
  <c r="D1285" i="36"/>
  <c r="D1286" i="36"/>
  <c r="A1288" i="36"/>
  <c r="A1291" i="36"/>
  <c r="A1292" i="36"/>
  <c r="A1293" i="36"/>
  <c r="A1294" i="36"/>
  <c r="D1294" i="36"/>
  <c r="D1295" i="36"/>
  <c r="D1296" i="36"/>
  <c r="D1297" i="36"/>
  <c r="D1298" i="36"/>
  <c r="A1300" i="36"/>
  <c r="A1303" i="36"/>
  <c r="A1304" i="36"/>
  <c r="A1305" i="36"/>
  <c r="A1306" i="36"/>
  <c r="D1306" i="36"/>
  <c r="D1307" i="36"/>
  <c r="D1308" i="36"/>
  <c r="D1309" i="36"/>
  <c r="D1310" i="36"/>
  <c r="A1312" i="36"/>
  <c r="A1315" i="36"/>
  <c r="A1316" i="36"/>
  <c r="A1317" i="36"/>
  <c r="A1318" i="36"/>
  <c r="D1318" i="36"/>
  <c r="D1319" i="36"/>
  <c r="D1320" i="36"/>
  <c r="D1321" i="36"/>
  <c r="D1322" i="36"/>
  <c r="A1324" i="36"/>
  <c r="A1327" i="36"/>
  <c r="A1328" i="36"/>
  <c r="A1329" i="36"/>
  <c r="A1330" i="36"/>
  <c r="D1330" i="36"/>
  <c r="D1331" i="36"/>
  <c r="D1332" i="36"/>
  <c r="D1333" i="36"/>
  <c r="D1334" i="36"/>
  <c r="A1336" i="36"/>
  <c r="A1339" i="36"/>
  <c r="A1340" i="36"/>
  <c r="A1341" i="36"/>
  <c r="A1342" i="36"/>
  <c r="D1342" i="36"/>
  <c r="D1343" i="36"/>
  <c r="D1344" i="36"/>
  <c r="D1345" i="36"/>
  <c r="D1346" i="36"/>
  <c r="A1348" i="36"/>
  <c r="A1351" i="36"/>
  <c r="A1352" i="36"/>
  <c r="A1353" i="36"/>
  <c r="A1354" i="36"/>
  <c r="D1354" i="36"/>
  <c r="D1355" i="36"/>
  <c r="D1356" i="36"/>
  <c r="D1357" i="36"/>
  <c r="D1358" i="36"/>
  <c r="A1360" i="36"/>
  <c r="A1363" i="36"/>
  <c r="A1364" i="36"/>
  <c r="A1365" i="36"/>
  <c r="A1366" i="36"/>
  <c r="D1366" i="36"/>
  <c r="D1367" i="36"/>
  <c r="D1368" i="36"/>
  <c r="D1369" i="36"/>
  <c r="D1370" i="36"/>
  <c r="A1372" i="36"/>
  <c r="A1375" i="36"/>
  <c r="A1376" i="36"/>
  <c r="A1377" i="36"/>
  <c r="A1378" i="36"/>
  <c r="D1378" i="36"/>
  <c r="D1379" i="36"/>
  <c r="D1380" i="36"/>
  <c r="D1381" i="36"/>
  <c r="D1382" i="36"/>
  <c r="A1384" i="36"/>
  <c r="A1387" i="36"/>
  <c r="A1388" i="36"/>
  <c r="A1389" i="36"/>
  <c r="A1390" i="36"/>
  <c r="D1390" i="36"/>
  <c r="D1391" i="36"/>
  <c r="D1392" i="36"/>
  <c r="D1393" i="36"/>
  <c r="D1394" i="36"/>
  <c r="A1396" i="36"/>
  <c r="A1399" i="36"/>
  <c r="A1400" i="36"/>
  <c r="A1401" i="36"/>
  <c r="A1402" i="36"/>
  <c r="D1402" i="36"/>
  <c r="D1403" i="36"/>
  <c r="D1404" i="36"/>
  <c r="D1405" i="36"/>
  <c r="D1406" i="36"/>
  <c r="A1408" i="36"/>
  <c r="A1411" i="36"/>
  <c r="A1412" i="36"/>
  <c r="A1413" i="36"/>
  <c r="A1414" i="36"/>
  <c r="D1414" i="36"/>
  <c r="D1415" i="36"/>
  <c r="D1416" i="36"/>
  <c r="D1417" i="36"/>
  <c r="D1418" i="36"/>
  <c r="A1420" i="36"/>
  <c r="A1423" i="36"/>
  <c r="A1424" i="36"/>
  <c r="A1425" i="36"/>
  <c r="A1426" i="36"/>
  <c r="D1426" i="36"/>
  <c r="D1427" i="36"/>
  <c r="D1428" i="36"/>
  <c r="D1429" i="36"/>
  <c r="D1430" i="36"/>
  <c r="A1432" i="36"/>
  <c r="A1435" i="36"/>
  <c r="A1436" i="36"/>
  <c r="A1437" i="36"/>
  <c r="A1438" i="36"/>
  <c r="D1438" i="36"/>
  <c r="D1439" i="36"/>
  <c r="D1440" i="36"/>
  <c r="D1441" i="36"/>
  <c r="D1442" i="36"/>
  <c r="A1444" i="36"/>
  <c r="A1447" i="36"/>
  <c r="A1448" i="36"/>
  <c r="A1449" i="36"/>
  <c r="A1450" i="36"/>
  <c r="D1450" i="36"/>
  <c r="D1451" i="36"/>
  <c r="D1452" i="36"/>
  <c r="D1453" i="36"/>
  <c r="D1454" i="36"/>
  <c r="A1456" i="36"/>
  <c r="A1459" i="36"/>
  <c r="A1460" i="36"/>
  <c r="A1461" i="36"/>
  <c r="A1462" i="36"/>
  <c r="D1462" i="36"/>
  <c r="D1463" i="36"/>
  <c r="D1464" i="36"/>
  <c r="D1465" i="36"/>
  <c r="D1466" i="36"/>
  <c r="A1468" i="36"/>
  <c r="A1471" i="36"/>
  <c r="A1472" i="36"/>
  <c r="A1473" i="36"/>
  <c r="A1474" i="36"/>
  <c r="D1474" i="36"/>
  <c r="D1475" i="36"/>
  <c r="D1476" i="36"/>
  <c r="D1477" i="36"/>
  <c r="D1478" i="36"/>
  <c r="A1480" i="36"/>
  <c r="A1483" i="36"/>
  <c r="A1484" i="36"/>
  <c r="A1485" i="36"/>
  <c r="A1486" i="36"/>
  <c r="D1486" i="36"/>
  <c r="D1487" i="36"/>
  <c r="D1488" i="36"/>
  <c r="D1489" i="36"/>
  <c r="D1490" i="36"/>
  <c r="A1492" i="36"/>
  <c r="A1495" i="36"/>
  <c r="A1496" i="36"/>
  <c r="A1497" i="36"/>
  <c r="A1498" i="36"/>
  <c r="D1498" i="36"/>
  <c r="D1499" i="36"/>
  <c r="D1500" i="36"/>
  <c r="D1501" i="36"/>
  <c r="D1502" i="36"/>
  <c r="A1504" i="36"/>
  <c r="A1507" i="36"/>
  <c r="A1508" i="36"/>
  <c r="A1509" i="36"/>
  <c r="A1510" i="36"/>
  <c r="D1510" i="36"/>
  <c r="D1511" i="36"/>
  <c r="D1512" i="36"/>
  <c r="D1513" i="36"/>
  <c r="D1514" i="36"/>
  <c r="A1516" i="36"/>
  <c r="A1519" i="36"/>
  <c r="A1520" i="36"/>
  <c r="A1521" i="36"/>
  <c r="A1522" i="36"/>
  <c r="D1522" i="36"/>
  <c r="D1523" i="36"/>
  <c r="D1524" i="36"/>
  <c r="D1525" i="36"/>
  <c r="D1526" i="36"/>
  <c r="A1528" i="36"/>
  <c r="A1531" i="36"/>
  <c r="A1532" i="36"/>
  <c r="A1533" i="36"/>
  <c r="A1534" i="36"/>
  <c r="D1534" i="36"/>
  <c r="D1535" i="36"/>
  <c r="D1536" i="36"/>
  <c r="D1537" i="36"/>
  <c r="D1538" i="36"/>
  <c r="A1540" i="36"/>
  <c r="A1543" i="36"/>
  <c r="A1544" i="36"/>
  <c r="A1545" i="36"/>
  <c r="A1546" i="36"/>
  <c r="D1546" i="36"/>
  <c r="D1547" i="36"/>
  <c r="D1548" i="36"/>
  <c r="D1549" i="36"/>
  <c r="D1550" i="36"/>
  <c r="A1552" i="36"/>
  <c r="A1555" i="36"/>
  <c r="A1556" i="36"/>
  <c r="A1557" i="36"/>
  <c r="A1558" i="36"/>
  <c r="D1558" i="36"/>
  <c r="D1559" i="36"/>
  <c r="D1560" i="36"/>
  <c r="D1561" i="36"/>
  <c r="D1562" i="36"/>
  <c r="A1564" i="36"/>
  <c r="A1567" i="36"/>
  <c r="A1568" i="36"/>
  <c r="A1569" i="36"/>
  <c r="A1570" i="36"/>
  <c r="D1570" i="36"/>
  <c r="D1571" i="36"/>
  <c r="D1572" i="36"/>
  <c r="D1573" i="36"/>
  <c r="D1574" i="36"/>
  <c r="A1576" i="36"/>
  <c r="A1579" i="36"/>
  <c r="A1580" i="36"/>
  <c r="A1581" i="36"/>
  <c r="A1582" i="36"/>
  <c r="D1582" i="36"/>
  <c r="D1583" i="36"/>
  <c r="D1584" i="36"/>
  <c r="D1585" i="36"/>
  <c r="D1586" i="36"/>
  <c r="A1588" i="36"/>
  <c r="A1591" i="36"/>
  <c r="A1592" i="36"/>
  <c r="A1593" i="36"/>
  <c r="A1594" i="36"/>
  <c r="D1594" i="36"/>
  <c r="D1595" i="36"/>
  <c r="D1596" i="36"/>
  <c r="D1597" i="36"/>
  <c r="D1598" i="36"/>
  <c r="A1600" i="36"/>
  <c r="A1603" i="36"/>
  <c r="A1604" i="36"/>
  <c r="A1605" i="36"/>
  <c r="A1606" i="36"/>
  <c r="D1606" i="36"/>
  <c r="D1607" i="36"/>
  <c r="D1608" i="36"/>
  <c r="D1609" i="36"/>
  <c r="D1610" i="36"/>
  <c r="A1612" i="36"/>
  <c r="A1615" i="36"/>
  <c r="A1616" i="36"/>
  <c r="A1617" i="36"/>
  <c r="A1618" i="36"/>
  <c r="D1618" i="36"/>
  <c r="D1619" i="36"/>
  <c r="D1620" i="36"/>
  <c r="D1621" i="36"/>
  <c r="D1622" i="36"/>
  <c r="A1624" i="36"/>
  <c r="A1627" i="36"/>
  <c r="A1628" i="36"/>
  <c r="A1629" i="36"/>
  <c r="A1630" i="36"/>
  <c r="D1630" i="36"/>
  <c r="D1631" i="36"/>
  <c r="D1632" i="36"/>
  <c r="D1633" i="36"/>
  <c r="D1634" i="36"/>
  <c r="A1636" i="36"/>
  <c r="A1639" i="36"/>
  <c r="A1640" i="36"/>
  <c r="A1641" i="36"/>
  <c r="A1642" i="36"/>
  <c r="D1642" i="36"/>
  <c r="D1643" i="36"/>
  <c r="D1644" i="36"/>
  <c r="D1645" i="36"/>
  <c r="D1646" i="36"/>
  <c r="A1648" i="36"/>
  <c r="A1651" i="36"/>
  <c r="A1652" i="36"/>
  <c r="A1653" i="36"/>
  <c r="A1654" i="36"/>
  <c r="D1654" i="36"/>
  <c r="D1655" i="36"/>
  <c r="D1656" i="36"/>
  <c r="D1657" i="36"/>
  <c r="D1658" i="36"/>
  <c r="A1660" i="36"/>
  <c r="A1663" i="36"/>
  <c r="A1664" i="36"/>
  <c r="A1665" i="36"/>
  <c r="A1666" i="36"/>
  <c r="D1666" i="36"/>
  <c r="D1667" i="36"/>
  <c r="D1668" i="36"/>
  <c r="D1669" i="36"/>
  <c r="D1670" i="36"/>
  <c r="A1672" i="36"/>
  <c r="A1675" i="36"/>
  <c r="A1676" i="36"/>
  <c r="A1677" i="36"/>
  <c r="A1678" i="36"/>
  <c r="D1678" i="36"/>
  <c r="D1679" i="36"/>
  <c r="D1680" i="36"/>
  <c r="D1681" i="36"/>
  <c r="D1682" i="36"/>
  <c r="A1684" i="36"/>
  <c r="A1687" i="36"/>
  <c r="A1688" i="36"/>
  <c r="A1689" i="36"/>
  <c r="A1690" i="36"/>
  <c r="D1690" i="36"/>
  <c r="D1691" i="36"/>
  <c r="D1692" i="36"/>
  <c r="D1693" i="36"/>
  <c r="D1694" i="36"/>
  <c r="A1696" i="36"/>
  <c r="A1699" i="36"/>
  <c r="A1700" i="36"/>
  <c r="A1701" i="36"/>
  <c r="A1702" i="36"/>
  <c r="D1702" i="36"/>
  <c r="D1703" i="36"/>
  <c r="D1704" i="36"/>
  <c r="D1705" i="36"/>
  <c r="D1706" i="36"/>
  <c r="A1708" i="36"/>
  <c r="A1711" i="36"/>
  <c r="A1712" i="36"/>
  <c r="A1713" i="36"/>
  <c r="A1714" i="36"/>
  <c r="D1714" i="36"/>
  <c r="D1715" i="36"/>
  <c r="D1716" i="36"/>
  <c r="D1717" i="36"/>
  <c r="D1718" i="36"/>
  <c r="A1720" i="36"/>
  <c r="A1723" i="36"/>
  <c r="A1724" i="36"/>
  <c r="A1725" i="36"/>
  <c r="A1726" i="36"/>
  <c r="D1726" i="36"/>
  <c r="D1727" i="36"/>
  <c r="D1728" i="36"/>
  <c r="D1729" i="36"/>
  <c r="D1730" i="36"/>
  <c r="A1732" i="36"/>
  <c r="A1735" i="36"/>
  <c r="A1736" i="36"/>
  <c r="A1737" i="36"/>
  <c r="A1738" i="36"/>
  <c r="D1738" i="36"/>
  <c r="D1739" i="36"/>
  <c r="D1740" i="36"/>
  <c r="D1741" i="36"/>
  <c r="D1742" i="36"/>
  <c r="A1744" i="36"/>
  <c r="A1747" i="36"/>
  <c r="A1748" i="36"/>
  <c r="A1749" i="36"/>
  <c r="A1750" i="36"/>
  <c r="D1750" i="36"/>
  <c r="D1751" i="36"/>
  <c r="D1752" i="36"/>
  <c r="D1753" i="36"/>
  <c r="D1754" i="36"/>
  <c r="A1756" i="36"/>
  <c r="A1759" i="36"/>
  <c r="A1760" i="36"/>
  <c r="A1761" i="36"/>
  <c r="A1762" i="36"/>
  <c r="D1762" i="36"/>
  <c r="D1763" i="36"/>
  <c r="D1764" i="36"/>
  <c r="D1765" i="36"/>
  <c r="D1766" i="36"/>
  <c r="A1768" i="36"/>
  <c r="A1771" i="36"/>
  <c r="A1772" i="36"/>
  <c r="A1773" i="36"/>
  <c r="A1774" i="36"/>
  <c r="D1774" i="36"/>
  <c r="D1775" i="36"/>
  <c r="D1776" i="36"/>
  <c r="D1777" i="36"/>
  <c r="D1778" i="36"/>
  <c r="A1780" i="36"/>
  <c r="A1783" i="36"/>
  <c r="A1784" i="36"/>
  <c r="A1785" i="36"/>
  <c r="A1786" i="36"/>
  <c r="D1786" i="36"/>
  <c r="D1787" i="36"/>
  <c r="D1788" i="36"/>
  <c r="D1789" i="36"/>
  <c r="D1790" i="36"/>
  <c r="A1792" i="36"/>
  <c r="A1795" i="36"/>
  <c r="A1796" i="36"/>
  <c r="A1797" i="36"/>
  <c r="A1798" i="36"/>
  <c r="D1798" i="36"/>
  <c r="D1799" i="36"/>
  <c r="D1800" i="36"/>
  <c r="D1801" i="36"/>
  <c r="D1802" i="36"/>
  <c r="A1804" i="36"/>
  <c r="A1807" i="36"/>
  <c r="A1808" i="36"/>
  <c r="A1809" i="36"/>
  <c r="A1810" i="36"/>
  <c r="D1810" i="36"/>
  <c r="D1811" i="36"/>
  <c r="D1812" i="36"/>
  <c r="D1813" i="36"/>
  <c r="D1814" i="36"/>
  <c r="A1816" i="36"/>
  <c r="A1819" i="36"/>
  <c r="A1820" i="36"/>
  <c r="A1821" i="36"/>
  <c r="A1822" i="36"/>
  <c r="D1822" i="36"/>
  <c r="D1823" i="36"/>
  <c r="D1824" i="36"/>
  <c r="D1825" i="36"/>
  <c r="D1826" i="36"/>
  <c r="A1828" i="36"/>
  <c r="A1831" i="36"/>
  <c r="A1832" i="36"/>
  <c r="A1833" i="36"/>
  <c r="A1834" i="36"/>
  <c r="D1834" i="36"/>
  <c r="D1835" i="36"/>
  <c r="D1836" i="36"/>
  <c r="D1837" i="36"/>
  <c r="D1838" i="36"/>
  <c r="A1840" i="36"/>
  <c r="A1843" i="36"/>
  <c r="A1844" i="36"/>
  <c r="A1845" i="36"/>
  <c r="A1846" i="36"/>
  <c r="D1846" i="36"/>
  <c r="D1847" i="36"/>
  <c r="D1848" i="36"/>
  <c r="D1849" i="36"/>
  <c r="D1850" i="36"/>
  <c r="A1852" i="36"/>
  <c r="A1855" i="36"/>
  <c r="A1856" i="36"/>
  <c r="A1857" i="36"/>
  <c r="A1858" i="36"/>
  <c r="D1858" i="36"/>
  <c r="D1859" i="36"/>
  <c r="D1860" i="36"/>
  <c r="D1861" i="36"/>
  <c r="D1862" i="36"/>
  <c r="D1863" i="36"/>
  <c r="A1864" i="36"/>
  <c r="L1865" i="36"/>
  <c r="L1872" i="36"/>
  <c r="L1879" i="36"/>
  <c r="L1886" i="36"/>
  <c r="L1893" i="36"/>
  <c r="L1900" i="36"/>
  <c r="L1907" i="36"/>
  <c r="L1914" i="36"/>
  <c r="L1921" i="36"/>
  <c r="L1928" i="36"/>
  <c r="L1935" i="36"/>
  <c r="L1942" i="36"/>
  <c r="L1949" i="36"/>
  <c r="L1956" i="36"/>
  <c r="L1963" i="36"/>
  <c r="L1970" i="36"/>
  <c r="L1977" i="36"/>
  <c r="L1984" i="36"/>
  <c r="L1991" i="36"/>
  <c r="L1998" i="36"/>
  <c r="L2005" i="36"/>
  <c r="L2012" i="36"/>
  <c r="L2019" i="36"/>
  <c r="L2026" i="36"/>
  <c r="L2033" i="36"/>
  <c r="L2040" i="36"/>
  <c r="L2047" i="36"/>
  <c r="L2054" i="36"/>
  <c r="L2061" i="36"/>
  <c r="L2068" i="36"/>
  <c r="L2075" i="36"/>
  <c r="L2082" i="36"/>
  <c r="L2089" i="36"/>
  <c r="L2096" i="36"/>
  <c r="L2103" i="36"/>
  <c r="L2110" i="36"/>
  <c r="L2123" i="36"/>
  <c r="L2130" i="36"/>
  <c r="L2137" i="36"/>
  <c r="L2144" i="36"/>
  <c r="L2151" i="36"/>
  <c r="L2158" i="36"/>
  <c r="L2165" i="36"/>
  <c r="L2172" i="36"/>
  <c r="L2179" i="36"/>
  <c r="L2186" i="36"/>
  <c r="L2193" i="36"/>
  <c r="L2200" i="36"/>
  <c r="L2207" i="36"/>
  <c r="L2214" i="36"/>
  <c r="L2221" i="36"/>
  <c r="L2228" i="36"/>
  <c r="L2235" i="36"/>
  <c r="L2242" i="36"/>
  <c r="L2249" i="36"/>
  <c r="L2256" i="36"/>
  <c r="L2263" i="36"/>
  <c r="L2270" i="36"/>
  <c r="A17" i="36" l="1"/>
  <c r="B18" i="36" s="1"/>
  <c r="A18" i="36" s="1"/>
  <c r="H16" i="36"/>
  <c r="L5" i="36" s="1"/>
  <c r="E11" i="34"/>
  <c r="F11" i="34"/>
  <c r="L2270" i="39"/>
  <c r="L2263" i="39"/>
  <c r="L2256" i="39"/>
  <c r="L2249" i="39"/>
  <c r="L2242" i="39"/>
  <c r="L2235" i="39"/>
  <c r="L2228" i="39"/>
  <c r="L2221" i="39"/>
  <c r="L2214" i="39"/>
  <c r="L2207" i="39"/>
  <c r="L2200" i="39"/>
  <c r="L2193" i="39"/>
  <c r="L2186" i="39"/>
  <c r="L2179" i="39"/>
  <c r="L2172" i="39"/>
  <c r="L2165" i="39"/>
  <c r="L2158" i="39"/>
  <c r="L2151" i="39"/>
  <c r="L2144" i="39"/>
  <c r="L2137" i="39"/>
  <c r="L2130" i="39"/>
  <c r="L2123" i="39"/>
  <c r="L2110" i="39"/>
  <c r="L2103" i="39"/>
  <c r="L2096" i="39"/>
  <c r="L2089" i="39"/>
  <c r="L2082" i="39"/>
  <c r="L2075" i="39"/>
  <c r="L2068" i="39"/>
  <c r="L2061" i="39"/>
  <c r="L2054" i="39"/>
  <c r="L2047" i="39"/>
  <c r="L2040" i="39"/>
  <c r="L2033" i="39"/>
  <c r="L2026" i="39"/>
  <c r="L2019" i="39"/>
  <c r="L2012" i="39"/>
  <c r="L2005" i="39"/>
  <c r="L1998" i="39"/>
  <c r="L1991" i="39"/>
  <c r="L1984" i="39"/>
  <c r="L1977" i="39"/>
  <c r="L1970" i="39"/>
  <c r="L1963" i="39"/>
  <c r="L1956" i="39"/>
  <c r="L1949" i="39"/>
  <c r="L1942" i="39"/>
  <c r="L1935" i="39"/>
  <c r="L1928" i="39"/>
  <c r="L1921" i="39"/>
  <c r="L1914" i="39"/>
  <c r="L1907" i="39"/>
  <c r="L1900" i="39"/>
  <c r="L1893" i="39"/>
  <c r="L1886" i="39"/>
  <c r="L1879" i="39"/>
  <c r="L1872" i="39"/>
  <c r="L1865" i="39"/>
  <c r="A1864" i="39"/>
  <c r="A1858" i="39"/>
  <c r="A1857" i="39"/>
  <c r="A1856" i="39"/>
  <c r="A1855" i="39"/>
  <c r="A1852" i="39"/>
  <c r="A1846" i="39"/>
  <c r="A1845" i="39"/>
  <c r="A1844" i="39"/>
  <c r="A1843" i="39"/>
  <c r="A1840" i="39"/>
  <c r="A1834" i="39"/>
  <c r="A1833" i="39"/>
  <c r="A1832" i="39"/>
  <c r="A1831" i="39"/>
  <c r="A1828" i="39"/>
  <c r="A1822" i="39"/>
  <c r="A1821" i="39"/>
  <c r="A1820" i="39"/>
  <c r="A1819" i="39"/>
  <c r="A1816" i="39"/>
  <c r="A1810" i="39"/>
  <c r="A1809" i="39"/>
  <c r="A1808" i="39"/>
  <c r="A1807" i="39"/>
  <c r="A1804" i="39"/>
  <c r="A1798" i="39"/>
  <c r="A1797" i="39"/>
  <c r="A1796" i="39"/>
  <c r="A1795" i="39"/>
  <c r="A1792" i="39"/>
  <c r="A1786" i="39"/>
  <c r="A1785" i="39"/>
  <c r="A1784" i="39"/>
  <c r="A1783" i="39"/>
  <c r="A1780" i="39"/>
  <c r="A1774" i="39"/>
  <c r="A1773" i="39"/>
  <c r="A1772" i="39"/>
  <c r="A1771" i="39"/>
  <c r="A1768" i="39"/>
  <c r="A1762" i="39"/>
  <c r="A1761" i="39"/>
  <c r="A1760" i="39"/>
  <c r="A1759" i="39"/>
  <c r="A1756" i="39"/>
  <c r="A1750" i="39"/>
  <c r="A1749" i="39"/>
  <c r="A1748" i="39"/>
  <c r="A1747" i="39"/>
  <c r="A1744" i="39"/>
  <c r="A1738" i="39"/>
  <c r="A1737" i="39"/>
  <c r="A1736" i="39"/>
  <c r="A1735" i="39"/>
  <c r="A1732" i="39"/>
  <c r="A1726" i="39"/>
  <c r="A1725" i="39"/>
  <c r="A1724" i="39"/>
  <c r="A1723" i="39"/>
  <c r="A1720" i="39"/>
  <c r="A1714" i="39"/>
  <c r="A1713" i="39"/>
  <c r="A1712" i="39"/>
  <c r="A1711" i="39"/>
  <c r="A1708" i="39"/>
  <c r="A1702" i="39"/>
  <c r="A1701" i="39"/>
  <c r="A1700" i="39"/>
  <c r="A1699" i="39"/>
  <c r="A1696" i="39"/>
  <c r="A1690" i="39"/>
  <c r="A1689" i="39"/>
  <c r="A1688" i="39"/>
  <c r="A1687" i="39"/>
  <c r="A1684" i="39"/>
  <c r="A1678" i="39"/>
  <c r="A1677" i="39"/>
  <c r="A1676" i="39"/>
  <c r="A1675" i="39"/>
  <c r="A1672" i="39"/>
  <c r="A1666" i="39"/>
  <c r="A1665" i="39"/>
  <c r="A1664" i="39"/>
  <c r="A1663" i="39"/>
  <c r="A1660" i="39"/>
  <c r="A1654" i="39"/>
  <c r="A1653" i="39"/>
  <c r="A1652" i="39"/>
  <c r="A1651" i="39"/>
  <c r="A1648" i="39"/>
  <c r="A1642" i="39"/>
  <c r="A1641" i="39"/>
  <c r="A1640" i="39"/>
  <c r="A1639" i="39"/>
  <c r="A1636" i="39"/>
  <c r="A1630" i="39"/>
  <c r="A1629" i="39"/>
  <c r="A1628" i="39"/>
  <c r="A1627" i="39"/>
  <c r="A1624" i="39"/>
  <c r="A1618" i="39"/>
  <c r="A1617" i="39"/>
  <c r="A1616" i="39"/>
  <c r="A1615" i="39"/>
  <c r="A1612" i="39"/>
  <c r="A1606" i="39"/>
  <c r="A1605" i="39"/>
  <c r="A1604" i="39"/>
  <c r="A1603" i="39"/>
  <c r="A1600" i="39"/>
  <c r="A1594" i="39"/>
  <c r="A1593" i="39"/>
  <c r="A1592" i="39"/>
  <c r="A1591" i="39"/>
  <c r="A1588" i="39"/>
  <c r="A1582" i="39"/>
  <c r="A1581" i="39"/>
  <c r="A1580" i="39"/>
  <c r="A1579" i="39"/>
  <c r="A1576" i="39"/>
  <c r="A1570" i="39"/>
  <c r="A1569" i="39"/>
  <c r="A1568" i="39"/>
  <c r="A1567" i="39"/>
  <c r="A1564" i="39"/>
  <c r="A1558" i="39"/>
  <c r="A1557" i="39"/>
  <c r="A1556" i="39"/>
  <c r="A1555" i="39"/>
  <c r="A1552" i="39"/>
  <c r="A1546" i="39"/>
  <c r="A1545" i="39"/>
  <c r="A1544" i="39"/>
  <c r="A1543" i="39"/>
  <c r="A1540" i="39"/>
  <c r="A1534" i="39"/>
  <c r="A1533" i="39"/>
  <c r="A1532" i="39"/>
  <c r="A1531" i="39"/>
  <c r="A1528" i="39"/>
  <c r="A1522" i="39"/>
  <c r="A1521" i="39"/>
  <c r="A1520" i="39"/>
  <c r="A1519" i="39"/>
  <c r="A1516" i="39"/>
  <c r="A1510" i="39"/>
  <c r="A1509" i="39"/>
  <c r="A1508" i="39"/>
  <c r="A1507" i="39"/>
  <c r="A1504" i="39"/>
  <c r="A1498" i="39"/>
  <c r="A1497" i="39"/>
  <c r="A1496" i="39"/>
  <c r="A1495" i="39"/>
  <c r="A1492" i="39"/>
  <c r="A1486" i="39"/>
  <c r="A1485" i="39"/>
  <c r="A1484" i="39"/>
  <c r="A1483" i="39"/>
  <c r="A1480" i="39"/>
  <c r="A1474" i="39"/>
  <c r="A1473" i="39"/>
  <c r="A1472" i="39"/>
  <c r="A1471" i="39"/>
  <c r="A1468" i="39"/>
  <c r="A1462" i="39"/>
  <c r="A1461" i="39"/>
  <c r="A1460" i="39"/>
  <c r="A1459" i="39"/>
  <c r="A1456" i="39"/>
  <c r="A1450" i="39"/>
  <c r="A1449" i="39"/>
  <c r="A1448" i="39"/>
  <c r="A1447" i="39"/>
  <c r="A1444" i="39"/>
  <c r="A1438" i="39"/>
  <c r="A1437" i="39"/>
  <c r="A1436" i="39"/>
  <c r="A1435" i="39"/>
  <c r="A1432" i="39"/>
  <c r="A1426" i="39"/>
  <c r="A1425" i="39"/>
  <c r="A1424" i="39"/>
  <c r="A1423" i="39"/>
  <c r="A1420" i="39"/>
  <c r="A1414" i="39"/>
  <c r="A1413" i="39"/>
  <c r="A1412" i="39"/>
  <c r="A1411" i="39"/>
  <c r="A1408" i="39"/>
  <c r="A1402" i="39"/>
  <c r="A1401" i="39"/>
  <c r="A1400" i="39"/>
  <c r="A1399" i="39"/>
  <c r="A1396" i="39"/>
  <c r="A1390" i="39"/>
  <c r="A1389" i="39"/>
  <c r="A1388" i="39"/>
  <c r="A1387" i="39"/>
  <c r="A1384" i="39"/>
  <c r="A1378" i="39"/>
  <c r="A1377" i="39"/>
  <c r="A1376" i="39"/>
  <c r="A1375" i="39"/>
  <c r="A1372" i="39"/>
  <c r="A1366" i="39"/>
  <c r="A1365" i="39"/>
  <c r="A1364" i="39"/>
  <c r="A1363" i="39"/>
  <c r="A1360" i="39"/>
  <c r="A1354" i="39"/>
  <c r="A1353" i="39"/>
  <c r="A1352" i="39"/>
  <c r="A1351" i="39"/>
  <c r="A1348" i="39"/>
  <c r="A1342" i="39"/>
  <c r="A1341" i="39"/>
  <c r="A1340" i="39"/>
  <c r="A1339" i="39"/>
  <c r="A1336" i="39"/>
  <c r="A1330" i="39"/>
  <c r="A1329" i="39"/>
  <c r="A1328" i="39"/>
  <c r="A1327" i="39"/>
  <c r="A1324" i="39"/>
  <c r="A1318" i="39"/>
  <c r="A1317" i="39"/>
  <c r="A1316" i="39"/>
  <c r="A1315" i="39"/>
  <c r="A1312" i="39"/>
  <c r="A1306" i="39"/>
  <c r="A1305" i="39"/>
  <c r="A1304" i="39"/>
  <c r="A1303" i="39"/>
  <c r="A1300" i="39"/>
  <c r="A1294" i="39"/>
  <c r="A1293" i="39"/>
  <c r="A1292" i="39"/>
  <c r="A1291" i="39"/>
  <c r="A1288" i="39"/>
  <c r="A1282" i="39"/>
  <c r="A1281" i="39"/>
  <c r="A1280" i="39"/>
  <c r="A1279" i="39"/>
  <c r="A1276" i="39"/>
  <c r="A1270" i="39"/>
  <c r="A1269" i="39"/>
  <c r="A1268" i="39"/>
  <c r="A1267" i="39"/>
  <c r="A1264" i="39"/>
  <c r="A1258" i="39"/>
  <c r="A1257" i="39"/>
  <c r="A1256" i="39"/>
  <c r="A1255" i="39"/>
  <c r="A1252" i="39"/>
  <c r="A1246" i="39"/>
  <c r="A1245" i="39"/>
  <c r="A1244" i="39"/>
  <c r="A1243" i="39"/>
  <c r="A1240" i="39"/>
  <c r="A1234" i="39"/>
  <c r="A1233" i="39"/>
  <c r="A1232" i="39"/>
  <c r="A1231" i="39"/>
  <c r="A1228" i="39"/>
  <c r="A1222" i="39"/>
  <c r="A1221" i="39"/>
  <c r="A1220" i="39"/>
  <c r="A1219" i="39"/>
  <c r="A1216" i="39"/>
  <c r="A1210" i="39"/>
  <c r="A1209" i="39"/>
  <c r="A1208" i="39"/>
  <c r="A1207" i="39"/>
  <c r="A1204" i="39"/>
  <c r="A1198" i="39"/>
  <c r="A1197" i="39"/>
  <c r="A1196" i="39"/>
  <c r="A1195" i="39"/>
  <c r="A1192" i="39"/>
  <c r="A1186" i="39"/>
  <c r="A1185" i="39"/>
  <c r="A1184" i="39"/>
  <c r="A1183" i="39"/>
  <c r="A1180" i="39"/>
  <c r="A1174" i="39"/>
  <c r="A1173" i="39"/>
  <c r="A1172" i="39"/>
  <c r="A1171" i="39"/>
  <c r="A1168" i="39"/>
  <c r="A1162" i="39"/>
  <c r="A1161" i="39"/>
  <c r="A1160" i="39"/>
  <c r="A1159" i="39"/>
  <c r="A1156" i="39"/>
  <c r="A1150" i="39"/>
  <c r="A1149" i="39"/>
  <c r="A1148" i="39"/>
  <c r="A1147" i="39"/>
  <c r="A1144" i="39"/>
  <c r="A1138" i="39"/>
  <c r="A1137" i="39"/>
  <c r="A1136" i="39"/>
  <c r="A1135" i="39"/>
  <c r="A1132" i="39"/>
  <c r="A1126" i="39"/>
  <c r="A1125" i="39"/>
  <c r="A1124" i="39"/>
  <c r="A1123" i="39"/>
  <c r="A1120" i="39"/>
  <c r="A1114" i="39"/>
  <c r="A1113" i="39"/>
  <c r="A1112" i="39"/>
  <c r="A1111" i="39"/>
  <c r="A1108" i="39"/>
  <c r="A1102" i="39"/>
  <c r="A1101" i="39"/>
  <c r="A1100" i="39"/>
  <c r="A1099" i="39"/>
  <c r="A1096" i="39"/>
  <c r="A1090" i="39"/>
  <c r="A1089" i="39"/>
  <c r="A1088" i="39"/>
  <c r="A1087" i="39"/>
  <c r="A1084" i="39"/>
  <c r="A1078" i="39"/>
  <c r="A1077" i="39"/>
  <c r="A1076" i="39"/>
  <c r="A1075" i="39"/>
  <c r="A1072" i="39"/>
  <c r="A1066" i="39"/>
  <c r="A1065" i="39"/>
  <c r="A1064" i="39"/>
  <c r="A1063" i="39"/>
  <c r="A1060" i="39"/>
  <c r="A1054" i="39"/>
  <c r="A1053" i="39"/>
  <c r="A1052" i="39"/>
  <c r="A1051" i="39"/>
  <c r="A1048" i="39"/>
  <c r="A1042" i="39"/>
  <c r="A1041" i="39"/>
  <c r="A1040" i="39"/>
  <c r="A1039" i="39"/>
  <c r="A1036" i="39"/>
  <c r="A1030" i="39"/>
  <c r="A1029" i="39"/>
  <c r="A1028" i="39"/>
  <c r="A1027" i="39"/>
  <c r="A1024" i="39"/>
  <c r="A1018" i="39"/>
  <c r="A1017" i="39"/>
  <c r="A1016" i="39"/>
  <c r="A1015" i="39"/>
  <c r="A1012" i="39"/>
  <c r="A1006" i="39"/>
  <c r="A1005" i="39"/>
  <c r="A1004" i="39"/>
  <c r="A1003" i="39"/>
  <c r="A1000" i="39"/>
  <c r="A994" i="39"/>
  <c r="A993" i="39"/>
  <c r="A992" i="39"/>
  <c r="A991" i="39"/>
  <c r="A988" i="39"/>
  <c r="A982" i="39"/>
  <c r="A981" i="39"/>
  <c r="A980" i="39"/>
  <c r="A979" i="39"/>
  <c r="A976" i="39"/>
  <c r="A970" i="39"/>
  <c r="A969" i="39"/>
  <c r="A968" i="39"/>
  <c r="A967" i="39"/>
  <c r="A964" i="39"/>
  <c r="A958" i="39"/>
  <c r="A957" i="39"/>
  <c r="A956" i="39"/>
  <c r="A955" i="39"/>
  <c r="A952" i="39"/>
  <c r="A946" i="39"/>
  <c r="A945" i="39"/>
  <c r="A944" i="39"/>
  <c r="A943" i="39"/>
  <c r="A940" i="39"/>
  <c r="A934" i="39"/>
  <c r="A933" i="39"/>
  <c r="A932" i="39"/>
  <c r="A931" i="39"/>
  <c r="A928" i="39"/>
  <c r="A922" i="39"/>
  <c r="A921" i="39"/>
  <c r="A920" i="39"/>
  <c r="A919" i="39"/>
  <c r="A916" i="39"/>
  <c r="A910" i="39"/>
  <c r="A909" i="39"/>
  <c r="A908" i="39"/>
  <c r="A907" i="39"/>
  <c r="A904" i="39"/>
  <c r="A898" i="39"/>
  <c r="A897" i="39"/>
  <c r="A896" i="39"/>
  <c r="A895" i="39"/>
  <c r="A892" i="39"/>
  <c r="A886" i="39"/>
  <c r="A885" i="39"/>
  <c r="A884" i="39"/>
  <c r="A883" i="39"/>
  <c r="A880" i="39"/>
  <c r="A874" i="39"/>
  <c r="A873" i="39"/>
  <c r="A872" i="39"/>
  <c r="A871" i="39"/>
  <c r="A868" i="39"/>
  <c r="A862" i="39"/>
  <c r="A861" i="39"/>
  <c r="A860" i="39"/>
  <c r="A859" i="39"/>
  <c r="A856" i="39"/>
  <c r="A850" i="39"/>
  <c r="A849" i="39"/>
  <c r="A848" i="39"/>
  <c r="A847" i="39"/>
  <c r="A844" i="39"/>
  <c r="A838" i="39"/>
  <c r="A837" i="39"/>
  <c r="A836" i="39"/>
  <c r="A835" i="39"/>
  <c r="A832" i="39"/>
  <c r="A826" i="39"/>
  <c r="A825" i="39"/>
  <c r="A824" i="39"/>
  <c r="A823" i="39"/>
  <c r="A820" i="39"/>
  <c r="A814" i="39"/>
  <c r="A813" i="39"/>
  <c r="A812" i="39"/>
  <c r="A811" i="39"/>
  <c r="A808" i="39"/>
  <c r="A802" i="39"/>
  <c r="A801" i="39"/>
  <c r="A800" i="39"/>
  <c r="A799" i="39"/>
  <c r="A796" i="39"/>
  <c r="A790" i="39"/>
  <c r="A789" i="39"/>
  <c r="A788" i="39"/>
  <c r="A787" i="39"/>
  <c r="A784" i="39"/>
  <c r="A778" i="39"/>
  <c r="A777" i="39"/>
  <c r="A776" i="39"/>
  <c r="A775" i="39"/>
  <c r="A772" i="39"/>
  <c r="A766" i="39"/>
  <c r="A765" i="39"/>
  <c r="A764" i="39"/>
  <c r="A763" i="39"/>
  <c r="A760" i="39"/>
  <c r="A754" i="39"/>
  <c r="A753" i="39"/>
  <c r="A752" i="39"/>
  <c r="A751" i="39"/>
  <c r="A748" i="39"/>
  <c r="A742" i="39"/>
  <c r="A741" i="39"/>
  <c r="A740" i="39"/>
  <c r="A739" i="39"/>
  <c r="A736" i="39"/>
  <c r="A730" i="39"/>
  <c r="A729" i="39"/>
  <c r="A728" i="39"/>
  <c r="A727" i="39"/>
  <c r="A724" i="39"/>
  <c r="A718" i="39"/>
  <c r="A717" i="39"/>
  <c r="A716" i="39"/>
  <c r="A715" i="39"/>
  <c r="A712" i="39"/>
  <c r="A706" i="39"/>
  <c r="A705" i="39"/>
  <c r="A704" i="39"/>
  <c r="A703" i="39"/>
  <c r="A700" i="39"/>
  <c r="A694" i="39"/>
  <c r="A693" i="39"/>
  <c r="A692" i="39"/>
  <c r="A691" i="39"/>
  <c r="A688" i="39"/>
  <c r="A682" i="39"/>
  <c r="A681" i="39"/>
  <c r="A680" i="39"/>
  <c r="A679" i="39"/>
  <c r="A676" i="39"/>
  <c r="A670" i="39"/>
  <c r="A669" i="39"/>
  <c r="A668" i="39"/>
  <c r="A667" i="39"/>
  <c r="A664" i="39"/>
  <c r="A658" i="39"/>
  <c r="A657" i="39"/>
  <c r="A656" i="39"/>
  <c r="A655" i="39"/>
  <c r="A652" i="39"/>
  <c r="A646" i="39"/>
  <c r="A645" i="39"/>
  <c r="A644" i="39"/>
  <c r="A643" i="39"/>
  <c r="A640" i="39"/>
  <c r="A634" i="39"/>
  <c r="A633" i="39"/>
  <c r="A632" i="39"/>
  <c r="A631" i="39"/>
  <c r="A628" i="39"/>
  <c r="A622" i="39"/>
  <c r="A621" i="39"/>
  <c r="A620" i="39"/>
  <c r="A619" i="39"/>
  <c r="A616" i="39"/>
  <c r="A610" i="39"/>
  <c r="A609" i="39"/>
  <c r="A608" i="39"/>
  <c r="A607" i="39"/>
  <c r="A604" i="39"/>
  <c r="A598" i="39"/>
  <c r="A597" i="39"/>
  <c r="A596" i="39"/>
  <c r="A595" i="39"/>
  <c r="A592" i="39"/>
  <c r="A586" i="39"/>
  <c r="A585" i="39"/>
  <c r="A584" i="39"/>
  <c r="A583" i="39"/>
  <c r="A580" i="39"/>
  <c r="A574" i="39"/>
  <c r="A573" i="39"/>
  <c r="A572" i="39"/>
  <c r="A571" i="39"/>
  <c r="A568" i="39"/>
  <c r="A562" i="39"/>
  <c r="A561" i="39"/>
  <c r="A560" i="39"/>
  <c r="A559" i="39"/>
  <c r="A556" i="39"/>
  <c r="A550" i="39"/>
  <c r="A549" i="39"/>
  <c r="A548" i="39"/>
  <c r="A547" i="39"/>
  <c r="A544" i="39"/>
  <c r="A538" i="39"/>
  <c r="A537" i="39"/>
  <c r="A536" i="39"/>
  <c r="A535" i="39"/>
  <c r="A532" i="39"/>
  <c r="A526" i="39"/>
  <c r="A525" i="39"/>
  <c r="A524" i="39"/>
  <c r="A523" i="39"/>
  <c r="A520" i="39"/>
  <c r="A514" i="39"/>
  <c r="A513" i="39"/>
  <c r="A512" i="39"/>
  <c r="A511" i="39"/>
  <c r="A508" i="39"/>
  <c r="A502" i="39"/>
  <c r="A501" i="39"/>
  <c r="A500" i="39"/>
  <c r="A499" i="39"/>
  <c r="A484" i="39"/>
  <c r="A478" i="39"/>
  <c r="A477" i="39"/>
  <c r="A476" i="39"/>
  <c r="A475" i="39"/>
  <c r="A472" i="39"/>
  <c r="A466" i="39"/>
  <c r="A465" i="39"/>
  <c r="A464" i="39"/>
  <c r="A463" i="39"/>
  <c r="A460" i="39"/>
  <c r="A454" i="39"/>
  <c r="A453" i="39"/>
  <c r="A452" i="39"/>
  <c r="A451" i="39"/>
  <c r="A448" i="39"/>
  <c r="A442" i="39"/>
  <c r="A441" i="39"/>
  <c r="A440" i="39"/>
  <c r="A439" i="39"/>
  <c r="A436" i="39"/>
  <c r="A430" i="39"/>
  <c r="A429" i="39"/>
  <c r="A428" i="39"/>
  <c r="A427" i="39"/>
  <c r="A424" i="39"/>
  <c r="A418" i="39"/>
  <c r="A417" i="39"/>
  <c r="A416" i="39"/>
  <c r="A415" i="39"/>
  <c r="A412" i="39"/>
  <c r="A406" i="39"/>
  <c r="A405" i="39"/>
  <c r="A404" i="39"/>
  <c r="A403" i="39"/>
  <c r="A400" i="39"/>
  <c r="A394" i="39"/>
  <c r="A393" i="39"/>
  <c r="A392" i="39"/>
  <c r="A391" i="39"/>
  <c r="A388" i="39"/>
  <c r="A382" i="39"/>
  <c r="A381" i="39"/>
  <c r="A380" i="39"/>
  <c r="A379" i="39"/>
  <c r="A376" i="39"/>
  <c r="A370" i="39"/>
  <c r="A369" i="39"/>
  <c r="A368" i="39"/>
  <c r="A367" i="39"/>
  <c r="A364" i="39"/>
  <c r="A358" i="39"/>
  <c r="A357" i="39"/>
  <c r="A356" i="39"/>
  <c r="A355" i="39"/>
  <c r="A352" i="39"/>
  <c r="A346" i="39"/>
  <c r="A345" i="39"/>
  <c r="A344" i="39"/>
  <c r="A343" i="39"/>
  <c r="A340" i="39"/>
  <c r="A334" i="39"/>
  <c r="A333" i="39"/>
  <c r="A332" i="39"/>
  <c r="A331" i="39"/>
  <c r="A328" i="39"/>
  <c r="A322" i="39"/>
  <c r="A321" i="39"/>
  <c r="A320" i="39"/>
  <c r="A319" i="39"/>
  <c r="A316" i="39"/>
  <c r="A310" i="39"/>
  <c r="A309" i="39"/>
  <c r="A308" i="39"/>
  <c r="A307" i="39"/>
  <c r="A304" i="39"/>
  <c r="A298" i="39"/>
  <c r="A297" i="39"/>
  <c r="A296" i="39"/>
  <c r="A295" i="39"/>
  <c r="A292" i="39"/>
  <c r="A286" i="39"/>
  <c r="A285" i="39"/>
  <c r="A284" i="39"/>
  <c r="A283" i="39"/>
  <c r="A280" i="39"/>
  <c r="A274" i="39"/>
  <c r="A273" i="39"/>
  <c r="A272" i="39"/>
  <c r="A271" i="39"/>
  <c r="A268" i="39"/>
  <c r="A262" i="39"/>
  <c r="A261" i="39"/>
  <c r="A260" i="39"/>
  <c r="A259" i="39"/>
  <c r="A256" i="39"/>
  <c r="A250" i="39"/>
  <c r="A249" i="39"/>
  <c r="A248" i="39"/>
  <c r="A247" i="39"/>
  <c r="A244" i="39"/>
  <c r="A238" i="39"/>
  <c r="A237" i="39"/>
  <c r="A236" i="39"/>
  <c r="A235" i="39"/>
  <c r="A232" i="39"/>
  <c r="A226" i="39"/>
  <c r="A225" i="39"/>
  <c r="A224" i="39"/>
  <c r="A223" i="39"/>
  <c r="A220" i="39"/>
  <c r="A214" i="39"/>
  <c r="A213" i="39"/>
  <c r="A212" i="39"/>
  <c r="A211" i="39"/>
  <c r="A208" i="39"/>
  <c r="A202" i="39"/>
  <c r="A201" i="39"/>
  <c r="A200" i="39"/>
  <c r="A199" i="39"/>
  <c r="A196" i="39"/>
  <c r="A190" i="39"/>
  <c r="A189" i="39"/>
  <c r="A188" i="39"/>
  <c r="A187" i="39"/>
  <c r="A184" i="39"/>
  <c r="A178" i="39"/>
  <c r="A177" i="39"/>
  <c r="A176" i="39"/>
  <c r="A175" i="39"/>
  <c r="A172" i="39"/>
  <c r="A166" i="39"/>
  <c r="A165" i="39"/>
  <c r="A164" i="39"/>
  <c r="A163" i="39"/>
  <c r="A160" i="39"/>
  <c r="A154" i="39"/>
  <c r="A153" i="39"/>
  <c r="A152" i="39"/>
  <c r="A151" i="39"/>
  <c r="A148" i="39"/>
  <c r="A142" i="39"/>
  <c r="A141" i="39"/>
  <c r="A140" i="39"/>
  <c r="A139" i="39"/>
  <c r="A136" i="39"/>
  <c r="A130" i="39"/>
  <c r="A129" i="39"/>
  <c r="A128" i="39"/>
  <c r="A127" i="39"/>
  <c r="A124" i="39"/>
  <c r="A118" i="39"/>
  <c r="A117" i="39"/>
  <c r="A116" i="39"/>
  <c r="A115" i="39"/>
  <c r="A112" i="39"/>
  <c r="A106" i="39"/>
  <c r="A105" i="39"/>
  <c r="A104" i="39"/>
  <c r="A103" i="39"/>
  <c r="A100" i="39"/>
  <c r="A94" i="39"/>
  <c r="A93" i="39"/>
  <c r="A92" i="39"/>
  <c r="A91" i="39"/>
  <c r="A88" i="39"/>
  <c r="A82" i="39"/>
  <c r="A81" i="39"/>
  <c r="A80" i="39"/>
  <c r="A79" i="39"/>
  <c r="A76" i="39"/>
  <c r="A70" i="39"/>
  <c r="A69" i="39"/>
  <c r="A68" i="39"/>
  <c r="A67" i="39"/>
  <c r="A64" i="39"/>
  <c r="A58" i="39"/>
  <c r="A57" i="39"/>
  <c r="A56" i="39"/>
  <c r="A55" i="39"/>
  <c r="A52" i="39"/>
  <c r="A46" i="39"/>
  <c r="A45" i="39"/>
  <c r="A44" i="39"/>
  <c r="A43" i="39"/>
  <c r="A40" i="39"/>
  <c r="A34" i="39"/>
  <c r="A33" i="39"/>
  <c r="A32" i="39"/>
  <c r="A31" i="39"/>
  <c r="A28" i="39"/>
  <c r="A22" i="39"/>
  <c r="A21" i="39"/>
  <c r="A20" i="39"/>
  <c r="A19" i="39"/>
  <c r="A16" i="39"/>
  <c r="A10" i="39"/>
  <c r="A9" i="39"/>
  <c r="A8" i="39"/>
  <c r="A7" i="39"/>
  <c r="A6" i="39"/>
  <c r="J4" i="39"/>
  <c r="J3" i="39"/>
  <c r="D18" i="36" l="1"/>
  <c r="H28" i="36"/>
  <c r="L17" i="36" s="1"/>
  <c r="A29" i="36"/>
  <c r="A17" i="39"/>
  <c r="H16" i="39"/>
  <c r="L5" i="39" l="1"/>
  <c r="D18" i="39"/>
  <c r="B18" i="39"/>
  <c r="B30" i="36"/>
  <c r="D30" i="36"/>
  <c r="E3" i="41"/>
  <c r="E3" i="40"/>
  <c r="A30" i="36" l="1"/>
  <c r="H40" i="36"/>
  <c r="A18" i="39"/>
  <c r="H28" i="39"/>
  <c r="L17" i="39" l="1"/>
  <c r="A41" i="36"/>
  <c r="L29" i="36"/>
  <c r="A29" i="39"/>
  <c r="B30" i="39" l="1"/>
  <c r="D30" i="39"/>
  <c r="B42" i="36"/>
  <c r="D42" i="36"/>
  <c r="F4" i="47"/>
  <c r="C4" i="47"/>
  <c r="D4" i="47" s="1"/>
  <c r="A42" i="36" l="1"/>
  <c r="H52" i="36"/>
  <c r="A30" i="39"/>
  <c r="H40" i="39"/>
  <c r="L29" i="39" l="1"/>
  <c r="A53" i="36"/>
  <c r="L41" i="36"/>
  <c r="A41" i="39"/>
  <c r="B42" i="39" l="1"/>
  <c r="D42" i="39"/>
  <c r="B54" i="36"/>
  <c r="D54" i="36"/>
  <c r="A54" i="36" l="1"/>
  <c r="H64" i="36"/>
  <c r="A42" i="39"/>
  <c r="H52" i="39"/>
  <c r="L41" i="39" l="1"/>
  <c r="L53" i="36"/>
  <c r="A65" i="36"/>
  <c r="A53" i="39"/>
  <c r="D54" i="39" l="1"/>
  <c r="B54" i="39"/>
  <c r="B66" i="36"/>
  <c r="D66" i="36"/>
  <c r="A66" i="36" l="1"/>
  <c r="H76" i="36"/>
  <c r="A54" i="39"/>
  <c r="A65" i="39" s="1"/>
  <c r="H64" i="39"/>
  <c r="L53" i="39" l="1"/>
  <c r="D66" i="39"/>
  <c r="B66" i="39"/>
  <c r="L65" i="36"/>
  <c r="E17" i="34"/>
  <c r="A77" i="36"/>
  <c r="E2" i="41"/>
  <c r="E2" i="40"/>
  <c r="E1" i="40"/>
  <c r="F17" i="34" l="1"/>
  <c r="B78" i="36"/>
  <c r="D78" i="36"/>
  <c r="A66" i="39"/>
  <c r="A77" i="39" s="1"/>
  <c r="H76" i="39"/>
  <c r="L65" i="39" s="1"/>
  <c r="C4" i="41"/>
  <c r="E4" i="41" s="1"/>
  <c r="C4" i="40"/>
  <c r="D4" i="40" s="1"/>
  <c r="B78" i="39" l="1"/>
  <c r="D78" i="39"/>
  <c r="A78" i="36"/>
  <c r="A89" i="36" s="1"/>
  <c r="H88" i="36"/>
  <c r="L77" i="36" s="1"/>
  <c r="E11" i="47"/>
  <c r="F11" i="47" l="1"/>
  <c r="B90" i="36"/>
  <c r="D90" i="36"/>
  <c r="A78" i="39"/>
  <c r="A89" i="39" s="1"/>
  <c r="H88" i="39"/>
  <c r="L77" i="39" s="1"/>
  <c r="B90" i="39" l="1"/>
  <c r="D90" i="39"/>
  <c r="A90" i="36"/>
  <c r="A101" i="36" s="1"/>
  <c r="H100" i="36"/>
  <c r="L89" i="36" s="1"/>
  <c r="E12" i="47"/>
  <c r="F4" i="34"/>
  <c r="C4" i="34"/>
  <c r="D4" i="34" s="1"/>
  <c r="F12" i="47" l="1"/>
  <c r="B102" i="36"/>
  <c r="D102" i="36"/>
  <c r="A90" i="39"/>
  <c r="A101" i="39" s="1"/>
  <c r="H100" i="39"/>
  <c r="L89" i="39" s="1"/>
  <c r="D102" i="39" l="1"/>
  <c r="B102" i="39"/>
  <c r="A102" i="36"/>
  <c r="A113" i="36" s="1"/>
  <c r="H112" i="36"/>
  <c r="L101" i="36" s="1"/>
  <c r="E13" i="47"/>
  <c r="F13" i="47" l="1"/>
  <c r="B114" i="36"/>
  <c r="D114" i="36"/>
  <c r="A102" i="39"/>
  <c r="A113" i="39" s="1"/>
  <c r="H112" i="39"/>
  <c r="L101" i="39" s="1"/>
  <c r="D114" i="39" l="1"/>
  <c r="B114" i="39"/>
  <c r="A114" i="36"/>
  <c r="A125" i="36" s="1"/>
  <c r="H124" i="36"/>
  <c r="L113" i="36" s="1"/>
  <c r="E14" i="47"/>
  <c r="F14" i="47" l="1"/>
  <c r="B126" i="36"/>
  <c r="D126" i="36"/>
  <c r="A114" i="39"/>
  <c r="A125" i="39" s="1"/>
  <c r="H124" i="39"/>
  <c r="L113" i="39" s="1"/>
  <c r="E15" i="47"/>
  <c r="F15" i="47" s="1"/>
  <c r="E10" i="47" l="1"/>
  <c r="B126" i="39"/>
  <c r="D126" i="39"/>
  <c r="A126" i="36"/>
  <c r="A137" i="36" s="1"/>
  <c r="H136" i="36"/>
  <c r="L125" i="36" s="1"/>
  <c r="B138" i="36" l="1"/>
  <c r="D138" i="36"/>
  <c r="A126" i="39"/>
  <c r="A137" i="39" s="1"/>
  <c r="H136" i="39"/>
  <c r="L125" i="39" s="1"/>
  <c r="B138" i="39" l="1"/>
  <c r="D138" i="39"/>
  <c r="A138" i="36"/>
  <c r="A149" i="36" s="1"/>
  <c r="H148" i="36"/>
  <c r="L137" i="36" s="1"/>
  <c r="B150" i="36" l="1"/>
  <c r="D150" i="36"/>
  <c r="A138" i="39"/>
  <c r="A149" i="39" s="1"/>
  <c r="H148" i="39"/>
  <c r="L137" i="39" s="1"/>
  <c r="D150" i="39" l="1"/>
  <c r="B150" i="39"/>
  <c r="A150" i="36"/>
  <c r="A161" i="36" s="1"/>
  <c r="H160" i="36"/>
  <c r="L149" i="36" s="1"/>
  <c r="F10" i="47"/>
  <c r="B162" i="36" l="1"/>
  <c r="D162" i="36"/>
  <c r="A150" i="39"/>
  <c r="A161" i="39" s="1"/>
  <c r="H160" i="39"/>
  <c r="L149" i="39" s="1"/>
  <c r="D162" i="39" l="1"/>
  <c r="B162" i="39"/>
  <c r="A162" i="36"/>
  <c r="A173" i="36" s="1"/>
  <c r="H172" i="36"/>
  <c r="L161" i="36" s="1"/>
  <c r="B174" i="36" l="1"/>
  <c r="D174" i="36"/>
  <c r="A162" i="39"/>
  <c r="A173" i="39" s="1"/>
  <c r="H172" i="39"/>
  <c r="L161" i="39" s="1"/>
  <c r="B174" i="39" l="1"/>
  <c r="D174" i="39"/>
  <c r="A174" i="36"/>
  <c r="A185" i="36" s="1"/>
  <c r="H184" i="36"/>
  <c r="L173" i="36" s="1"/>
  <c r="B186" i="36" l="1"/>
  <c r="D186" i="36"/>
  <c r="A174" i="39"/>
  <c r="A185" i="39" s="1"/>
  <c r="H184" i="39"/>
  <c r="L173" i="39" s="1"/>
  <c r="B186" i="39" l="1"/>
  <c r="D186" i="39"/>
  <c r="A186" i="36"/>
  <c r="A197" i="36" s="1"/>
  <c r="H196" i="36"/>
  <c r="L185" i="36" s="1"/>
  <c r="B198" i="36" l="1"/>
  <c r="D198" i="36"/>
  <c r="A186" i="39"/>
  <c r="A197" i="39" s="1"/>
  <c r="H196" i="39"/>
  <c r="L185" i="39" s="1"/>
  <c r="D198" i="39" l="1"/>
  <c r="B198" i="39"/>
  <c r="A198" i="36"/>
  <c r="A209" i="36" s="1"/>
  <c r="H208" i="36"/>
  <c r="L197" i="36" s="1"/>
  <c r="B210" i="36" l="1"/>
  <c r="D210" i="36"/>
  <c r="A198" i="39"/>
  <c r="A209" i="39" s="1"/>
  <c r="H208" i="39"/>
  <c r="L197" i="39" s="1"/>
  <c r="D210" i="39" l="1"/>
  <c r="B210" i="39"/>
  <c r="A210" i="36"/>
  <c r="A221" i="36" s="1"/>
  <c r="H220" i="36"/>
  <c r="L209" i="36" s="1"/>
  <c r="B222" i="36" l="1"/>
  <c r="D222" i="36"/>
  <c r="A210" i="39"/>
  <c r="A221" i="39" s="1"/>
  <c r="H220" i="39"/>
  <c r="L209" i="39" s="1"/>
  <c r="B222" i="39" l="1"/>
  <c r="D222" i="39"/>
  <c r="A222" i="36"/>
  <c r="A233" i="36" s="1"/>
  <c r="H232" i="36"/>
  <c r="L221" i="36" s="1"/>
  <c r="B234" i="36" l="1"/>
  <c r="D234" i="36"/>
  <c r="A222" i="39"/>
  <c r="A233" i="39" s="1"/>
  <c r="H232" i="39"/>
  <c r="L221" i="39" s="1"/>
  <c r="B234" i="39" l="1"/>
  <c r="D234" i="39"/>
  <c r="A234" i="36"/>
  <c r="A245" i="36" s="1"/>
  <c r="H244" i="36"/>
  <c r="L233" i="36" s="1"/>
  <c r="B246" i="36" l="1"/>
  <c r="D246" i="36"/>
  <c r="A234" i="39"/>
  <c r="A245" i="39" s="1"/>
  <c r="H244" i="39"/>
  <c r="L233" i="39" s="1"/>
  <c r="D246" i="39" l="1"/>
  <c r="B246" i="39"/>
  <c r="A246" i="36"/>
  <c r="A257" i="36" s="1"/>
  <c r="H256" i="36"/>
  <c r="L245" i="36" s="1"/>
  <c r="B258" i="36" l="1"/>
  <c r="D258" i="36"/>
  <c r="A246" i="39"/>
  <c r="A257" i="39" s="1"/>
  <c r="H256" i="39"/>
  <c r="L245" i="39" s="1"/>
  <c r="D258" i="39" l="1"/>
  <c r="B258" i="39"/>
  <c r="A258" i="36"/>
  <c r="A269" i="36" s="1"/>
  <c r="H268" i="36"/>
  <c r="L257" i="36" s="1"/>
  <c r="B270" i="36" l="1"/>
  <c r="D270" i="36"/>
  <c r="A258" i="39"/>
  <c r="A269" i="39" s="1"/>
  <c r="H268" i="39"/>
  <c r="L257" i="39" s="1"/>
  <c r="B270" i="39" l="1"/>
  <c r="D270" i="39"/>
  <c r="A270" i="36"/>
  <c r="A281" i="36" s="1"/>
  <c r="H280" i="36"/>
  <c r="L269" i="36" s="1"/>
  <c r="B282" i="36" l="1"/>
  <c r="D282" i="36"/>
  <c r="A270" i="39"/>
  <c r="A281" i="39" s="1"/>
  <c r="H280" i="39"/>
  <c r="L269" i="39" s="1"/>
  <c r="B282" i="39" l="1"/>
  <c r="D282" i="39"/>
  <c r="A282" i="36"/>
  <c r="A293" i="36" s="1"/>
  <c r="H292" i="36"/>
  <c r="L281" i="36" s="1"/>
  <c r="B294" i="36" l="1"/>
  <c r="D294" i="36"/>
  <c r="A282" i="39"/>
  <c r="A293" i="39" s="1"/>
  <c r="H292" i="39"/>
  <c r="L281" i="39" s="1"/>
  <c r="D294" i="39" l="1"/>
  <c r="B294" i="39"/>
  <c r="A294" i="36"/>
  <c r="A305" i="36" s="1"/>
  <c r="H304" i="36"/>
  <c r="L293" i="36" s="1"/>
  <c r="B306" i="36" l="1"/>
  <c r="D306" i="36"/>
  <c r="A294" i="39"/>
  <c r="A305" i="39" s="1"/>
  <c r="H304" i="39"/>
  <c r="L293" i="39" s="1"/>
  <c r="D306" i="39" l="1"/>
  <c r="B306" i="39"/>
  <c r="A306" i="36"/>
  <c r="A317" i="36" s="1"/>
  <c r="H316" i="36"/>
  <c r="L305" i="36" s="1"/>
  <c r="B318" i="36" l="1"/>
  <c r="D318" i="36"/>
  <c r="A306" i="39"/>
  <c r="A317" i="39" s="1"/>
  <c r="H316" i="39"/>
  <c r="L305" i="39" s="1"/>
  <c r="B318" i="39" l="1"/>
  <c r="D318" i="39"/>
  <c r="A318" i="36"/>
  <c r="A329" i="36" s="1"/>
  <c r="H328" i="36"/>
  <c r="L317" i="36" s="1"/>
  <c r="B330" i="36" l="1"/>
  <c r="D330" i="36"/>
  <c r="A318" i="39"/>
  <c r="A329" i="39" s="1"/>
  <c r="H328" i="39"/>
  <c r="L317" i="39" s="1"/>
  <c r="B330" i="39" l="1"/>
  <c r="D330" i="39"/>
  <c r="A330" i="36"/>
  <c r="A341" i="36" s="1"/>
  <c r="H340" i="36"/>
  <c r="L329" i="36" s="1"/>
  <c r="B342" i="36" l="1"/>
  <c r="D342" i="36"/>
  <c r="A330" i="39"/>
  <c r="A341" i="39" s="1"/>
  <c r="H340" i="39"/>
  <c r="L329" i="39" s="1"/>
  <c r="D342" i="39" l="1"/>
  <c r="B342" i="39"/>
  <c r="A342" i="36"/>
  <c r="A353" i="36" s="1"/>
  <c r="H352" i="36"/>
  <c r="L341" i="36" s="1"/>
  <c r="B354" i="36" l="1"/>
  <c r="D354" i="36"/>
  <c r="A342" i="39"/>
  <c r="A353" i="39" s="1"/>
  <c r="H352" i="39"/>
  <c r="L341" i="39" s="1"/>
  <c r="D354" i="39" l="1"/>
  <c r="B354" i="39"/>
  <c r="A354" i="36"/>
  <c r="A365" i="36" s="1"/>
  <c r="H364" i="36"/>
  <c r="L353" i="36" s="1"/>
  <c r="B366" i="36" l="1"/>
  <c r="D366" i="36"/>
  <c r="A354" i="39"/>
  <c r="A365" i="39" s="1"/>
  <c r="H364" i="39"/>
  <c r="L353" i="39" s="1"/>
  <c r="B366" i="39" l="1"/>
  <c r="D366" i="39"/>
  <c r="A366" i="36"/>
  <c r="A377" i="36" s="1"/>
  <c r="H376" i="36"/>
  <c r="L365" i="36" s="1"/>
  <c r="B378" i="36" l="1"/>
  <c r="D378" i="36"/>
  <c r="A366" i="39"/>
  <c r="A377" i="39" s="1"/>
  <c r="H376" i="39"/>
  <c r="L365" i="39" s="1"/>
  <c r="B378" i="39" l="1"/>
  <c r="D378" i="39"/>
  <c r="A378" i="36"/>
  <c r="A389" i="36" s="1"/>
  <c r="H388" i="36"/>
  <c r="L377" i="36" s="1"/>
  <c r="B390" i="36" l="1"/>
  <c r="D390" i="36"/>
  <c r="A378" i="39"/>
  <c r="A389" i="39" s="1"/>
  <c r="H388" i="39"/>
  <c r="L377" i="39" s="1"/>
  <c r="D390" i="39" l="1"/>
  <c r="B390" i="39"/>
  <c r="A390" i="36"/>
  <c r="A401" i="36" s="1"/>
  <c r="H400" i="36"/>
  <c r="L389" i="36" s="1"/>
  <c r="B402" i="36" l="1"/>
  <c r="D402" i="36"/>
  <c r="A390" i="39"/>
  <c r="A401" i="39" s="1"/>
  <c r="H400" i="39"/>
  <c r="L389" i="39" s="1"/>
  <c r="D402" i="39" l="1"/>
  <c r="B402" i="39"/>
  <c r="A402" i="36"/>
  <c r="A413" i="36" s="1"/>
  <c r="H412" i="36"/>
  <c r="L401" i="36" s="1"/>
  <c r="B414" i="36" l="1"/>
  <c r="D414" i="36"/>
  <c r="A402" i="39"/>
  <c r="A413" i="39" s="1"/>
  <c r="H412" i="39"/>
  <c r="L401" i="39" s="1"/>
  <c r="B414" i="39" l="1"/>
  <c r="D414" i="39"/>
  <c r="A414" i="36"/>
  <c r="A425" i="36" s="1"/>
  <c r="H424" i="36"/>
  <c r="L413" i="36" s="1"/>
  <c r="B426" i="36" l="1"/>
  <c r="D426" i="36"/>
  <c r="A414" i="39"/>
  <c r="A425" i="39" s="1"/>
  <c r="H424" i="39"/>
  <c r="L413" i="39" s="1"/>
  <c r="B426" i="39" l="1"/>
  <c r="D426" i="39"/>
  <c r="A426" i="36"/>
  <c r="A437" i="36" s="1"/>
  <c r="H436" i="36"/>
  <c r="L425" i="36" s="1"/>
  <c r="B438" i="36" l="1"/>
  <c r="D438" i="36"/>
  <c r="H436" i="39"/>
  <c r="L425" i="39" s="1"/>
  <c r="A426" i="39"/>
  <c r="A437" i="39" s="1"/>
  <c r="D438" i="39" l="1"/>
  <c r="B438" i="39"/>
  <c r="A438" i="36"/>
  <c r="A449" i="36" s="1"/>
  <c r="H448" i="36"/>
  <c r="L437" i="36" s="1"/>
  <c r="B450" i="36" l="1"/>
  <c r="D450" i="36"/>
  <c r="A438" i="39"/>
  <c r="A449" i="39" s="1"/>
  <c r="H448" i="39"/>
  <c r="L437" i="39" s="1"/>
  <c r="D450" i="39" l="1"/>
  <c r="B450" i="39"/>
  <c r="A450" i="36"/>
  <c r="A461" i="36" s="1"/>
  <c r="H460" i="36"/>
  <c r="L449" i="36" s="1"/>
  <c r="B462" i="36" l="1"/>
  <c r="D462" i="36"/>
  <c r="A450" i="39"/>
  <c r="A461" i="39" s="1"/>
  <c r="H460" i="39"/>
  <c r="L449" i="39" s="1"/>
  <c r="B462" i="39" l="1"/>
  <c r="D462" i="39"/>
  <c r="A462" i="36"/>
  <c r="A473" i="36" s="1"/>
  <c r="H472" i="36"/>
  <c r="L461" i="36" s="1"/>
  <c r="B474" i="36" l="1"/>
  <c r="D474" i="36"/>
  <c r="A462" i="39"/>
  <c r="A473" i="39" s="1"/>
  <c r="H472" i="39"/>
  <c r="L461" i="39" s="1"/>
  <c r="B474" i="39" l="1"/>
  <c r="D474" i="39"/>
  <c r="A474" i="36"/>
  <c r="A485" i="36" s="1"/>
  <c r="H484" i="36"/>
  <c r="L473" i="36" s="1"/>
  <c r="B486" i="36" l="1"/>
  <c r="D486" i="36"/>
  <c r="A474" i="39"/>
  <c r="A485" i="39" s="1"/>
  <c r="H484" i="39"/>
  <c r="L473" i="39" s="1"/>
  <c r="D486" i="39" l="1"/>
  <c r="B486" i="39"/>
  <c r="A486" i="36"/>
  <c r="A497" i="36" s="1"/>
  <c r="H496" i="36"/>
  <c r="L485" i="36" s="1"/>
  <c r="B498" i="36" l="1"/>
  <c r="D498" i="36"/>
  <c r="H496" i="39"/>
  <c r="L485" i="39" s="1"/>
  <c r="A486" i="39"/>
  <c r="A497" i="39" s="1"/>
  <c r="D498" i="39" l="1"/>
  <c r="B498" i="39"/>
  <c r="H508" i="36"/>
  <c r="L497" i="36" s="1"/>
  <c r="A498" i="36"/>
  <c r="A509" i="36" s="1"/>
  <c r="B510" i="36" l="1"/>
  <c r="D510" i="36"/>
  <c r="H508" i="39"/>
  <c r="L497" i="39" s="1"/>
  <c r="A498" i="39"/>
  <c r="A509" i="39" s="1"/>
  <c r="B510" i="39" l="1"/>
  <c r="D510" i="39"/>
  <c r="H520" i="36"/>
  <c r="L509" i="36" s="1"/>
  <c r="A510" i="36"/>
  <c r="A521" i="36" s="1"/>
  <c r="B522" i="36" l="1"/>
  <c r="D522" i="36"/>
  <c r="H520" i="39"/>
  <c r="L509" i="39" s="1"/>
  <c r="A510" i="39"/>
  <c r="A521" i="39" s="1"/>
  <c r="B522" i="39" l="1"/>
  <c r="D522" i="39"/>
  <c r="A522" i="36"/>
  <c r="A533" i="36" s="1"/>
  <c r="H532" i="36"/>
  <c r="L521" i="36" s="1"/>
  <c r="D534" i="36" l="1"/>
  <c r="B534" i="36"/>
  <c r="H532" i="39"/>
  <c r="L521" i="39" s="1"/>
  <c r="A522" i="39"/>
  <c r="A533" i="39" s="1"/>
  <c r="D534" i="39" l="1"/>
  <c r="B534" i="39"/>
  <c r="A534" i="36"/>
  <c r="A545" i="36" s="1"/>
  <c r="H544" i="36"/>
  <c r="L533" i="36" s="1"/>
  <c r="D546" i="36" l="1"/>
  <c r="B546" i="36"/>
  <c r="H544" i="39"/>
  <c r="L533" i="39" s="1"/>
  <c r="A534" i="39"/>
  <c r="A545" i="39" s="1"/>
  <c r="D546" i="39" l="1"/>
  <c r="B546" i="39"/>
  <c r="A546" i="36"/>
  <c r="A557" i="36" s="1"/>
  <c r="H556" i="36"/>
  <c r="L545" i="36" s="1"/>
  <c r="D558" i="36" l="1"/>
  <c r="B558" i="36"/>
  <c r="H556" i="39"/>
  <c r="L545" i="39" s="1"/>
  <c r="A546" i="39"/>
  <c r="A557" i="39" s="1"/>
  <c r="B558" i="39" l="1"/>
  <c r="D558" i="39"/>
  <c r="A558" i="36"/>
  <c r="A569" i="36" s="1"/>
  <c r="H568" i="36"/>
  <c r="L557" i="36" s="1"/>
  <c r="D570" i="36" l="1"/>
  <c r="B570" i="36"/>
  <c r="H568" i="39"/>
  <c r="L557" i="39" s="1"/>
  <c r="A558" i="39"/>
  <c r="A569" i="39" s="1"/>
  <c r="B570" i="39" l="1"/>
  <c r="D570" i="39"/>
  <c r="A570" i="36"/>
  <c r="A581" i="36" s="1"/>
  <c r="H580" i="36"/>
  <c r="L569" i="36" s="1"/>
  <c r="D582" i="36" l="1"/>
  <c r="B582" i="36"/>
  <c r="H580" i="39"/>
  <c r="L569" i="39" s="1"/>
  <c r="A570" i="39"/>
  <c r="A581" i="39" s="1"/>
  <c r="D582" i="39" l="1"/>
  <c r="B582" i="39"/>
  <c r="A582" i="36"/>
  <c r="A593" i="36" s="1"/>
  <c r="H592" i="36"/>
  <c r="L581" i="36" s="1"/>
  <c r="D594" i="36" l="1"/>
  <c r="B594" i="36"/>
  <c r="H592" i="39"/>
  <c r="L581" i="39" s="1"/>
  <c r="A582" i="39"/>
  <c r="A593" i="39" s="1"/>
  <c r="D594" i="39" l="1"/>
  <c r="B594" i="39"/>
  <c r="A594" i="36"/>
  <c r="A605" i="36" s="1"/>
  <c r="H604" i="36"/>
  <c r="L593" i="36" s="1"/>
  <c r="D606" i="36" l="1"/>
  <c r="B606" i="36"/>
  <c r="H604" i="39"/>
  <c r="L593" i="39" s="1"/>
  <c r="A594" i="39"/>
  <c r="A605" i="39" s="1"/>
  <c r="B606" i="39" l="1"/>
  <c r="D606" i="39"/>
  <c r="A606" i="36"/>
  <c r="A617" i="36" s="1"/>
  <c r="H616" i="36"/>
  <c r="L605" i="36" s="1"/>
  <c r="D618" i="36" l="1"/>
  <c r="B618" i="36"/>
  <c r="H616" i="39"/>
  <c r="L605" i="39" s="1"/>
  <c r="A606" i="39"/>
  <c r="A617" i="39" s="1"/>
  <c r="B618" i="39" l="1"/>
  <c r="D618" i="39"/>
  <c r="A618" i="36"/>
  <c r="A629" i="36" s="1"/>
  <c r="H628" i="36"/>
  <c r="L617" i="36" s="1"/>
  <c r="D630" i="36" l="1"/>
  <c r="B630" i="36"/>
  <c r="H628" i="39"/>
  <c r="L617" i="39" s="1"/>
  <c r="A618" i="39"/>
  <c r="A629" i="39" s="1"/>
  <c r="D630" i="39" l="1"/>
  <c r="B630" i="39"/>
  <c r="A630" i="36"/>
  <c r="A641" i="36" s="1"/>
  <c r="H640" i="36"/>
  <c r="L629" i="36" s="1"/>
  <c r="D642" i="36" l="1"/>
  <c r="B642" i="36"/>
  <c r="H640" i="39"/>
  <c r="L629" i="39" s="1"/>
  <c r="A630" i="39"/>
  <c r="A641" i="39" s="1"/>
  <c r="D642" i="39" l="1"/>
  <c r="B642" i="39"/>
  <c r="A642" i="36"/>
  <c r="A653" i="36" s="1"/>
  <c r="H652" i="36"/>
  <c r="L641" i="36" s="1"/>
  <c r="D654" i="36" l="1"/>
  <c r="B654" i="36"/>
  <c r="H652" i="39"/>
  <c r="L641" i="39" s="1"/>
  <c r="A642" i="39"/>
  <c r="A653" i="39" s="1"/>
  <c r="B654" i="39" l="1"/>
  <c r="D654" i="39"/>
  <c r="A654" i="36"/>
  <c r="A665" i="36" s="1"/>
  <c r="H664" i="36"/>
  <c r="L653" i="36" s="1"/>
  <c r="D666" i="36" l="1"/>
  <c r="B666" i="36"/>
  <c r="H664" i="39"/>
  <c r="L653" i="39" s="1"/>
  <c r="A654" i="39"/>
  <c r="A665" i="39" s="1"/>
  <c r="B666" i="39" l="1"/>
  <c r="D666" i="39"/>
  <c r="A666" i="36"/>
  <c r="A677" i="36" s="1"/>
  <c r="H676" i="36"/>
  <c r="L665" i="36" s="1"/>
  <c r="D678" i="36" l="1"/>
  <c r="B678" i="36"/>
  <c r="H676" i="39"/>
  <c r="L665" i="39" s="1"/>
  <c r="A666" i="39"/>
  <c r="A677" i="39" s="1"/>
  <c r="D678" i="39" l="1"/>
  <c r="B678" i="39"/>
  <c r="A678" i="36"/>
  <c r="A689" i="36" s="1"/>
  <c r="H688" i="36"/>
  <c r="L677" i="36" s="1"/>
  <c r="D690" i="36" l="1"/>
  <c r="B690" i="36"/>
  <c r="H688" i="39"/>
  <c r="L677" i="39" s="1"/>
  <c r="A678" i="39"/>
  <c r="A689" i="39" s="1"/>
  <c r="D690" i="39" l="1"/>
  <c r="B690" i="39"/>
  <c r="A690" i="36"/>
  <c r="A701" i="36" s="1"/>
  <c r="H700" i="36"/>
  <c r="L689" i="36" s="1"/>
  <c r="D702" i="36" l="1"/>
  <c r="B702" i="36"/>
  <c r="H700" i="39"/>
  <c r="L689" i="39" s="1"/>
  <c r="A690" i="39"/>
  <c r="A701" i="39" s="1"/>
  <c r="B702" i="39" l="1"/>
  <c r="D702" i="39"/>
  <c r="A702" i="36"/>
  <c r="A713" i="36" s="1"/>
  <c r="H712" i="36"/>
  <c r="L701" i="36" s="1"/>
  <c r="D714" i="36" l="1"/>
  <c r="B714" i="36"/>
  <c r="H712" i="39"/>
  <c r="L701" i="39" s="1"/>
  <c r="A702" i="39"/>
  <c r="A713" i="39" s="1"/>
  <c r="B714" i="39" l="1"/>
  <c r="D714" i="39"/>
  <c r="A714" i="36"/>
  <c r="A725" i="36" s="1"/>
  <c r="H724" i="36"/>
  <c r="L713" i="36" s="1"/>
  <c r="D726" i="36" l="1"/>
  <c r="B726" i="36"/>
  <c r="H724" i="39"/>
  <c r="L713" i="39" s="1"/>
  <c r="A714" i="39"/>
  <c r="A725" i="39" s="1"/>
  <c r="D726" i="39" l="1"/>
  <c r="B726" i="39"/>
  <c r="A726" i="36"/>
  <c r="A737" i="36" s="1"/>
  <c r="H736" i="36"/>
  <c r="L725" i="36" s="1"/>
  <c r="D738" i="36" l="1"/>
  <c r="B738" i="36"/>
  <c r="H736" i="39"/>
  <c r="L725" i="39" s="1"/>
  <c r="A726" i="39"/>
  <c r="A737" i="39" s="1"/>
  <c r="D738" i="39" l="1"/>
  <c r="B738" i="39"/>
  <c r="A738" i="36"/>
  <c r="A749" i="36" s="1"/>
  <c r="H748" i="36"/>
  <c r="L737" i="36" s="1"/>
  <c r="D750" i="36" l="1"/>
  <c r="B750" i="36"/>
  <c r="H748" i="39"/>
  <c r="L737" i="39" s="1"/>
  <c r="A738" i="39"/>
  <c r="A749" i="39" s="1"/>
  <c r="B750" i="39" l="1"/>
  <c r="D750" i="39"/>
  <c r="A750" i="36"/>
  <c r="A761" i="36" s="1"/>
  <c r="H760" i="36"/>
  <c r="L749" i="36" s="1"/>
  <c r="D762" i="36" l="1"/>
  <c r="B762" i="36"/>
  <c r="H760" i="39"/>
  <c r="L749" i="39" s="1"/>
  <c r="A750" i="39"/>
  <c r="A761" i="39" s="1"/>
  <c r="B762" i="39" l="1"/>
  <c r="D762" i="39"/>
  <c r="A762" i="36"/>
  <c r="A773" i="36" s="1"/>
  <c r="H772" i="36"/>
  <c r="L761" i="36" s="1"/>
  <c r="D774" i="36" l="1"/>
  <c r="B774" i="36"/>
  <c r="H772" i="39"/>
  <c r="L761" i="39" s="1"/>
  <c r="A762" i="39"/>
  <c r="A773" i="39" s="1"/>
  <c r="D774" i="39" l="1"/>
  <c r="B774" i="39"/>
  <c r="A774" i="36"/>
  <c r="A785" i="36" s="1"/>
  <c r="H784" i="36"/>
  <c r="L773" i="36" s="1"/>
  <c r="D786" i="36" l="1"/>
  <c r="B786" i="36"/>
  <c r="H784" i="39"/>
  <c r="L773" i="39" s="1"/>
  <c r="A774" i="39"/>
  <c r="A785" i="39" s="1"/>
  <c r="D786" i="39" l="1"/>
  <c r="B786" i="39"/>
  <c r="A786" i="36"/>
  <c r="A797" i="36" s="1"/>
  <c r="H796" i="36"/>
  <c r="L785" i="36" s="1"/>
  <c r="D798" i="36" l="1"/>
  <c r="B798" i="36"/>
  <c r="H796" i="39"/>
  <c r="L785" i="39" s="1"/>
  <c r="A786" i="39"/>
  <c r="A797" i="39" s="1"/>
  <c r="B798" i="39" l="1"/>
  <c r="D798" i="39"/>
  <c r="A798" i="36"/>
  <c r="A809" i="36" s="1"/>
  <c r="H808" i="36"/>
  <c r="L797" i="36" s="1"/>
  <c r="D810" i="36" l="1"/>
  <c r="B810" i="36"/>
  <c r="H808" i="39"/>
  <c r="L797" i="39" s="1"/>
  <c r="A798" i="39"/>
  <c r="A809" i="39" s="1"/>
  <c r="B810" i="39" l="1"/>
  <c r="D810" i="39"/>
  <c r="A810" i="36"/>
  <c r="A821" i="36" s="1"/>
  <c r="H820" i="36"/>
  <c r="L809" i="36" s="1"/>
  <c r="D822" i="36" l="1"/>
  <c r="B822" i="36"/>
  <c r="H820" i="39"/>
  <c r="L809" i="39" s="1"/>
  <c r="A810" i="39"/>
  <c r="A821" i="39" s="1"/>
  <c r="D822" i="39" l="1"/>
  <c r="B822" i="39"/>
  <c r="A822" i="36"/>
  <c r="A833" i="36" s="1"/>
  <c r="H832" i="36"/>
  <c r="L821" i="36" s="1"/>
  <c r="D834" i="36" l="1"/>
  <c r="B834" i="36"/>
  <c r="H832" i="39"/>
  <c r="L821" i="39" s="1"/>
  <c r="A822" i="39"/>
  <c r="A833" i="39" s="1"/>
  <c r="D834" i="39" l="1"/>
  <c r="B834" i="39"/>
  <c r="A834" i="36"/>
  <c r="A845" i="36" s="1"/>
  <c r="H844" i="36"/>
  <c r="L833" i="36" s="1"/>
  <c r="D846" i="36" l="1"/>
  <c r="B846" i="36"/>
  <c r="H844" i="39"/>
  <c r="L833" i="39" s="1"/>
  <c r="A834" i="39"/>
  <c r="A845" i="39" s="1"/>
  <c r="B846" i="39" l="1"/>
  <c r="D846" i="39"/>
  <c r="A846" i="36"/>
  <c r="A857" i="36" s="1"/>
  <c r="H856" i="36"/>
  <c r="L845" i="36" s="1"/>
  <c r="D858" i="36" l="1"/>
  <c r="B858" i="36"/>
  <c r="H856" i="39"/>
  <c r="L845" i="39" s="1"/>
  <c r="A846" i="39"/>
  <c r="A857" i="39" s="1"/>
  <c r="B858" i="39" l="1"/>
  <c r="D858" i="39"/>
  <c r="A858" i="36"/>
  <c r="A869" i="36" s="1"/>
  <c r="H868" i="36"/>
  <c r="L857" i="36" s="1"/>
  <c r="D870" i="36" l="1"/>
  <c r="B870" i="36"/>
  <c r="H868" i="39"/>
  <c r="L857" i="39" s="1"/>
  <c r="A858" i="39"/>
  <c r="A869" i="39" s="1"/>
  <c r="D870" i="39" l="1"/>
  <c r="B870" i="39"/>
  <c r="A870" i="36"/>
  <c r="A881" i="36" s="1"/>
  <c r="H880" i="36"/>
  <c r="L869" i="36" s="1"/>
  <c r="D882" i="36" l="1"/>
  <c r="B882" i="36"/>
  <c r="H880" i="39"/>
  <c r="L869" i="39" s="1"/>
  <c r="A870" i="39"/>
  <c r="A881" i="39" s="1"/>
  <c r="D882" i="39" l="1"/>
  <c r="B882" i="39"/>
  <c r="A882" i="36"/>
  <c r="A893" i="36" s="1"/>
  <c r="H892" i="36"/>
  <c r="L881" i="36" s="1"/>
  <c r="D894" i="36" l="1"/>
  <c r="B894" i="36"/>
  <c r="H892" i="39"/>
  <c r="L881" i="39" s="1"/>
  <c r="A882" i="39"/>
  <c r="A893" i="39" s="1"/>
  <c r="B894" i="39" l="1"/>
  <c r="D894" i="39"/>
  <c r="A894" i="36"/>
  <c r="A905" i="36" s="1"/>
  <c r="H904" i="36"/>
  <c r="L893" i="36" s="1"/>
  <c r="D906" i="36" l="1"/>
  <c r="B906" i="36"/>
  <c r="H904" i="39"/>
  <c r="L893" i="39" s="1"/>
  <c r="A894" i="39"/>
  <c r="A905" i="39" s="1"/>
  <c r="B906" i="39" l="1"/>
  <c r="D906" i="39"/>
  <c r="A906" i="36"/>
  <c r="A917" i="36" s="1"/>
  <c r="H916" i="36"/>
  <c r="L905" i="36" s="1"/>
  <c r="D918" i="36" l="1"/>
  <c r="B918" i="36"/>
  <c r="H916" i="39"/>
  <c r="L905" i="39" s="1"/>
  <c r="A906" i="39"/>
  <c r="A917" i="39" s="1"/>
  <c r="D918" i="39" l="1"/>
  <c r="B918" i="39"/>
  <c r="A918" i="36"/>
  <c r="A929" i="36" s="1"/>
  <c r="H928" i="36"/>
  <c r="L917" i="36" s="1"/>
  <c r="D930" i="36" l="1"/>
  <c r="B930" i="36"/>
  <c r="H928" i="39"/>
  <c r="L917" i="39" s="1"/>
  <c r="A918" i="39"/>
  <c r="A929" i="39" s="1"/>
  <c r="D930" i="39" l="1"/>
  <c r="B930" i="39"/>
  <c r="A930" i="36"/>
  <c r="A941" i="36" s="1"/>
  <c r="H940" i="36"/>
  <c r="L929" i="36" s="1"/>
  <c r="D942" i="36" l="1"/>
  <c r="B942" i="36"/>
  <c r="A930" i="39"/>
  <c r="A941" i="39" s="1"/>
  <c r="H940" i="39"/>
  <c r="L929" i="39" s="1"/>
  <c r="B942" i="39" l="1"/>
  <c r="D942" i="39"/>
  <c r="A942" i="36"/>
  <c r="A953" i="36" s="1"/>
  <c r="H952" i="36"/>
  <c r="L941" i="36" s="1"/>
  <c r="D954" i="36" l="1"/>
  <c r="B954" i="36"/>
  <c r="A942" i="39"/>
  <c r="A953" i="39" s="1"/>
  <c r="H952" i="39"/>
  <c r="L941" i="39" s="1"/>
  <c r="B954" i="39" l="1"/>
  <c r="D954" i="39"/>
  <c r="A954" i="36"/>
  <c r="A965" i="36" s="1"/>
  <c r="H964" i="36"/>
  <c r="L953" i="36" s="1"/>
  <c r="D966" i="36" l="1"/>
  <c r="B966" i="36"/>
  <c r="A954" i="39"/>
  <c r="A965" i="39" s="1"/>
  <c r="H964" i="39"/>
  <c r="L953" i="39" s="1"/>
  <c r="D966" i="39" l="1"/>
  <c r="B966" i="39"/>
  <c r="A966" i="36"/>
  <c r="A977" i="36" s="1"/>
  <c r="H976" i="36"/>
  <c r="L965" i="36" s="1"/>
  <c r="D978" i="36" l="1"/>
  <c r="B978" i="36"/>
  <c r="A966" i="39"/>
  <c r="A977" i="39" s="1"/>
  <c r="H976" i="39"/>
  <c r="L965" i="39" s="1"/>
  <c r="D978" i="39" l="1"/>
  <c r="B978" i="39"/>
  <c r="A978" i="36"/>
  <c r="A989" i="36" s="1"/>
  <c r="H988" i="36"/>
  <c r="L977" i="36" s="1"/>
  <c r="D990" i="36" l="1"/>
  <c r="B990" i="36"/>
  <c r="A978" i="39"/>
  <c r="A989" i="39" s="1"/>
  <c r="H988" i="39"/>
  <c r="L977" i="39" s="1"/>
  <c r="B990" i="39" l="1"/>
  <c r="D990" i="39"/>
  <c r="A990" i="36"/>
  <c r="A1001" i="36" s="1"/>
  <c r="H1000" i="36"/>
  <c r="L989" i="36" s="1"/>
  <c r="D1002" i="36" l="1"/>
  <c r="B1002" i="36"/>
  <c r="A990" i="39"/>
  <c r="A1001" i="39" s="1"/>
  <c r="H1000" i="39"/>
  <c r="L989" i="39" s="1"/>
  <c r="B1002" i="39" l="1"/>
  <c r="D1002" i="39"/>
  <c r="A1002" i="36"/>
  <c r="A1013" i="36" s="1"/>
  <c r="H1012" i="36"/>
  <c r="L1001" i="36" s="1"/>
  <c r="D1014" i="36" l="1"/>
  <c r="B1014" i="36"/>
  <c r="A1002" i="39"/>
  <c r="A1013" i="39" s="1"/>
  <c r="H1012" i="39"/>
  <c r="L1001" i="39" s="1"/>
  <c r="D1014" i="39" l="1"/>
  <c r="B1014" i="39"/>
  <c r="A1014" i="36"/>
  <c r="A1025" i="36" s="1"/>
  <c r="H1024" i="36"/>
  <c r="L1013" i="36" s="1"/>
  <c r="B1026" i="36" l="1"/>
  <c r="D1026" i="36"/>
  <c r="A1014" i="39"/>
  <c r="A1025" i="39" s="1"/>
  <c r="H1024" i="39"/>
  <c r="L1013" i="39" s="1"/>
  <c r="D1026" i="39" l="1"/>
  <c r="B1026" i="39"/>
  <c r="A1026" i="36"/>
  <c r="A1037" i="36" s="1"/>
  <c r="H1036" i="36"/>
  <c r="L1025" i="36" s="1"/>
  <c r="B1038" i="36" l="1"/>
  <c r="D1038" i="36"/>
  <c r="A1026" i="39"/>
  <c r="A1037" i="39" s="1"/>
  <c r="H1036" i="39"/>
  <c r="L1025" i="39" s="1"/>
  <c r="F92" i="47"/>
  <c r="E37" i="47"/>
  <c r="F37" i="47" s="1"/>
  <c r="E77" i="47"/>
  <c r="E29" i="47"/>
  <c r="F29" i="47" s="1"/>
  <c r="F125" i="47"/>
  <c r="E54" i="47"/>
  <c r="F54" i="47" s="1"/>
  <c r="E34" i="47"/>
  <c r="F34" i="47" s="1"/>
  <c r="F112" i="47"/>
  <c r="E50" i="47"/>
  <c r="F50" i="47" s="1"/>
  <c r="E21" i="47"/>
  <c r="F21" i="47" s="1"/>
  <c r="E41" i="47"/>
  <c r="F41" i="47" s="1"/>
  <c r="E75" i="47"/>
  <c r="F75" i="47" s="1"/>
  <c r="E23" i="47"/>
  <c r="F23" i="47" s="1"/>
  <c r="E72" i="47"/>
  <c r="F72" i="47" s="1"/>
  <c r="E32" i="47"/>
  <c r="F32" i="47" s="1"/>
  <c r="F120" i="47"/>
  <c r="E58" i="47"/>
  <c r="F58" i="47" s="1"/>
  <c r="E20" i="47"/>
  <c r="F20" i="47" s="1"/>
  <c r="E68" i="47"/>
  <c r="F68" i="47" s="1"/>
  <c r="E70" i="47"/>
  <c r="F70" i="47" s="1"/>
  <c r="E26" i="47"/>
  <c r="F26" i="47" s="1"/>
  <c r="F127" i="47"/>
  <c r="E56" i="47"/>
  <c r="F56" i="47" s="1"/>
  <c r="E19" i="47"/>
  <c r="F19" i="47" s="1"/>
  <c r="F104" i="47"/>
  <c r="E38" i="47"/>
  <c r="F38" i="47" s="1"/>
  <c r="F128" i="47"/>
  <c r="E24" i="47"/>
  <c r="F24" i="47" s="1"/>
  <c r="E64" i="47"/>
  <c r="F64" i="47" s="1"/>
  <c r="E18" i="47"/>
  <c r="F18" i="47" s="1"/>
  <c r="F102" i="47"/>
  <c r="E42" i="47"/>
  <c r="F42" i="47" s="1"/>
  <c r="F110" i="47"/>
  <c r="E35" i="47"/>
  <c r="F35" i="47" s="1"/>
  <c r="F87" i="47"/>
  <c r="E28" i="47"/>
  <c r="F28" i="47" s="1"/>
  <c r="E61" i="47"/>
  <c r="F61" i="47" s="1"/>
  <c r="E17" i="47"/>
  <c r="E48" i="47"/>
  <c r="F48" i="47" s="1"/>
  <c r="F107" i="47"/>
  <c r="E39" i="47"/>
  <c r="F39" i="47" s="1"/>
  <c r="F84" i="47"/>
  <c r="E27" i="47"/>
  <c r="F27" i="47" s="1"/>
  <c r="E43" i="47"/>
  <c r="F43" i="47" s="1"/>
  <c r="E81" i="47"/>
  <c r="E31" i="47"/>
  <c r="F31" i="47" s="1"/>
  <c r="F117" i="47"/>
  <c r="E45" i="47"/>
  <c r="F45" i="47" s="1"/>
  <c r="F159" i="47" l="1"/>
  <c r="F186" i="47"/>
  <c r="F146" i="47"/>
  <c r="F81" i="47"/>
  <c r="E80" i="47"/>
  <c r="E79" i="47" s="1"/>
  <c r="F139" i="47"/>
  <c r="F17" i="47"/>
  <c r="E16" i="47"/>
  <c r="F183" i="47"/>
  <c r="F166" i="47"/>
  <c r="F77" i="47"/>
  <c r="E76" i="47"/>
  <c r="B1038" i="39"/>
  <c r="D1038" i="39"/>
  <c r="A1038" i="36"/>
  <c r="A1049" i="36" s="1"/>
  <c r="H1048" i="36"/>
  <c r="L1037" i="36" s="1"/>
  <c r="B1050" i="36" l="1"/>
  <c r="D1050" i="36"/>
  <c r="A1038" i="39"/>
  <c r="A1049" i="39" s="1"/>
  <c r="H1048" i="39"/>
  <c r="B1050" i="39" l="1"/>
  <c r="D1050" i="39"/>
  <c r="A1050" i="36"/>
  <c r="A1061" i="36" s="1"/>
  <c r="H1060" i="36"/>
  <c r="L1049" i="36" s="1"/>
  <c r="L1037" i="39"/>
  <c r="F197" i="47" l="1"/>
  <c r="B1062" i="36"/>
  <c r="D1062" i="36"/>
  <c r="A1050" i="39"/>
  <c r="A1061" i="39" s="1"/>
  <c r="H1060" i="39"/>
  <c r="D1062" i="39" l="1"/>
  <c r="B1062" i="39"/>
  <c r="A1062" i="36"/>
  <c r="A1073" i="36" s="1"/>
  <c r="H1072" i="36"/>
  <c r="L1061" i="36" s="1"/>
  <c r="L1049" i="39"/>
  <c r="B1074" i="36" l="1"/>
  <c r="D1074" i="36"/>
  <c r="A1062" i="39"/>
  <c r="A1073" i="39" s="1"/>
  <c r="H1072" i="39"/>
  <c r="F138" i="47"/>
  <c r="F86" i="47"/>
  <c r="E47" i="47"/>
  <c r="F47" i="47" s="1"/>
  <c r="E49" i="47"/>
  <c r="F49" i="47" s="1"/>
  <c r="F196" i="47"/>
  <c r="F111" i="47"/>
  <c r="E63" i="47"/>
  <c r="E74" i="47"/>
  <c r="F74" i="47" s="1"/>
  <c r="E55" i="47"/>
  <c r="F55" i="47" s="1"/>
  <c r="E53" i="47"/>
  <c r="F53" i="47" s="1"/>
  <c r="E71" i="47"/>
  <c r="F71" i="47" s="1"/>
  <c r="E57" i="47"/>
  <c r="F57" i="47" s="1"/>
  <c r="F158" i="47"/>
  <c r="F119" i="47"/>
  <c r="F109" i="47"/>
  <c r="E67" i="47"/>
  <c r="F67" i="47" s="1"/>
  <c r="F101" i="47"/>
  <c r="E44" i="47"/>
  <c r="F44" i="47" s="1"/>
  <c r="F165" i="47"/>
  <c r="F76" i="47"/>
  <c r="F124" i="47"/>
  <c r="E69" i="47"/>
  <c r="F69" i="47" s="1"/>
  <c r="F103" i="47"/>
  <c r="E60" i="47"/>
  <c r="E12" i="34"/>
  <c r="E13" i="34"/>
  <c r="F13" i="34" s="1"/>
  <c r="E14" i="34"/>
  <c r="F14" i="34" s="1"/>
  <c r="F15" i="34"/>
  <c r="E59" i="47" l="1"/>
  <c r="F59" i="47" s="1"/>
  <c r="F60" i="47"/>
  <c r="E62" i="47"/>
  <c r="F62" i="47" s="1"/>
  <c r="F63" i="47"/>
  <c r="F79" i="47"/>
  <c r="F80" i="47"/>
  <c r="F145" i="47"/>
  <c r="F82" i="47"/>
  <c r="F83" i="47"/>
  <c r="F181" i="47"/>
  <c r="F182" i="47"/>
  <c r="F184" i="47"/>
  <c r="F185" i="47"/>
  <c r="F115" i="47"/>
  <c r="F116" i="47"/>
  <c r="F105" i="47"/>
  <c r="F106" i="47"/>
  <c r="D1074" i="39"/>
  <c r="B1074" i="39"/>
  <c r="A1074" i="36"/>
  <c r="A1085" i="36" s="1"/>
  <c r="H1084" i="36"/>
  <c r="L1073" i="36" s="1"/>
  <c r="F12" i="34"/>
  <c r="L1061" i="39"/>
  <c r="E40" i="47"/>
  <c r="F40" i="47" s="1"/>
  <c r="E22" i="47"/>
  <c r="F118" i="47"/>
  <c r="F85" i="47"/>
  <c r="E33" i="47"/>
  <c r="F33" i="47" s="1"/>
  <c r="E52" i="47"/>
  <c r="E30" i="47"/>
  <c r="F30" i="47" s="1"/>
  <c r="F16" i="47"/>
  <c r="E66" i="47"/>
  <c r="F66" i="47" s="1"/>
  <c r="E25" i="47"/>
  <c r="F25" i="47" s="1"/>
  <c r="E36" i="47"/>
  <c r="F36" i="47" s="1"/>
  <c r="E73" i="47"/>
  <c r="F73" i="47" s="1"/>
  <c r="E46" i="47"/>
  <c r="F46" i="47" s="1"/>
  <c r="E39" i="34"/>
  <c r="F39" i="34" s="1"/>
  <c r="E50" i="34"/>
  <c r="E70" i="34"/>
  <c r="E75" i="34"/>
  <c r="E41" i="34"/>
  <c r="F41" i="34" s="1"/>
  <c r="E56" i="34"/>
  <c r="E58" i="34"/>
  <c r="E77" i="34"/>
  <c r="E35" i="34"/>
  <c r="F35" i="34" s="1"/>
  <c r="E45" i="34"/>
  <c r="E81" i="34"/>
  <c r="E37" i="34"/>
  <c r="F37" i="34" s="1"/>
  <c r="E34" i="34"/>
  <c r="F34" i="34" s="1"/>
  <c r="E42" i="34"/>
  <c r="F42" i="34" s="1"/>
  <c r="E61" i="34"/>
  <c r="E48" i="34"/>
  <c r="E68" i="34"/>
  <c r="E54" i="34"/>
  <c r="E64" i="34"/>
  <c r="E38" i="34"/>
  <c r="F38" i="34" s="1"/>
  <c r="E43" i="34"/>
  <c r="F43" i="34" s="1"/>
  <c r="E72" i="34"/>
  <c r="E31" i="34"/>
  <c r="F31" i="34" s="1"/>
  <c r="E23" i="34"/>
  <c r="E29" i="34"/>
  <c r="F29" i="34" s="1"/>
  <c r="E27" i="34"/>
  <c r="F27" i="34" s="1"/>
  <c r="E28" i="34"/>
  <c r="F28" i="34" s="1"/>
  <c r="E26" i="34"/>
  <c r="E32" i="34"/>
  <c r="F32" i="34" s="1"/>
  <c r="E24" i="34"/>
  <c r="F24" i="34" s="1"/>
  <c r="F22" i="47" l="1"/>
  <c r="E9" i="47"/>
  <c r="E8" i="47" s="1"/>
  <c r="F144" i="47"/>
  <c r="F201" i="47"/>
  <c r="F202" i="47"/>
  <c r="E51" i="47"/>
  <c r="F51" i="47" s="1"/>
  <c r="F52" i="47"/>
  <c r="B1086" i="36"/>
  <c r="D1086" i="36"/>
  <c r="E60" i="34"/>
  <c r="F61" i="34"/>
  <c r="E69" i="34"/>
  <c r="F69" i="34" s="1"/>
  <c r="F70" i="34"/>
  <c r="F26" i="34"/>
  <c r="E25" i="34"/>
  <c r="F25" i="34" s="1"/>
  <c r="F23" i="34"/>
  <c r="E22" i="34"/>
  <c r="F22" i="34" s="1"/>
  <c r="E47" i="34"/>
  <c r="F48" i="34"/>
  <c r="E76" i="34"/>
  <c r="F76" i="34" s="1"/>
  <c r="F77" i="34"/>
  <c r="E74" i="34"/>
  <c r="F74" i="34" s="1"/>
  <c r="F75" i="34"/>
  <c r="E63" i="34"/>
  <c r="F64" i="34"/>
  <c r="E57" i="34"/>
  <c r="F57" i="34" s="1"/>
  <c r="F58" i="34"/>
  <c r="E71" i="34"/>
  <c r="F71" i="34" s="1"/>
  <c r="F72" i="34"/>
  <c r="E53" i="34"/>
  <c r="F53" i="34" s="1"/>
  <c r="F54" i="34"/>
  <c r="E44" i="34"/>
  <c r="F44" i="34" s="1"/>
  <c r="F45" i="34"/>
  <c r="E55" i="34"/>
  <c r="F55" i="34" s="1"/>
  <c r="F56" i="34"/>
  <c r="E49" i="34"/>
  <c r="F49" i="34" s="1"/>
  <c r="F50" i="34"/>
  <c r="F10" i="34"/>
  <c r="F81" i="34"/>
  <c r="E80" i="34"/>
  <c r="E67" i="34"/>
  <c r="F67" i="34" s="1"/>
  <c r="F68" i="34"/>
  <c r="A1074" i="39"/>
  <c r="A1085" i="39" s="1"/>
  <c r="H1084" i="39"/>
  <c r="E33" i="34"/>
  <c r="F33" i="34" s="1"/>
  <c r="E87" i="34"/>
  <c r="E90" i="34"/>
  <c r="E65" i="47"/>
  <c r="F65" i="47" s="1"/>
  <c r="E36" i="34"/>
  <c r="F36" i="34" s="1"/>
  <c r="E40" i="34"/>
  <c r="F40" i="34" s="1"/>
  <c r="E30" i="34"/>
  <c r="F30" i="34" s="1"/>
  <c r="F143" i="47" l="1"/>
  <c r="B1086" i="39"/>
  <c r="D1086" i="39"/>
  <c r="A1086" i="36"/>
  <c r="A1097" i="36" s="1"/>
  <c r="H1096" i="36"/>
  <c r="L1085" i="36" s="1"/>
  <c r="E73" i="34"/>
  <c r="F73" i="34" s="1"/>
  <c r="E52" i="34"/>
  <c r="F52" i="34" s="1"/>
  <c r="E66" i="34"/>
  <c r="F66" i="34" s="1"/>
  <c r="E86" i="34"/>
  <c r="F87" i="34"/>
  <c r="E79" i="34"/>
  <c r="F80" i="34"/>
  <c r="E62" i="34"/>
  <c r="F62" i="34" s="1"/>
  <c r="F63" i="34"/>
  <c r="E89" i="34"/>
  <c r="F89" i="34" s="1"/>
  <c r="F90" i="34"/>
  <c r="E46" i="34"/>
  <c r="F46" i="34" s="1"/>
  <c r="F47" i="34"/>
  <c r="E59" i="34"/>
  <c r="F59" i="34" s="1"/>
  <c r="F60" i="34"/>
  <c r="L1073" i="39"/>
  <c r="E162" i="34"/>
  <c r="E164" i="34"/>
  <c r="E130" i="34"/>
  <c r="F130" i="34" s="1"/>
  <c r="E120" i="34"/>
  <c r="E175" i="34"/>
  <c r="E92" i="34"/>
  <c r="E166" i="34"/>
  <c r="E110" i="34"/>
  <c r="E153" i="34"/>
  <c r="E149" i="34"/>
  <c r="E107" i="34"/>
  <c r="E189" i="34"/>
  <c r="E146" i="34"/>
  <c r="E183" i="34"/>
  <c r="E135" i="34"/>
  <c r="E155" i="34"/>
  <c r="E173" i="34"/>
  <c r="E123" i="34"/>
  <c r="E131" i="34"/>
  <c r="F131" i="34" s="1"/>
  <c r="E125" i="34"/>
  <c r="E186" i="34"/>
  <c r="E177" i="34"/>
  <c r="E137" i="34"/>
  <c r="E144" i="34"/>
  <c r="E113" i="34"/>
  <c r="E139" i="34"/>
  <c r="E179" i="34"/>
  <c r="E202" i="34"/>
  <c r="E193" i="34"/>
  <c r="E200" i="34"/>
  <c r="E207" i="34"/>
  <c r="E195" i="34"/>
  <c r="E197" i="34"/>
  <c r="E97" i="34"/>
  <c r="E159" i="34"/>
  <c r="E169" i="34"/>
  <c r="E99" i="34"/>
  <c r="E128" i="34"/>
  <c r="E157" i="34"/>
  <c r="E103" i="34"/>
  <c r="E105" i="34"/>
  <c r="E142" i="34"/>
  <c r="E171" i="34"/>
  <c r="E95" i="34"/>
  <c r="E115" i="34"/>
  <c r="E205" i="34"/>
  <c r="F8" i="47"/>
  <c r="F9" i="47"/>
  <c r="F142" i="47" l="1"/>
  <c r="E65" i="34"/>
  <c r="F65" i="34" s="1"/>
  <c r="E209" i="34"/>
  <c r="F209" i="34" s="1"/>
  <c r="B1098" i="36"/>
  <c r="D1098" i="36"/>
  <c r="E204" i="34"/>
  <c r="F205" i="34"/>
  <c r="E196" i="34"/>
  <c r="F196" i="34" s="1"/>
  <c r="F197" i="34"/>
  <c r="E176" i="34"/>
  <c r="F176" i="34" s="1"/>
  <c r="F177" i="34"/>
  <c r="E106" i="34"/>
  <c r="F106" i="34" s="1"/>
  <c r="F107" i="34"/>
  <c r="E109" i="34"/>
  <c r="F110" i="34"/>
  <c r="E114" i="34"/>
  <c r="F114" i="34" s="1"/>
  <c r="F115" i="34"/>
  <c r="E94" i="34"/>
  <c r="F94" i="34" s="1"/>
  <c r="F95" i="34"/>
  <c r="E102" i="34"/>
  <c r="F102" i="34" s="1"/>
  <c r="F103" i="34"/>
  <c r="E96" i="34"/>
  <c r="F96" i="34" s="1"/>
  <c r="F97" i="34"/>
  <c r="E206" i="34"/>
  <c r="F206" i="34" s="1"/>
  <c r="F207" i="34"/>
  <c r="E178" i="34"/>
  <c r="F178" i="34" s="1"/>
  <c r="F179" i="34"/>
  <c r="E136" i="34"/>
  <c r="F136" i="34" s="1"/>
  <c r="F137" i="34"/>
  <c r="E124" i="34"/>
  <c r="F124" i="34" s="1"/>
  <c r="F125" i="34"/>
  <c r="E154" i="34"/>
  <c r="F154" i="34" s="1"/>
  <c r="F155" i="34"/>
  <c r="E188" i="34"/>
  <c r="F189" i="34"/>
  <c r="E152" i="34"/>
  <c r="F152" i="34" s="1"/>
  <c r="F153" i="34"/>
  <c r="E163" i="34"/>
  <c r="F163" i="34" s="1"/>
  <c r="F164" i="34"/>
  <c r="E170" i="34"/>
  <c r="F170" i="34" s="1"/>
  <c r="F171" i="34"/>
  <c r="E98" i="34"/>
  <c r="F98" i="34" s="1"/>
  <c r="F99" i="34"/>
  <c r="E138" i="34"/>
  <c r="F138" i="34" s="1"/>
  <c r="F139" i="34"/>
  <c r="E134" i="34"/>
  <c r="F134" i="34" s="1"/>
  <c r="F135" i="34"/>
  <c r="F79" i="34"/>
  <c r="E168" i="34"/>
  <c r="F168" i="34" s="1"/>
  <c r="F169" i="34"/>
  <c r="E192" i="34"/>
  <c r="F192" i="34" s="1"/>
  <c r="F193" i="34"/>
  <c r="E112" i="34"/>
  <c r="F112" i="34" s="1"/>
  <c r="F113" i="34"/>
  <c r="E122" i="34"/>
  <c r="F122" i="34" s="1"/>
  <c r="F123" i="34"/>
  <c r="E182" i="34"/>
  <c r="F183" i="34"/>
  <c r="E165" i="34"/>
  <c r="F165" i="34" s="1"/>
  <c r="F166" i="34"/>
  <c r="E119" i="34"/>
  <c r="F120" i="34"/>
  <c r="E161" i="34"/>
  <c r="F161" i="34" s="1"/>
  <c r="F162" i="34"/>
  <c r="E156" i="34"/>
  <c r="F156" i="34" s="1"/>
  <c r="F157" i="34"/>
  <c r="E199" i="34"/>
  <c r="F199" i="34" s="1"/>
  <c r="F200" i="34"/>
  <c r="E174" i="34"/>
  <c r="F174" i="34" s="1"/>
  <c r="F175" i="34"/>
  <c r="E141" i="34"/>
  <c r="F142" i="34"/>
  <c r="E104" i="34"/>
  <c r="F104" i="34" s="1"/>
  <c r="F105" i="34"/>
  <c r="E127" i="34"/>
  <c r="F127" i="34" s="1"/>
  <c r="F128" i="34"/>
  <c r="E158" i="34"/>
  <c r="F158" i="34" s="1"/>
  <c r="F159" i="34"/>
  <c r="E194" i="34"/>
  <c r="F194" i="34" s="1"/>
  <c r="F195" i="34"/>
  <c r="E201" i="34"/>
  <c r="F201" i="34" s="1"/>
  <c r="F202" i="34"/>
  <c r="E143" i="34"/>
  <c r="F143" i="34" s="1"/>
  <c r="F144" i="34"/>
  <c r="E185" i="34"/>
  <c r="F186" i="34"/>
  <c r="E172" i="34"/>
  <c r="F172" i="34" s="1"/>
  <c r="F173" i="34"/>
  <c r="E145" i="34"/>
  <c r="F145" i="34" s="1"/>
  <c r="F146" i="34"/>
  <c r="E148" i="34"/>
  <c r="F149" i="34"/>
  <c r="E91" i="34"/>
  <c r="F92" i="34"/>
  <c r="E51" i="34"/>
  <c r="F51" i="34" s="1"/>
  <c r="E85" i="34"/>
  <c r="F85" i="34" s="1"/>
  <c r="F86" i="34"/>
  <c r="A1086" i="39"/>
  <c r="A1097" i="39" s="1"/>
  <c r="H1096" i="39"/>
  <c r="E129" i="34"/>
  <c r="F141" i="47" l="1"/>
  <c r="B1098" i="39"/>
  <c r="D1098" i="39"/>
  <c r="E208" i="34"/>
  <c r="F208" i="34" s="1"/>
  <c r="A1098" i="36"/>
  <c r="A1109" i="36" s="1"/>
  <c r="H1108" i="36"/>
  <c r="E121" i="34"/>
  <c r="F121" i="34" s="1"/>
  <c r="E93" i="34"/>
  <c r="F93" i="34" s="1"/>
  <c r="E133" i="34"/>
  <c r="F133" i="34" s="1"/>
  <c r="E167" i="34"/>
  <c r="F167" i="34" s="1"/>
  <c r="E160" i="34"/>
  <c r="F160" i="34" s="1"/>
  <c r="E151" i="34"/>
  <c r="F151" i="34" s="1"/>
  <c r="E198" i="34"/>
  <c r="F198" i="34" s="1"/>
  <c r="E101" i="34"/>
  <c r="F101" i="34" s="1"/>
  <c r="E191" i="34"/>
  <c r="F191" i="34" s="1"/>
  <c r="E88" i="34"/>
  <c r="F88" i="34" s="1"/>
  <c r="F91" i="34"/>
  <c r="E184" i="34"/>
  <c r="F184" i="34" s="1"/>
  <c r="F185" i="34"/>
  <c r="E140" i="34"/>
  <c r="F140" i="34" s="1"/>
  <c r="F141" i="34"/>
  <c r="E181" i="34"/>
  <c r="F182" i="34"/>
  <c r="E187" i="34"/>
  <c r="F187" i="34" s="1"/>
  <c r="F188" i="34"/>
  <c r="E126" i="34"/>
  <c r="F126" i="34" s="1"/>
  <c r="F129" i="34"/>
  <c r="E147" i="34"/>
  <c r="F147" i="34" s="1"/>
  <c r="F148" i="34"/>
  <c r="E118" i="34"/>
  <c r="F118" i="34" s="1"/>
  <c r="F119" i="34"/>
  <c r="E108" i="34"/>
  <c r="F108" i="34" s="1"/>
  <c r="F109" i="34"/>
  <c r="F204" i="34"/>
  <c r="L1085" i="39"/>
  <c r="F140" i="47" l="1"/>
  <c r="E203" i="34"/>
  <c r="F203" i="34" s="1"/>
  <c r="B1110" i="36"/>
  <c r="D1110" i="36"/>
  <c r="L1097" i="36"/>
  <c r="E212" i="34"/>
  <c r="E150" i="34"/>
  <c r="F150" i="34" s="1"/>
  <c r="F181" i="34"/>
  <c r="E180" i="34"/>
  <c r="F180" i="34" s="1"/>
  <c r="E132" i="34"/>
  <c r="F132" i="34" s="1"/>
  <c r="A1098" i="39"/>
  <c r="A1109" i="39" s="1"/>
  <c r="H1108" i="39"/>
  <c r="L1097" i="39" s="1"/>
  <c r="F137" i="47" l="1"/>
  <c r="D1110" i="39"/>
  <c r="B1110" i="39"/>
  <c r="E211" i="34"/>
  <c r="F212" i="34"/>
  <c r="A1110" i="36"/>
  <c r="A1121" i="36" s="1"/>
  <c r="H1120" i="36"/>
  <c r="F136" i="47" l="1"/>
  <c r="F211" i="34"/>
  <c r="L1109" i="36"/>
  <c r="E214" i="34"/>
  <c r="B1122" i="36"/>
  <c r="D1122" i="36"/>
  <c r="A1110" i="39"/>
  <c r="A1121" i="39" s="1"/>
  <c r="H1120" i="39"/>
  <c r="L1109" i="39" s="1"/>
  <c r="F135" i="47" l="1"/>
  <c r="D1122" i="39"/>
  <c r="B1122" i="39"/>
  <c r="A1122" i="36"/>
  <c r="A1133" i="36" s="1"/>
  <c r="H1132" i="36"/>
  <c r="F214" i="34"/>
  <c r="E213" i="34"/>
  <c r="F134" i="47" l="1"/>
  <c r="B1134" i="36"/>
  <c r="D1134" i="36"/>
  <c r="F213" i="34"/>
  <c r="L1121" i="36"/>
  <c r="E216" i="34"/>
  <c r="A1122" i="39"/>
  <c r="A1133" i="39" s="1"/>
  <c r="H1132" i="39"/>
  <c r="L1121" i="39" s="1"/>
  <c r="B1134" i="39" l="1"/>
  <c r="D1134" i="39"/>
  <c r="A1134" i="36"/>
  <c r="A1145" i="36" s="1"/>
  <c r="H1144" i="36"/>
  <c r="E215" i="34"/>
  <c r="F216" i="34"/>
  <c r="F215" i="34" l="1"/>
  <c r="E210" i="34"/>
  <c r="B1146" i="36"/>
  <c r="D1146" i="36"/>
  <c r="L1133" i="36"/>
  <c r="E219" i="34"/>
  <c r="A1134" i="39"/>
  <c r="A1145" i="39" s="1"/>
  <c r="H1144" i="39"/>
  <c r="L1133" i="39" s="1"/>
  <c r="B1146" i="39" l="1"/>
  <c r="D1146" i="39"/>
  <c r="A1146" i="36"/>
  <c r="A1157" i="36" s="1"/>
  <c r="H1156" i="36"/>
  <c r="E218" i="34"/>
  <c r="F219" i="34"/>
  <c r="F210" i="34"/>
  <c r="E217" i="34" l="1"/>
  <c r="F218" i="34"/>
  <c r="B1158" i="36"/>
  <c r="D1158" i="36"/>
  <c r="L1145" i="36"/>
  <c r="A1146" i="39"/>
  <c r="A1157" i="39" s="1"/>
  <c r="H1156" i="39"/>
  <c r="L1145" i="39" s="1"/>
  <c r="D1158" i="39" l="1"/>
  <c r="B1158" i="39"/>
  <c r="A1158" i="36"/>
  <c r="A1169" i="36" s="1"/>
  <c r="H1168" i="36"/>
  <c r="F217" i="34"/>
  <c r="B1170" i="36" l="1"/>
  <c r="D1170" i="36"/>
  <c r="L1157" i="36"/>
  <c r="A1158" i="39"/>
  <c r="A1169" i="39" s="1"/>
  <c r="H1168" i="39"/>
  <c r="L1157" i="39" s="1"/>
  <c r="D1170" i="39" l="1"/>
  <c r="B1170" i="39"/>
  <c r="A1170" i="36"/>
  <c r="A1181" i="36" s="1"/>
  <c r="H1180" i="36"/>
  <c r="B1182" i="36" l="1"/>
  <c r="D1182" i="36"/>
  <c r="L1169" i="36"/>
  <c r="A1170" i="39"/>
  <c r="A1181" i="39" s="1"/>
  <c r="H1180" i="39"/>
  <c r="L1169" i="39" s="1"/>
  <c r="B1182" i="39" l="1"/>
  <c r="D1182" i="39"/>
  <c r="A1182" i="36"/>
  <c r="A1193" i="36" s="1"/>
  <c r="H1192" i="36"/>
  <c r="B1194" i="36" l="1"/>
  <c r="D1194" i="36"/>
  <c r="L1181" i="36"/>
  <c r="A1182" i="39"/>
  <c r="A1193" i="39" s="1"/>
  <c r="H1192" i="39"/>
  <c r="L1181" i="39" s="1"/>
  <c r="B1194" i="39" l="1"/>
  <c r="D1194" i="39"/>
  <c r="A1194" i="36"/>
  <c r="A1205" i="36" s="1"/>
  <c r="H1204" i="36"/>
  <c r="B1206" i="36" l="1"/>
  <c r="D1206" i="36"/>
  <c r="L1193" i="36"/>
  <c r="A1194" i="39"/>
  <c r="A1205" i="39" s="1"/>
  <c r="H1204" i="39"/>
  <c r="L1193" i="39" s="1"/>
  <c r="D1206" i="39" l="1"/>
  <c r="B1206" i="39"/>
  <c r="A1206" i="36"/>
  <c r="A1217" i="36" s="1"/>
  <c r="H1216" i="36"/>
  <c r="B1218" i="36" l="1"/>
  <c r="D1218" i="36"/>
  <c r="L1205" i="36"/>
  <c r="A1206" i="39"/>
  <c r="A1217" i="39" s="1"/>
  <c r="H1216" i="39"/>
  <c r="L1205" i="39" s="1"/>
  <c r="D1218" i="39" l="1"/>
  <c r="B1218" i="39"/>
  <c r="A1218" i="36"/>
  <c r="A1229" i="36" s="1"/>
  <c r="H1228" i="36"/>
  <c r="L1217" i="36" s="1"/>
  <c r="B1230" i="36" l="1"/>
  <c r="D1230" i="36"/>
  <c r="A1218" i="39"/>
  <c r="A1229" i="39" s="1"/>
  <c r="H1228" i="39"/>
  <c r="L1217" i="39" s="1"/>
  <c r="B1230" i="39" l="1"/>
  <c r="D1230" i="39"/>
  <c r="A1230" i="36"/>
  <c r="A1241" i="36" s="1"/>
  <c r="H1240" i="36"/>
  <c r="L1229" i="36" s="1"/>
  <c r="B1242" i="36" l="1"/>
  <c r="D1242" i="36"/>
  <c r="A1230" i="39"/>
  <c r="A1241" i="39" s="1"/>
  <c r="H1240" i="39"/>
  <c r="L1229" i="39" s="1"/>
  <c r="B1242" i="39" l="1"/>
  <c r="D1242" i="39"/>
  <c r="A1242" i="36"/>
  <c r="A1253" i="36" s="1"/>
  <c r="H1252" i="36"/>
  <c r="L1241" i="36" s="1"/>
  <c r="B1254" i="36" l="1"/>
  <c r="D1254" i="36"/>
  <c r="A1242" i="39"/>
  <c r="A1253" i="39" s="1"/>
  <c r="H1252" i="39"/>
  <c r="L1241" i="39" s="1"/>
  <c r="D1254" i="39" l="1"/>
  <c r="B1254" i="39"/>
  <c r="A1254" i="36"/>
  <c r="A1265" i="36" s="1"/>
  <c r="H1264" i="36"/>
  <c r="L1253" i="36" s="1"/>
  <c r="B1266" i="36" l="1"/>
  <c r="D1266" i="36"/>
  <c r="A1254" i="39"/>
  <c r="A1265" i="39" s="1"/>
  <c r="H1264" i="39"/>
  <c r="L1253" i="39" s="1"/>
  <c r="D1266" i="39" l="1"/>
  <c r="B1266" i="39"/>
  <c r="A1266" i="36"/>
  <c r="A1277" i="36" s="1"/>
  <c r="H1276" i="36"/>
  <c r="L1265" i="36" s="1"/>
  <c r="B1278" i="36" l="1"/>
  <c r="D1278" i="36"/>
  <c r="A1266" i="39"/>
  <c r="A1277" i="39" s="1"/>
  <c r="H1276" i="39"/>
  <c r="L1265" i="39" s="1"/>
  <c r="B1278" i="39" l="1"/>
  <c r="D1278" i="39"/>
  <c r="A1278" i="36"/>
  <c r="A1289" i="36" s="1"/>
  <c r="H1288" i="36"/>
  <c r="L1277" i="36" s="1"/>
  <c r="B1290" i="36" l="1"/>
  <c r="D1290" i="36"/>
  <c r="A1278" i="39"/>
  <c r="A1289" i="39" s="1"/>
  <c r="H1288" i="39"/>
  <c r="L1277" i="39" s="1"/>
  <c r="B1290" i="39" l="1"/>
  <c r="D1290" i="39"/>
  <c r="A1290" i="36"/>
  <c r="A1301" i="36" s="1"/>
  <c r="H1300" i="36"/>
  <c r="L1289" i="36" s="1"/>
  <c r="B1302" i="36" l="1"/>
  <c r="D1302" i="36"/>
  <c r="A1290" i="39"/>
  <c r="A1301" i="39" s="1"/>
  <c r="H1300" i="39"/>
  <c r="L1289" i="39" s="1"/>
  <c r="D1302" i="39" l="1"/>
  <c r="B1302" i="39"/>
  <c r="A1302" i="36"/>
  <c r="A1313" i="36" s="1"/>
  <c r="H1312" i="36"/>
  <c r="L1301" i="36" s="1"/>
  <c r="B1314" i="36" l="1"/>
  <c r="D1314" i="36"/>
  <c r="A1302" i="39"/>
  <c r="A1313" i="39" s="1"/>
  <c r="H1312" i="39"/>
  <c r="L1301" i="39" s="1"/>
  <c r="D1314" i="39" l="1"/>
  <c r="B1314" i="39"/>
  <c r="H1324" i="36"/>
  <c r="L1313" i="36" s="1"/>
  <c r="A1314" i="36"/>
  <c r="A1325" i="36" s="1"/>
  <c r="B1326" i="36" l="1"/>
  <c r="D1326" i="36"/>
  <c r="A1314" i="39"/>
  <c r="A1325" i="39" s="1"/>
  <c r="H1324" i="39"/>
  <c r="L1313" i="39" s="1"/>
  <c r="B1326" i="39" l="1"/>
  <c r="D1326" i="39"/>
  <c r="H1336" i="36"/>
  <c r="L1325" i="36" s="1"/>
  <c r="A1326" i="36"/>
  <c r="A1337" i="36" s="1"/>
  <c r="B1338" i="36" l="1"/>
  <c r="D1338" i="36"/>
  <c r="A1326" i="39"/>
  <c r="A1337" i="39" s="1"/>
  <c r="H1336" i="39"/>
  <c r="L1325" i="39" s="1"/>
  <c r="B1338" i="39" l="1"/>
  <c r="D1338" i="39"/>
  <c r="H1348" i="36"/>
  <c r="L1337" i="36" s="1"/>
  <c r="A1338" i="36"/>
  <c r="A1349" i="36" s="1"/>
  <c r="B1350" i="36" l="1"/>
  <c r="D1350" i="36"/>
  <c r="A1338" i="39"/>
  <c r="A1349" i="39" s="1"/>
  <c r="H1348" i="39"/>
  <c r="L1337" i="39" s="1"/>
  <c r="D1350" i="39" l="1"/>
  <c r="B1350" i="39"/>
  <c r="H1360" i="36"/>
  <c r="L1349" i="36" s="1"/>
  <c r="A1350" i="36"/>
  <c r="A1361" i="36" s="1"/>
  <c r="B1362" i="36" l="1"/>
  <c r="D1362" i="36"/>
  <c r="H1360" i="39"/>
  <c r="L1349" i="39" s="1"/>
  <c r="A1350" i="39"/>
  <c r="A1361" i="39" s="1"/>
  <c r="D1362" i="39" l="1"/>
  <c r="B1362" i="39"/>
  <c r="H1372" i="36"/>
  <c r="L1361" i="36" s="1"/>
  <c r="A1362" i="36"/>
  <c r="A1373" i="36" s="1"/>
  <c r="B1374" i="36" l="1"/>
  <c r="D1374" i="36"/>
  <c r="H1372" i="39"/>
  <c r="L1361" i="39" s="1"/>
  <c r="A1362" i="39"/>
  <c r="A1373" i="39" s="1"/>
  <c r="B1374" i="39" l="1"/>
  <c r="D1374" i="39"/>
  <c r="H1384" i="36"/>
  <c r="L1373" i="36" s="1"/>
  <c r="A1374" i="36"/>
  <c r="A1385" i="36" s="1"/>
  <c r="B1386" i="36" l="1"/>
  <c r="D1386" i="36"/>
  <c r="A1374" i="39"/>
  <c r="A1385" i="39" s="1"/>
  <c r="H1384" i="39"/>
  <c r="L1373" i="39" s="1"/>
  <c r="B1386" i="39" l="1"/>
  <c r="D1386" i="39"/>
  <c r="H1396" i="36"/>
  <c r="L1385" i="36" s="1"/>
  <c r="A1386" i="36"/>
  <c r="A1397" i="36" s="1"/>
  <c r="B1398" i="36" l="1"/>
  <c r="D1398" i="36"/>
  <c r="A1386" i="39"/>
  <c r="A1397" i="39" s="1"/>
  <c r="H1396" i="39"/>
  <c r="L1385" i="39" s="1"/>
  <c r="D1398" i="39" l="1"/>
  <c r="B1398" i="39"/>
  <c r="H1408" i="36"/>
  <c r="L1397" i="36" s="1"/>
  <c r="A1398" i="36"/>
  <c r="A1409" i="36" s="1"/>
  <c r="B1410" i="36" l="1"/>
  <c r="D1410" i="36"/>
  <c r="A1398" i="39"/>
  <c r="A1409" i="39" s="1"/>
  <c r="H1408" i="39"/>
  <c r="L1397" i="39" s="1"/>
  <c r="D1410" i="39" l="1"/>
  <c r="B1410" i="39"/>
  <c r="H1420" i="36"/>
  <c r="L1409" i="36" s="1"/>
  <c r="A1410" i="36"/>
  <c r="A1421" i="36" s="1"/>
  <c r="B1422" i="36" l="1"/>
  <c r="D1422" i="36"/>
  <c r="A1410" i="39"/>
  <c r="A1421" i="39" s="1"/>
  <c r="H1420" i="39"/>
  <c r="L1409" i="39" s="1"/>
  <c r="B1422" i="39" l="1"/>
  <c r="D1422" i="39"/>
  <c r="H1432" i="36"/>
  <c r="L1421" i="36" s="1"/>
  <c r="A1422" i="36"/>
  <c r="A1433" i="36" s="1"/>
  <c r="B1434" i="36" l="1"/>
  <c r="D1434" i="36"/>
  <c r="A1422" i="39"/>
  <c r="A1433" i="39" s="1"/>
  <c r="H1432" i="39"/>
  <c r="L1421" i="39" s="1"/>
  <c r="B1434" i="39" l="1"/>
  <c r="D1434" i="39"/>
  <c r="H1444" i="36"/>
  <c r="L1433" i="36" s="1"/>
  <c r="A1434" i="36"/>
  <c r="A1445" i="36" s="1"/>
  <c r="B1446" i="36" l="1"/>
  <c r="D1446" i="36"/>
  <c r="A1434" i="39"/>
  <c r="A1445" i="39" s="1"/>
  <c r="H1444" i="39"/>
  <c r="L1433" i="39" s="1"/>
  <c r="D1446" i="39" l="1"/>
  <c r="B1446" i="39"/>
  <c r="H1456" i="36"/>
  <c r="L1445" i="36" s="1"/>
  <c r="A1446" i="36"/>
  <c r="A1457" i="36" s="1"/>
  <c r="B1458" i="36" l="1"/>
  <c r="D1458" i="36"/>
  <c r="A1446" i="39"/>
  <c r="A1457" i="39" s="1"/>
  <c r="H1456" i="39"/>
  <c r="L1445" i="39" s="1"/>
  <c r="B1458" i="39" l="1"/>
  <c r="D1458" i="39"/>
  <c r="H1468" i="36"/>
  <c r="L1457" i="36" s="1"/>
  <c r="A1458" i="36"/>
  <c r="A1469" i="36" s="1"/>
  <c r="B1470" i="36" l="1"/>
  <c r="D1470" i="36"/>
  <c r="A1458" i="39"/>
  <c r="A1469" i="39" s="1"/>
  <c r="H1468" i="39"/>
  <c r="L1457" i="39" s="1"/>
  <c r="B1470" i="39" l="1"/>
  <c r="D1470" i="39"/>
  <c r="H1480" i="36"/>
  <c r="L1469" i="36" s="1"/>
  <c r="A1470" i="36"/>
  <c r="A1481" i="36" s="1"/>
  <c r="B1482" i="36" l="1"/>
  <c r="D1482" i="36"/>
  <c r="A1470" i="39"/>
  <c r="A1481" i="39" s="1"/>
  <c r="H1480" i="39"/>
  <c r="L1469" i="39" s="1"/>
  <c r="B1482" i="39" l="1"/>
  <c r="D1482" i="39"/>
  <c r="H1492" i="36"/>
  <c r="L1481" i="36" s="1"/>
  <c r="A1482" i="36"/>
  <c r="A1493" i="36" s="1"/>
  <c r="B1494" i="36" l="1"/>
  <c r="D1494" i="36"/>
  <c r="A1482" i="39"/>
  <c r="A1493" i="39" s="1"/>
  <c r="H1492" i="39"/>
  <c r="L1481" i="39" s="1"/>
  <c r="D1494" i="39" l="1"/>
  <c r="B1494" i="39"/>
  <c r="H1504" i="36"/>
  <c r="L1493" i="36" s="1"/>
  <c r="A1494" i="36"/>
  <c r="A1505" i="36" s="1"/>
  <c r="B1506" i="36" l="1"/>
  <c r="D1506" i="36"/>
  <c r="A1494" i="39"/>
  <c r="A1505" i="39" s="1"/>
  <c r="H1504" i="39"/>
  <c r="L1493" i="39" s="1"/>
  <c r="D1506" i="39" l="1"/>
  <c r="B1506" i="39"/>
  <c r="H1516" i="36"/>
  <c r="L1505" i="36" s="1"/>
  <c r="A1506" i="36"/>
  <c r="A1517" i="36" s="1"/>
  <c r="B1518" i="36" l="1"/>
  <c r="D1518" i="36"/>
  <c r="A1506" i="39"/>
  <c r="A1517" i="39" s="1"/>
  <c r="H1516" i="39"/>
  <c r="L1505" i="39" s="1"/>
  <c r="D1518" i="39" l="1"/>
  <c r="B1518" i="39"/>
  <c r="H1528" i="36"/>
  <c r="L1517" i="36" s="1"/>
  <c r="A1518" i="36"/>
  <c r="A1529" i="36" s="1"/>
  <c r="B1530" i="36" l="1"/>
  <c r="D1530" i="36"/>
  <c r="A1518" i="39"/>
  <c r="A1529" i="39" s="1"/>
  <c r="H1528" i="39"/>
  <c r="L1517" i="39" s="1"/>
  <c r="B1530" i="39" l="1"/>
  <c r="D1530" i="39"/>
  <c r="H1540" i="36"/>
  <c r="L1529" i="36" s="1"/>
  <c r="A1530" i="36"/>
  <c r="A1541" i="36" s="1"/>
  <c r="B1542" i="36" l="1"/>
  <c r="D1542" i="36"/>
  <c r="A1530" i="39"/>
  <c r="A1541" i="39" s="1"/>
  <c r="H1540" i="39"/>
  <c r="L1529" i="39" s="1"/>
  <c r="D1542" i="39" l="1"/>
  <c r="B1542" i="39"/>
  <c r="H1552" i="36"/>
  <c r="L1541" i="36" s="1"/>
  <c r="A1542" i="36"/>
  <c r="A1553" i="36" s="1"/>
  <c r="B1554" i="36" l="1"/>
  <c r="D1554" i="36"/>
  <c r="A1542" i="39"/>
  <c r="A1553" i="39" s="1"/>
  <c r="H1552" i="39"/>
  <c r="L1541" i="39" s="1"/>
  <c r="B1554" i="39" l="1"/>
  <c r="D1554" i="39"/>
  <c r="H1564" i="36"/>
  <c r="L1553" i="36" s="1"/>
  <c r="A1554" i="36"/>
  <c r="A1565" i="36" s="1"/>
  <c r="B1566" i="36" l="1"/>
  <c r="D1566" i="36"/>
  <c r="A1554" i="39"/>
  <c r="A1565" i="39" s="1"/>
  <c r="H1564" i="39"/>
  <c r="L1553" i="39" s="1"/>
  <c r="D1566" i="39" l="1"/>
  <c r="B1566" i="39"/>
  <c r="H1576" i="36"/>
  <c r="L1565" i="36" s="1"/>
  <c r="A1566" i="36"/>
  <c r="A1577" i="36" s="1"/>
  <c r="B1578" i="36" l="1"/>
  <c r="D1578" i="36"/>
  <c r="A1566" i="39"/>
  <c r="A1577" i="39" s="1"/>
  <c r="H1576" i="39"/>
  <c r="L1565" i="39" s="1"/>
  <c r="B1578" i="39" l="1"/>
  <c r="D1578" i="39"/>
  <c r="H1588" i="36"/>
  <c r="L1577" i="36" s="1"/>
  <c r="A1578" i="36"/>
  <c r="A1589" i="36" s="1"/>
  <c r="B1590" i="36" l="1"/>
  <c r="D1590" i="36"/>
  <c r="A1578" i="39"/>
  <c r="A1589" i="39" s="1"/>
  <c r="H1588" i="39"/>
  <c r="L1577" i="39" s="1"/>
  <c r="D1590" i="39" l="1"/>
  <c r="B1590" i="39"/>
  <c r="H1600" i="36"/>
  <c r="L1589" i="36" s="1"/>
  <c r="A1590" i="36"/>
  <c r="A1601" i="36" s="1"/>
  <c r="B1602" i="36" l="1"/>
  <c r="D1602" i="36"/>
  <c r="A1590" i="39"/>
  <c r="A1601" i="39" s="1"/>
  <c r="H1600" i="39"/>
  <c r="L1589" i="39" s="1"/>
  <c r="B1602" i="39" l="1"/>
  <c r="D1602" i="39"/>
  <c r="H1612" i="36"/>
  <c r="L1601" i="36" s="1"/>
  <c r="A1602" i="36"/>
  <c r="A1613" i="36" s="1"/>
  <c r="B1614" i="36" l="1"/>
  <c r="D1614" i="36"/>
  <c r="A1602" i="39"/>
  <c r="A1613" i="39" s="1"/>
  <c r="H1612" i="39"/>
  <c r="L1601" i="39" s="1"/>
  <c r="B1614" i="39" l="1"/>
  <c r="D1614" i="39"/>
  <c r="H1624" i="36"/>
  <c r="L1613" i="36" s="1"/>
  <c r="A1614" i="36"/>
  <c r="A1625" i="36" s="1"/>
  <c r="B1626" i="36" l="1"/>
  <c r="D1626" i="36"/>
  <c r="A1614" i="39"/>
  <c r="A1625" i="39" s="1"/>
  <c r="H1624" i="39"/>
  <c r="L1613" i="39" s="1"/>
  <c r="B1626" i="39" l="1"/>
  <c r="D1626" i="39"/>
  <c r="H1636" i="36"/>
  <c r="L1625" i="36" s="1"/>
  <c r="A1626" i="36"/>
  <c r="A1637" i="36" s="1"/>
  <c r="B1638" i="36" l="1"/>
  <c r="D1638" i="36"/>
  <c r="A1626" i="39"/>
  <c r="A1637" i="39" s="1"/>
  <c r="H1636" i="39"/>
  <c r="L1625" i="39" s="1"/>
  <c r="D1638" i="39" l="1"/>
  <c r="B1638" i="39"/>
  <c r="H1648" i="36"/>
  <c r="L1637" i="36" s="1"/>
  <c r="A1638" i="36"/>
  <c r="A1649" i="36" s="1"/>
  <c r="B1650" i="36" l="1"/>
  <c r="D1650" i="36"/>
  <c r="A1638" i="39"/>
  <c r="A1649" i="39" s="1"/>
  <c r="H1648" i="39"/>
  <c r="L1637" i="39" s="1"/>
  <c r="D1650" i="39" l="1"/>
  <c r="B1650" i="39"/>
  <c r="H1660" i="36"/>
  <c r="L1649" i="36" s="1"/>
  <c r="A1650" i="36"/>
  <c r="A1661" i="36" s="1"/>
  <c r="B1662" i="36" l="1"/>
  <c r="D1662" i="36"/>
  <c r="A1650" i="39"/>
  <c r="A1661" i="39" s="1"/>
  <c r="H1660" i="39"/>
  <c r="L1649" i="39" s="1"/>
  <c r="D1662" i="39" l="1"/>
  <c r="B1662" i="39"/>
  <c r="H1672" i="36"/>
  <c r="L1661" i="36" s="1"/>
  <c r="A1662" i="36"/>
  <c r="A1673" i="36" s="1"/>
  <c r="B1674" i="36" l="1"/>
  <c r="D1674" i="36"/>
  <c r="A1662" i="39"/>
  <c r="A1673" i="39" s="1"/>
  <c r="H1672" i="39"/>
  <c r="L1661" i="39" s="1"/>
  <c r="B1674" i="39" l="1"/>
  <c r="D1674" i="39"/>
  <c r="H1684" i="36"/>
  <c r="L1673" i="36" s="1"/>
  <c r="A1674" i="36"/>
  <c r="A1685" i="36" s="1"/>
  <c r="B1686" i="36" l="1"/>
  <c r="D1686" i="36"/>
  <c r="A1674" i="39"/>
  <c r="A1685" i="39" s="1"/>
  <c r="H1684" i="39"/>
  <c r="L1673" i="39" s="1"/>
  <c r="D1686" i="39" l="1"/>
  <c r="B1686" i="39"/>
  <c r="H1696" i="36"/>
  <c r="L1685" i="36" s="1"/>
  <c r="A1686" i="36"/>
  <c r="A1697" i="36" s="1"/>
  <c r="B1698" i="36" l="1"/>
  <c r="D1698" i="36"/>
  <c r="A1686" i="39"/>
  <c r="A1697" i="39" s="1"/>
  <c r="H1696" i="39"/>
  <c r="L1685" i="39" s="1"/>
  <c r="D1698" i="39" l="1"/>
  <c r="B1698" i="39"/>
  <c r="H1708" i="36"/>
  <c r="L1697" i="36" s="1"/>
  <c r="A1698" i="36"/>
  <c r="A1709" i="36" s="1"/>
  <c r="B1710" i="36" l="1"/>
  <c r="D1710" i="36"/>
  <c r="A1698" i="39"/>
  <c r="A1709" i="39" s="1"/>
  <c r="H1708" i="39"/>
  <c r="L1697" i="39" s="1"/>
  <c r="B1710" i="39" l="1"/>
  <c r="D1710" i="39"/>
  <c r="H1720" i="36"/>
  <c r="L1709" i="36" s="1"/>
  <c r="A1710" i="36"/>
  <c r="A1721" i="36" s="1"/>
  <c r="B1722" i="36" l="1"/>
  <c r="D1722" i="36"/>
  <c r="A1710" i="39"/>
  <c r="A1721" i="39" s="1"/>
  <c r="H1720" i="39"/>
  <c r="L1709" i="39" s="1"/>
  <c r="B1722" i="39" l="1"/>
  <c r="D1722" i="39"/>
  <c r="H1732" i="36"/>
  <c r="L1721" i="36" s="1"/>
  <c r="A1722" i="36"/>
  <c r="A1733" i="36" s="1"/>
  <c r="D1734" i="36" l="1"/>
  <c r="B1734" i="36"/>
  <c r="A1722" i="39"/>
  <c r="A1733" i="39" s="1"/>
  <c r="H1732" i="39"/>
  <c r="L1721" i="39" s="1"/>
  <c r="D1734" i="39" l="1"/>
  <c r="B1734" i="39"/>
  <c r="A1734" i="36"/>
  <c r="A1745" i="36" s="1"/>
  <c r="H1744" i="36"/>
  <c r="L1733" i="36" s="1"/>
  <c r="D1746" i="36" l="1"/>
  <c r="B1746" i="36"/>
  <c r="A1734" i="39"/>
  <c r="A1745" i="39" s="1"/>
  <c r="H1744" i="39"/>
  <c r="L1733" i="39" s="1"/>
  <c r="D1746" i="39" l="1"/>
  <c r="B1746" i="39"/>
  <c r="A1746" i="36"/>
  <c r="A1757" i="36" s="1"/>
  <c r="H1756" i="36"/>
  <c r="L1745" i="36" s="1"/>
  <c r="D1758" i="36" l="1"/>
  <c r="B1758" i="36"/>
  <c r="A1746" i="39"/>
  <c r="A1757" i="39" s="1"/>
  <c r="H1756" i="39"/>
  <c r="L1745" i="39" s="1"/>
  <c r="B1758" i="39" l="1"/>
  <c r="D1758" i="39"/>
  <c r="H1768" i="36"/>
  <c r="L1757" i="36" s="1"/>
  <c r="A1758" i="36"/>
  <c r="A1769" i="36" s="1"/>
  <c r="D1770" i="36" l="1"/>
  <c r="B1770" i="36"/>
  <c r="A1758" i="39"/>
  <c r="A1769" i="39" s="1"/>
  <c r="H1768" i="39"/>
  <c r="L1757" i="39" s="1"/>
  <c r="B1770" i="39" l="1"/>
  <c r="D1770" i="39"/>
  <c r="H1780" i="36"/>
  <c r="L1769" i="36" s="1"/>
  <c r="A1770" i="36"/>
  <c r="A1781" i="36" s="1"/>
  <c r="E84" i="34"/>
  <c r="E291" i="34"/>
  <c r="E324" i="34"/>
  <c r="E117" i="34"/>
  <c r="E343" i="34"/>
  <c r="E258" i="34"/>
  <c r="E302" i="34"/>
  <c r="F302" i="34" s="1"/>
  <c r="E253" i="34"/>
  <c r="E313" i="34"/>
  <c r="E307" i="34"/>
  <c r="E311" i="34"/>
  <c r="E297" i="34"/>
  <c r="F297" i="34" s="1"/>
  <c r="E301" i="34"/>
  <c r="F301" i="34" s="1"/>
  <c r="E341" i="34"/>
  <c r="E300" i="34"/>
  <c r="F300" i="34" s="1"/>
  <c r="E256" i="34"/>
  <c r="E309" i="34"/>
  <c r="E265" i="34"/>
  <c r="E295" i="34"/>
  <c r="E345" i="34"/>
  <c r="E347" i="34"/>
  <c r="E299" i="34"/>
  <c r="E296" i="34"/>
  <c r="F296" i="34" s="1"/>
  <c r="E321" i="34"/>
  <c r="E317" i="34"/>
  <c r="E336" i="34"/>
  <c r="E328" i="34"/>
  <c r="E305" i="34"/>
  <c r="E330" i="34"/>
  <c r="E247" i="34"/>
  <c r="E326" i="34"/>
  <c r="E261" i="34"/>
  <c r="E349" i="34"/>
  <c r="E250" i="34"/>
  <c r="E332" i="34"/>
  <c r="D1782" i="36" l="1"/>
  <c r="B1782" i="36"/>
  <c r="E325" i="34"/>
  <c r="F325" i="34" s="1"/>
  <c r="F326" i="34"/>
  <c r="E327" i="34"/>
  <c r="F327" i="34" s="1"/>
  <c r="F328" i="34"/>
  <c r="E344" i="34"/>
  <c r="F344" i="34" s="1"/>
  <c r="F345" i="34"/>
  <c r="E255" i="34"/>
  <c r="F256" i="34"/>
  <c r="E252" i="34"/>
  <c r="F253" i="34"/>
  <c r="E342" i="34"/>
  <c r="F342" i="34" s="1"/>
  <c r="F343" i="34"/>
  <c r="E83" i="34"/>
  <c r="F84" i="34"/>
  <c r="E331" i="34"/>
  <c r="F331" i="34" s="1"/>
  <c r="F332" i="34"/>
  <c r="E249" i="34"/>
  <c r="F250" i="34"/>
  <c r="E246" i="34"/>
  <c r="F247" i="34"/>
  <c r="E335" i="34"/>
  <c r="F336" i="34"/>
  <c r="E298" i="34"/>
  <c r="F298" i="34" s="1"/>
  <c r="F299" i="34"/>
  <c r="E294" i="34"/>
  <c r="F295" i="34"/>
  <c r="E310" i="34"/>
  <c r="F310" i="34" s="1"/>
  <c r="F311" i="34"/>
  <c r="E116" i="34"/>
  <c r="F117" i="34"/>
  <c r="E348" i="34"/>
  <c r="F348" i="34" s="1"/>
  <c r="F349" i="34"/>
  <c r="E329" i="34"/>
  <c r="F329" i="34" s="1"/>
  <c r="F330" i="34"/>
  <c r="E316" i="34"/>
  <c r="F317" i="34"/>
  <c r="E264" i="34"/>
  <c r="F265" i="34"/>
  <c r="E340" i="34"/>
  <c r="F340" i="34" s="1"/>
  <c r="F341" i="34"/>
  <c r="E306" i="34"/>
  <c r="F306" i="34" s="1"/>
  <c r="F307" i="34"/>
  <c r="E257" i="34"/>
  <c r="F257" i="34" s="1"/>
  <c r="F258" i="34"/>
  <c r="E323" i="34"/>
  <c r="F323" i="34" s="1"/>
  <c r="F324" i="34"/>
  <c r="E260" i="34"/>
  <c r="F261" i="34"/>
  <c r="F305" i="34"/>
  <c r="E304" i="34"/>
  <c r="E320" i="34"/>
  <c r="F321" i="34"/>
  <c r="E346" i="34"/>
  <c r="F346" i="34" s="1"/>
  <c r="F347" i="34"/>
  <c r="E308" i="34"/>
  <c r="F308" i="34" s="1"/>
  <c r="F309" i="34"/>
  <c r="E312" i="34"/>
  <c r="F312" i="34" s="1"/>
  <c r="F313" i="34"/>
  <c r="F291" i="34"/>
  <c r="E290" i="34"/>
  <c r="A1770" i="39"/>
  <c r="A1781" i="39" s="1"/>
  <c r="H1780" i="39"/>
  <c r="L1769" i="39" s="1"/>
  <c r="D1782" i="39" l="1"/>
  <c r="B1782" i="39"/>
  <c r="A1782" i="36"/>
  <c r="A1793" i="36" s="1"/>
  <c r="H1792" i="36"/>
  <c r="E339" i="34"/>
  <c r="E338" i="34" s="1"/>
  <c r="E322" i="34"/>
  <c r="F322" i="34" s="1"/>
  <c r="E319" i="34"/>
  <c r="F319" i="34" s="1"/>
  <c r="F320" i="34"/>
  <c r="E259" i="34"/>
  <c r="F259" i="34" s="1"/>
  <c r="F260" i="34"/>
  <c r="E315" i="34"/>
  <c r="F316" i="34"/>
  <c r="F246" i="34"/>
  <c r="E254" i="34"/>
  <c r="F254" i="34" s="1"/>
  <c r="F255" i="34"/>
  <c r="F290" i="34"/>
  <c r="E289" i="34"/>
  <c r="E303" i="34"/>
  <c r="F303" i="34" s="1"/>
  <c r="F304" i="34"/>
  <c r="E263" i="34"/>
  <c r="F264" i="34"/>
  <c r="E111" i="34"/>
  <c r="F116" i="34"/>
  <c r="E293" i="34"/>
  <c r="F294" i="34"/>
  <c r="E334" i="34"/>
  <c r="F335" i="34"/>
  <c r="E248" i="34"/>
  <c r="F248" i="34" s="1"/>
  <c r="F249" i="34"/>
  <c r="E82" i="34"/>
  <c r="F83" i="34"/>
  <c r="E251" i="34"/>
  <c r="F251" i="34" s="1"/>
  <c r="F252" i="34"/>
  <c r="D1794" i="36" l="1"/>
  <c r="B1794" i="36"/>
  <c r="L1781" i="36"/>
  <c r="F339" i="34"/>
  <c r="F289" i="34"/>
  <c r="E288" i="34"/>
  <c r="F288" i="34" s="1"/>
  <c r="E262" i="34"/>
  <c r="F262" i="34" s="1"/>
  <c r="F263" i="34"/>
  <c r="E314" i="34"/>
  <c r="F314" i="34" s="1"/>
  <c r="F315" i="34"/>
  <c r="F82" i="34"/>
  <c r="E78" i="34"/>
  <c r="E100" i="34"/>
  <c r="F100" i="34" s="1"/>
  <c r="F111" i="34"/>
  <c r="E318" i="34"/>
  <c r="F318" i="34" s="1"/>
  <c r="E292" i="34"/>
  <c r="F293" i="34"/>
  <c r="E337" i="34"/>
  <c r="F337" i="34" s="1"/>
  <c r="F338" i="34"/>
  <c r="E333" i="34"/>
  <c r="F333" i="34" s="1"/>
  <c r="F334" i="34"/>
  <c r="A1782" i="39"/>
  <c r="A1793" i="39" s="1"/>
  <c r="H1792" i="39"/>
  <c r="L1781" i="39" s="1"/>
  <c r="D1794" i="39" l="1"/>
  <c r="B1794" i="39"/>
  <c r="H1804" i="36"/>
  <c r="A1794" i="36"/>
  <c r="A1805" i="36" s="1"/>
  <c r="E287" i="34"/>
  <c r="F287" i="34" s="1"/>
  <c r="F292" i="34"/>
  <c r="F78" i="34"/>
  <c r="L1793" i="36" l="1"/>
  <c r="D1806" i="36"/>
  <c r="B1806" i="36"/>
  <c r="A1794" i="39"/>
  <c r="A1805" i="39" s="1"/>
  <c r="H1804" i="39"/>
  <c r="L1793" i="39" s="1"/>
  <c r="D1806" i="39" l="1"/>
  <c r="B1806" i="39"/>
  <c r="H1816" i="36"/>
  <c r="A1806" i="36"/>
  <c r="A1817" i="36" s="1"/>
  <c r="L1805" i="36" l="1"/>
  <c r="D1818" i="36"/>
  <c r="B1818" i="36"/>
  <c r="A1806" i="39"/>
  <c r="A1817" i="39" s="1"/>
  <c r="H1816" i="39"/>
  <c r="L1805" i="39" s="1"/>
  <c r="B1818" i="39" l="1"/>
  <c r="D1818" i="39"/>
  <c r="A1818" i="36"/>
  <c r="A1829" i="36" s="1"/>
  <c r="H1828" i="36"/>
  <c r="D1830" i="36" l="1"/>
  <c r="B1830" i="36"/>
  <c r="L1817" i="36"/>
  <c r="A1818" i="39"/>
  <c r="A1829" i="39" s="1"/>
  <c r="H1828" i="39"/>
  <c r="L1817" i="39" s="1"/>
  <c r="D1830" i="39" l="1"/>
  <c r="B1830" i="39"/>
  <c r="A1830" i="36"/>
  <c r="A1841" i="36" s="1"/>
  <c r="H1840" i="36"/>
  <c r="L1829" i="36" s="1"/>
  <c r="D1842" i="36" l="1"/>
  <c r="B1842" i="36"/>
  <c r="A1830" i="39"/>
  <c r="A1841" i="39" s="1"/>
  <c r="H1840" i="39"/>
  <c r="L1829" i="39" s="1"/>
  <c r="D1842" i="39" l="1"/>
  <c r="B1842" i="39"/>
  <c r="H1852" i="36"/>
  <c r="L1841" i="36" s="1"/>
  <c r="A1842" i="36"/>
  <c r="A1853" i="36" s="1"/>
  <c r="D1854" i="36" l="1"/>
  <c r="B1854" i="36"/>
  <c r="A1842" i="39"/>
  <c r="A1853" i="39" s="1"/>
  <c r="H1852" i="39"/>
  <c r="L1841" i="39" s="1"/>
  <c r="D1854" i="39" l="1"/>
  <c r="B1854" i="39"/>
  <c r="H1864" i="36"/>
  <c r="E15" i="34" s="1"/>
  <c r="E10" i="34" s="1"/>
  <c r="A1854" i="36"/>
  <c r="L1853" i="36" l="1"/>
  <c r="E374" i="34"/>
  <c r="E19" i="34"/>
  <c r="F19" i="34" s="1"/>
  <c r="E282" i="34"/>
  <c r="E378" i="34"/>
  <c r="E365" i="34"/>
  <c r="E274" i="34"/>
  <c r="E278" i="34"/>
  <c r="E18" i="34"/>
  <c r="E20" i="34"/>
  <c r="F20" i="34" s="1"/>
  <c r="E370" i="34"/>
  <c r="E354" i="34"/>
  <c r="E286" i="34"/>
  <c r="E360" i="34"/>
  <c r="F360" i="34" s="1"/>
  <c r="E356" i="34"/>
  <c r="F356" i="34" s="1"/>
  <c r="E357" i="34"/>
  <c r="F357" i="34" s="1"/>
  <c r="E367" i="34"/>
  <c r="E270" i="34"/>
  <c r="E359" i="34"/>
  <c r="E21" i="34"/>
  <c r="F21" i="34" s="1"/>
  <c r="E363" i="34"/>
  <c r="E355" i="34"/>
  <c r="F355" i="34" s="1"/>
  <c r="E226" i="34"/>
  <c r="E230" i="34"/>
  <c r="E222" i="34"/>
  <c r="E233" i="34"/>
  <c r="E237" i="34"/>
  <c r="E239" i="34"/>
  <c r="E242" i="34"/>
  <c r="E245" i="34"/>
  <c r="E383" i="34"/>
  <c r="E384" i="34"/>
  <c r="F384" i="34" s="1"/>
  <c r="A1854" i="39"/>
  <c r="H1864" i="39"/>
  <c r="E237" i="47" l="1"/>
  <c r="E137" i="47"/>
  <c r="E136" i="47" s="1"/>
  <c r="E173" i="47"/>
  <c r="E214" i="47"/>
  <c r="E286" i="47"/>
  <c r="E360" i="47"/>
  <c r="E321" i="47"/>
  <c r="E354" i="47"/>
  <c r="E166" i="47"/>
  <c r="E165" i="47" s="1"/>
  <c r="E233" i="47"/>
  <c r="E359" i="47"/>
  <c r="E383" i="47"/>
  <c r="E197" i="47"/>
  <c r="E196" i="47" s="1"/>
  <c r="E87" i="47"/>
  <c r="E86" i="47" s="1"/>
  <c r="E85" i="47" s="1"/>
  <c r="E242" i="47"/>
  <c r="E305" i="47"/>
  <c r="E110" i="47"/>
  <c r="E109" i="47" s="1"/>
  <c r="E108" i="47" s="1"/>
  <c r="E258" i="47"/>
  <c r="E171" i="47"/>
  <c r="E97" i="47"/>
  <c r="E253" i="47"/>
  <c r="E250" i="47"/>
  <c r="E115" i="47"/>
  <c r="E114" i="47" s="1"/>
  <c r="E139" i="47"/>
  <c r="E138" i="47" s="1"/>
  <c r="E157" i="47"/>
  <c r="E90" i="47"/>
  <c r="E105" i="47"/>
  <c r="E104" i="47" s="1"/>
  <c r="E378" i="47"/>
  <c r="E153" i="47"/>
  <c r="E219" i="47"/>
  <c r="E107" i="47"/>
  <c r="E106" i="47" s="1"/>
  <c r="E363" i="47"/>
  <c r="E270" i="47"/>
  <c r="E355" i="47"/>
  <c r="E130" i="47"/>
  <c r="E209" i="47"/>
  <c r="E208" i="47" s="1"/>
  <c r="E341" i="47"/>
  <c r="E155" i="47"/>
  <c r="E345" i="47"/>
  <c r="E117" i="47"/>
  <c r="E116" i="47" s="1"/>
  <c r="E302" i="47"/>
  <c r="E328" i="47"/>
  <c r="E336" i="47"/>
  <c r="E335" i="47" s="1"/>
  <c r="E334" i="47" s="1"/>
  <c r="E333" i="47" s="1"/>
  <c r="E175" i="47"/>
  <c r="E307" i="47"/>
  <c r="E230" i="47"/>
  <c r="E193" i="47"/>
  <c r="E291" i="47"/>
  <c r="E290" i="47" s="1"/>
  <c r="E289" i="47" s="1"/>
  <c r="E288" i="47" s="1"/>
  <c r="E84" i="47"/>
  <c r="E83" i="47" s="1"/>
  <c r="E82" i="47" s="1"/>
  <c r="E239" i="47"/>
  <c r="E238" i="47" s="1"/>
  <c r="E183" i="47"/>
  <c r="E182" i="47" s="1"/>
  <c r="E181" i="47" s="1"/>
  <c r="E245" i="47"/>
  <c r="E384" i="47"/>
  <c r="E200" i="47"/>
  <c r="E95" i="47"/>
  <c r="E92" i="47"/>
  <c r="E91" i="47" s="1"/>
  <c r="F91" i="47" s="1"/>
  <c r="E205" i="47"/>
  <c r="E202" i="47"/>
  <c r="E201" i="47" s="1"/>
  <c r="E159" i="47"/>
  <c r="E158" i="47" s="1"/>
  <c r="E144" i="47"/>
  <c r="E143" i="47" s="1"/>
  <c r="E317" i="47"/>
  <c r="E356" i="47"/>
  <c r="E274" i="47"/>
  <c r="E142" i="47"/>
  <c r="E141" i="47" s="1"/>
  <c r="E309" i="47"/>
  <c r="E113" i="47"/>
  <c r="E112" i="47" s="1"/>
  <c r="E313" i="47"/>
  <c r="E330" i="47"/>
  <c r="E297" i="47"/>
  <c r="E296" i="47"/>
  <c r="E326" i="47"/>
  <c r="E324" i="47"/>
  <c r="E164" i="47"/>
  <c r="E365" i="47"/>
  <c r="E222" i="47"/>
  <c r="E177" i="47"/>
  <c r="E195" i="47"/>
  <c r="E301" i="47"/>
  <c r="E349" i="47"/>
  <c r="E212" i="47"/>
  <c r="E162" i="47"/>
  <c r="E367" i="47"/>
  <c r="E186" i="47"/>
  <c r="E185" i="47" s="1"/>
  <c r="E184" i="47" s="1"/>
  <c r="E131" i="47"/>
  <c r="E357" i="47"/>
  <c r="E300" i="47"/>
  <c r="E189" i="47"/>
  <c r="E123" i="47"/>
  <c r="E146" i="47"/>
  <c r="E145" i="47" s="1"/>
  <c r="E347" i="47"/>
  <c r="E299" i="47"/>
  <c r="E374" i="47"/>
  <c r="E373" i="47" s="1"/>
  <c r="E372" i="47" s="1"/>
  <c r="E371" i="47" s="1"/>
  <c r="E332" i="47"/>
  <c r="E149" i="47"/>
  <c r="E99" i="47"/>
  <c r="E247" i="47"/>
  <c r="E370" i="47"/>
  <c r="E282" i="47"/>
  <c r="E216" i="47"/>
  <c r="E311" i="47"/>
  <c r="E256" i="47"/>
  <c r="E278" i="47"/>
  <c r="E295" i="47"/>
  <c r="E226" i="47"/>
  <c r="E120" i="47"/>
  <c r="E119" i="47" s="1"/>
  <c r="E118" i="47" s="1"/>
  <c r="E179" i="47"/>
  <c r="E343" i="47"/>
  <c r="E265" i="47"/>
  <c r="E128" i="47"/>
  <c r="E127" i="47" s="1"/>
  <c r="E125" i="47"/>
  <c r="E124" i="47" s="1"/>
  <c r="E169" i="47"/>
  <c r="E103" i="47"/>
  <c r="E102" i="47" s="1"/>
  <c r="E207" i="47"/>
  <c r="E135" i="47"/>
  <c r="E134" i="47" s="1"/>
  <c r="E261" i="47"/>
  <c r="E362" i="34"/>
  <c r="F363" i="34"/>
  <c r="F286" i="34"/>
  <c r="E285" i="34"/>
  <c r="E238" i="34"/>
  <c r="F238" i="34" s="1"/>
  <c r="F239" i="34"/>
  <c r="F230" i="34"/>
  <c r="E229" i="34"/>
  <c r="F354" i="34"/>
  <c r="E353" i="34"/>
  <c r="E277" i="34"/>
  <c r="F278" i="34"/>
  <c r="F282" i="34"/>
  <c r="E281" i="34"/>
  <c r="F222" i="34"/>
  <c r="E221" i="34"/>
  <c r="E377" i="34"/>
  <c r="F378" i="34"/>
  <c r="E382" i="34"/>
  <c r="F383" i="34"/>
  <c r="E236" i="34"/>
  <c r="F237" i="34"/>
  <c r="E225" i="34"/>
  <c r="F226" i="34"/>
  <c r="E358" i="34"/>
  <c r="F358" i="34" s="1"/>
  <c r="F359" i="34"/>
  <c r="F370" i="34"/>
  <c r="E369" i="34"/>
  <c r="F274" i="34"/>
  <c r="E273" i="34"/>
  <c r="F242" i="34"/>
  <c r="E241" i="34"/>
  <c r="F367" i="34"/>
  <c r="E366" i="34"/>
  <c r="F366" i="34" s="1"/>
  <c r="F18" i="34"/>
  <c r="E16" i="34"/>
  <c r="E244" i="34"/>
  <c r="F245" i="34"/>
  <c r="E232" i="34"/>
  <c r="F233" i="34"/>
  <c r="E269" i="34"/>
  <c r="F270" i="34"/>
  <c r="E364" i="34"/>
  <c r="F364" i="34" s="1"/>
  <c r="F365" i="34"/>
  <c r="F374" i="34"/>
  <c r="E373" i="34"/>
  <c r="L1853" i="39"/>
  <c r="E215" i="47"/>
  <c r="E249" i="47"/>
  <c r="E248" i="47" s="1"/>
  <c r="E229" i="47"/>
  <c r="E228" i="47" s="1"/>
  <c r="F380" i="47"/>
  <c r="E241" i="47"/>
  <c r="E240" i="47" s="1"/>
  <c r="E246" i="47"/>
  <c r="F381" i="47"/>
  <c r="E218" i="47"/>
  <c r="E217" i="47" s="1"/>
  <c r="E252" i="47"/>
  <c r="E251" i="47" s="1"/>
  <c r="E133" i="47" l="1"/>
  <c r="F133" i="47" s="1"/>
  <c r="E101" i="47"/>
  <c r="E111" i="47"/>
  <c r="E140" i="47"/>
  <c r="F383" i="47"/>
  <c r="E382" i="47"/>
  <c r="F347" i="47"/>
  <c r="E346" i="47"/>
  <c r="F370" i="47"/>
  <c r="E369" i="47"/>
  <c r="E368" i="47" s="1"/>
  <c r="F282" i="47"/>
  <c r="E281" i="47"/>
  <c r="F278" i="47"/>
  <c r="E277" i="47"/>
  <c r="E276" i="47" s="1"/>
  <c r="E275" i="47" s="1"/>
  <c r="F253" i="47"/>
  <c r="F219" i="47"/>
  <c r="F335" i="47"/>
  <c r="F336" i="47"/>
  <c r="F114" i="47"/>
  <c r="E257" i="47"/>
  <c r="F258" i="47"/>
  <c r="F357" i="47"/>
  <c r="F288" i="47"/>
  <c r="F289" i="47"/>
  <c r="F295" i="47"/>
  <c r="F230" i="47"/>
  <c r="F216" i="47"/>
  <c r="F242" i="47"/>
  <c r="F374" i="47"/>
  <c r="E358" i="47"/>
  <c r="F360" i="47"/>
  <c r="F247" i="47"/>
  <c r="F208" i="47"/>
  <c r="F209" i="47"/>
  <c r="F299" i="47"/>
  <c r="F290" i="47"/>
  <c r="F291" i="47"/>
  <c r="F239" i="47"/>
  <c r="F250" i="47"/>
  <c r="F354" i="47"/>
  <c r="E376" i="34"/>
  <c r="F377" i="34"/>
  <c r="E361" i="34"/>
  <c r="F362" i="34"/>
  <c r="F16" i="34"/>
  <c r="E9" i="34"/>
  <c r="E240" i="34"/>
  <c r="F240" i="34" s="1"/>
  <c r="F241" i="34"/>
  <c r="E368" i="34"/>
  <c r="F368" i="34" s="1"/>
  <c r="F369" i="34"/>
  <c r="E220" i="34"/>
  <c r="F221" i="34"/>
  <c r="F229" i="34"/>
  <c r="E228" i="34"/>
  <c r="E284" i="34"/>
  <c r="F285" i="34"/>
  <c r="F232" i="34"/>
  <c r="E231" i="34"/>
  <c r="F231" i="34" s="1"/>
  <c r="E224" i="34"/>
  <c r="F225" i="34"/>
  <c r="E381" i="34"/>
  <c r="F382" i="34"/>
  <c r="F277" i="34"/>
  <c r="E276" i="34"/>
  <c r="E268" i="34"/>
  <c r="F269" i="34"/>
  <c r="F244" i="34"/>
  <c r="E243" i="34"/>
  <c r="F243" i="34" s="1"/>
  <c r="F236" i="34"/>
  <c r="E235" i="34"/>
  <c r="E372" i="34"/>
  <c r="F373" i="34"/>
  <c r="E272" i="34"/>
  <c r="F273" i="34"/>
  <c r="E280" i="34"/>
  <c r="F281" i="34"/>
  <c r="E352" i="34"/>
  <c r="F352" i="34" s="1"/>
  <c r="F353" i="34"/>
  <c r="F382" i="47" l="1"/>
  <c r="E381" i="47"/>
  <c r="E380" i="47" s="1"/>
  <c r="E379" i="47" s="1"/>
  <c r="F277" i="47"/>
  <c r="F276" i="47"/>
  <c r="F369" i="47"/>
  <c r="E280" i="47"/>
  <c r="E279" i="47" s="1"/>
  <c r="F279" i="47" s="1"/>
  <c r="F281" i="47"/>
  <c r="F275" i="47"/>
  <c r="F238" i="47"/>
  <c r="F228" i="47"/>
  <c r="F229" i="47"/>
  <c r="F257" i="47"/>
  <c r="E366" i="47"/>
  <c r="F368" i="47"/>
  <c r="F217" i="47"/>
  <c r="F218" i="47"/>
  <c r="E377" i="47"/>
  <c r="E376" i="47" s="1"/>
  <c r="E375" i="47" s="1"/>
  <c r="F375" i="47" s="1"/>
  <c r="F379" i="47"/>
  <c r="F334" i="47"/>
  <c r="F346" i="47"/>
  <c r="F248" i="47"/>
  <c r="F249" i="47"/>
  <c r="F246" i="47"/>
  <c r="F358" i="47"/>
  <c r="F359" i="47"/>
  <c r="F373" i="47"/>
  <c r="F240" i="47"/>
  <c r="F241" i="47"/>
  <c r="F215" i="47"/>
  <c r="F356" i="47"/>
  <c r="F113" i="47"/>
  <c r="F251" i="47"/>
  <c r="F252" i="47"/>
  <c r="E267" i="34"/>
  <c r="F268" i="34"/>
  <c r="F276" i="34"/>
  <c r="E275" i="34"/>
  <c r="F275" i="34" s="1"/>
  <c r="E271" i="34"/>
  <c r="F271" i="34" s="1"/>
  <c r="F272" i="34"/>
  <c r="E375" i="34"/>
  <c r="F375" i="34" s="1"/>
  <c r="F376" i="34"/>
  <c r="E279" i="34"/>
  <c r="F279" i="34" s="1"/>
  <c r="F280" i="34"/>
  <c r="E371" i="34"/>
  <c r="F371" i="34" s="1"/>
  <c r="F372" i="34"/>
  <c r="E223" i="34"/>
  <c r="F223" i="34" s="1"/>
  <c r="F224" i="34"/>
  <c r="F284" i="34"/>
  <c r="E283" i="34"/>
  <c r="F283" i="34" s="1"/>
  <c r="F220" i="34"/>
  <c r="E190" i="34"/>
  <c r="F190" i="34" s="1"/>
  <c r="E351" i="34"/>
  <c r="F361" i="34"/>
  <c r="F381" i="34"/>
  <c r="E380" i="34"/>
  <c r="F235" i="34"/>
  <c r="E234" i="34"/>
  <c r="F234" i="34" s="1"/>
  <c r="F228" i="34"/>
  <c r="E227" i="34"/>
  <c r="F227" i="34" s="1"/>
  <c r="F9" i="34"/>
  <c r="E8" i="34"/>
  <c r="F280" i="47" l="1"/>
  <c r="F256" i="47"/>
  <c r="E255" i="47"/>
  <c r="F214" i="47"/>
  <c r="E213" i="47"/>
  <c r="F245" i="47"/>
  <c r="E244" i="47"/>
  <c r="F355" i="47"/>
  <c r="E353" i="47"/>
  <c r="F237" i="47"/>
  <c r="E236" i="47"/>
  <c r="F378" i="47"/>
  <c r="F371" i="47"/>
  <c r="F372" i="47"/>
  <c r="F367" i="47"/>
  <c r="F108" i="47"/>
  <c r="F267" i="34"/>
  <c r="E266" i="34"/>
  <c r="F266" i="34" s="1"/>
  <c r="E350" i="34"/>
  <c r="F350" i="34" s="1"/>
  <c r="F351" i="34"/>
  <c r="F8" i="34"/>
  <c r="E7" i="34"/>
  <c r="E379" i="34"/>
  <c r="F379" i="34" s="1"/>
  <c r="F380" i="34"/>
  <c r="E352" i="47" l="1"/>
  <c r="F353" i="47"/>
  <c r="F213" i="47"/>
  <c r="E235" i="47"/>
  <c r="F235" i="47" s="1"/>
  <c r="F236" i="47"/>
  <c r="E243" i="47"/>
  <c r="F243" i="47" s="1"/>
  <c r="F244" i="47"/>
  <c r="E254" i="47"/>
  <c r="F254" i="47" s="1"/>
  <c r="F255" i="47"/>
  <c r="F333" i="47"/>
  <c r="F366" i="47"/>
  <c r="F376" i="47"/>
  <c r="F377" i="47"/>
  <c r="E6" i="34"/>
  <c r="F6" i="34" s="1"/>
  <c r="F7" i="34"/>
  <c r="F365" i="47" l="1"/>
  <c r="E364" i="47"/>
  <c r="F352" i="47"/>
  <c r="F212" i="47"/>
  <c r="E211" i="47"/>
  <c r="G382" i="40"/>
  <c r="E382" i="40" s="1"/>
  <c r="G8" i="40"/>
  <c r="E8" i="40" s="1"/>
  <c r="G12" i="40"/>
  <c r="E12" i="40" s="1"/>
  <c r="G16" i="40"/>
  <c r="G20" i="40"/>
  <c r="G24" i="40"/>
  <c r="E24" i="40" s="1"/>
  <c r="G28" i="40"/>
  <c r="E28" i="40" s="1"/>
  <c r="G32" i="40"/>
  <c r="G36" i="40"/>
  <c r="G40" i="40"/>
  <c r="E40" i="40" s="1"/>
  <c r="G44" i="40"/>
  <c r="E44" i="40" s="1"/>
  <c r="G48" i="40"/>
  <c r="G52" i="40"/>
  <c r="G56" i="40"/>
  <c r="E56" i="40" s="1"/>
  <c r="G60" i="40"/>
  <c r="E60" i="40" s="1"/>
  <c r="G64" i="40"/>
  <c r="G68" i="40"/>
  <c r="G72" i="40"/>
  <c r="E72" i="40" s="1"/>
  <c r="G76" i="40"/>
  <c r="E76" i="40" s="1"/>
  <c r="G80" i="40"/>
  <c r="G84" i="40"/>
  <c r="G88" i="40"/>
  <c r="E88" i="40" s="1"/>
  <c r="G92" i="40"/>
  <c r="E92" i="40" s="1"/>
  <c r="G96" i="40"/>
  <c r="G100" i="40"/>
  <c r="G104" i="40"/>
  <c r="E104" i="40" s="1"/>
  <c r="G108" i="40"/>
  <c r="E108" i="40" s="1"/>
  <c r="G112" i="40"/>
  <c r="G116" i="40"/>
  <c r="G120" i="40"/>
  <c r="E120" i="40" s="1"/>
  <c r="G124" i="40"/>
  <c r="E124" i="40" s="1"/>
  <c r="G128" i="40"/>
  <c r="G132" i="40"/>
  <c r="G136" i="40"/>
  <c r="E136" i="40" s="1"/>
  <c r="G140" i="40"/>
  <c r="E140" i="40" s="1"/>
  <c r="G144" i="40"/>
  <c r="G148" i="40"/>
  <c r="G152" i="40"/>
  <c r="E152" i="40" s="1"/>
  <c r="G156" i="40"/>
  <c r="E156" i="40" s="1"/>
  <c r="G160" i="40"/>
  <c r="G164" i="40"/>
  <c r="G168" i="40"/>
  <c r="E168" i="40" s="1"/>
  <c r="G172" i="40"/>
  <c r="E172" i="40" s="1"/>
  <c r="G176" i="40"/>
  <c r="G180" i="40"/>
  <c r="G184" i="40"/>
  <c r="E184" i="40" s="1"/>
  <c r="G188" i="40"/>
  <c r="E188" i="40" s="1"/>
  <c r="G192" i="40"/>
  <c r="G196" i="40"/>
  <c r="E196" i="40" s="1"/>
  <c r="G200" i="40"/>
  <c r="E200" i="40" s="1"/>
  <c r="G204" i="40"/>
  <c r="E204" i="40" s="1"/>
  <c r="G208" i="40"/>
  <c r="G212" i="40"/>
  <c r="G216" i="40"/>
  <c r="E216" i="40" s="1"/>
  <c r="G220" i="40"/>
  <c r="E220" i="40" s="1"/>
  <c r="G224" i="40"/>
  <c r="G228" i="40"/>
  <c r="G232" i="40"/>
  <c r="E232" i="40" s="1"/>
  <c r="G236" i="40"/>
  <c r="E236" i="40" s="1"/>
  <c r="G240" i="40"/>
  <c r="G244" i="40"/>
  <c r="E244" i="40" s="1"/>
  <c r="G248" i="40"/>
  <c r="E248" i="40" s="1"/>
  <c r="G252" i="40"/>
  <c r="E252" i="40" s="1"/>
  <c r="G256" i="40"/>
  <c r="G260" i="40"/>
  <c r="G264" i="40"/>
  <c r="E264" i="40" s="1"/>
  <c r="G268" i="40"/>
  <c r="E268" i="40" s="1"/>
  <c r="G272" i="40"/>
  <c r="G276" i="40"/>
  <c r="G280" i="40"/>
  <c r="E280" i="40" s="1"/>
  <c r="G284" i="40"/>
  <c r="E284" i="40" s="1"/>
  <c r="G288" i="40"/>
  <c r="G292" i="40"/>
  <c r="G296" i="40"/>
  <c r="E296" i="40" s="1"/>
  <c r="G300" i="40"/>
  <c r="E300" i="40" s="1"/>
  <c r="G304" i="40"/>
  <c r="G308" i="40"/>
  <c r="G312" i="40"/>
  <c r="E312" i="40" s="1"/>
  <c r="G316" i="40"/>
  <c r="E316" i="40" s="1"/>
  <c r="G320" i="40"/>
  <c r="G324" i="40"/>
  <c r="G328" i="40"/>
  <c r="E328" i="40" s="1"/>
  <c r="G332" i="40"/>
  <c r="G336" i="40"/>
  <c r="G340" i="40"/>
  <c r="E340" i="40" s="1"/>
  <c r="G383" i="40"/>
  <c r="E383" i="40" s="1"/>
  <c r="G9" i="40"/>
  <c r="E9" i="40" s="1"/>
  <c r="G13" i="40"/>
  <c r="E13" i="40" s="1"/>
  <c r="G17" i="40"/>
  <c r="G21" i="40"/>
  <c r="E21" i="40" s="1"/>
  <c r="G25" i="40"/>
  <c r="E25" i="40" s="1"/>
  <c r="G29" i="40"/>
  <c r="E29" i="40" s="1"/>
  <c r="G33" i="40"/>
  <c r="G37" i="40"/>
  <c r="E37" i="40" s="1"/>
  <c r="G41" i="40"/>
  <c r="E41" i="40" s="1"/>
  <c r="G45" i="40"/>
  <c r="E45" i="40" s="1"/>
  <c r="G49" i="40"/>
  <c r="E49" i="40" s="1"/>
  <c r="G53" i="40"/>
  <c r="E53" i="40" s="1"/>
  <c r="G57" i="40"/>
  <c r="E57" i="40" s="1"/>
  <c r="G61" i="40"/>
  <c r="E61" i="40" s="1"/>
  <c r="G65" i="40"/>
  <c r="E65" i="40" s="1"/>
  <c r="G69" i="40"/>
  <c r="E69" i="40" s="1"/>
  <c r="G73" i="40"/>
  <c r="E73" i="40" s="1"/>
  <c r="G77" i="40"/>
  <c r="E77" i="40" s="1"/>
  <c r="G81" i="40"/>
  <c r="G85" i="40"/>
  <c r="E85" i="40" s="1"/>
  <c r="G89" i="40"/>
  <c r="E89" i="40" s="1"/>
  <c r="G93" i="40"/>
  <c r="G97" i="40"/>
  <c r="G101" i="40"/>
  <c r="E101" i="40" s="1"/>
  <c r="G105" i="40"/>
  <c r="E105" i="40" s="1"/>
  <c r="G109" i="40"/>
  <c r="E109" i="40" s="1"/>
  <c r="G113" i="40"/>
  <c r="G117" i="40"/>
  <c r="E117" i="40" s="1"/>
  <c r="G121" i="40"/>
  <c r="E121" i="40" s="1"/>
  <c r="G125" i="40"/>
  <c r="E125" i="40" s="1"/>
  <c r="G129" i="40"/>
  <c r="E129" i="40" s="1"/>
  <c r="G133" i="40"/>
  <c r="E133" i="40" s="1"/>
  <c r="G137" i="40"/>
  <c r="E137" i="40" s="1"/>
  <c r="G141" i="40"/>
  <c r="E141" i="40" s="1"/>
  <c r="G145" i="40"/>
  <c r="G149" i="40"/>
  <c r="E149" i="40" s="1"/>
  <c r="G153" i="40"/>
  <c r="E153" i="40" s="1"/>
  <c r="G157" i="40"/>
  <c r="G161" i="40"/>
  <c r="G165" i="40"/>
  <c r="E165" i="40" s="1"/>
  <c r="G169" i="40"/>
  <c r="E169" i="40" s="1"/>
  <c r="G173" i="40"/>
  <c r="E173" i="40" s="1"/>
  <c r="G177" i="40"/>
  <c r="E177" i="40" s="1"/>
  <c r="G181" i="40"/>
  <c r="E181" i="40" s="1"/>
  <c r="G185" i="40"/>
  <c r="E185" i="40" s="1"/>
  <c r="G189" i="40"/>
  <c r="G193" i="40"/>
  <c r="E193" i="40" s="1"/>
  <c r="G197" i="40"/>
  <c r="E197" i="40" s="1"/>
  <c r="G201" i="40"/>
  <c r="E201" i="40" s="1"/>
  <c r="G205" i="40"/>
  <c r="E205" i="40" s="1"/>
  <c r="G209" i="40"/>
  <c r="G213" i="40"/>
  <c r="E213" i="40" s="1"/>
  <c r="G217" i="40"/>
  <c r="E217" i="40" s="1"/>
  <c r="G221" i="40"/>
  <c r="E221" i="40" s="1"/>
  <c r="G225" i="40"/>
  <c r="G229" i="40"/>
  <c r="E229" i="40" s="1"/>
  <c r="G233" i="40"/>
  <c r="E233" i="40" s="1"/>
  <c r="G237" i="40"/>
  <c r="G241" i="40"/>
  <c r="G245" i="40"/>
  <c r="E245" i="40" s="1"/>
  <c r="G249" i="40"/>
  <c r="E249" i="40" s="1"/>
  <c r="G253" i="40"/>
  <c r="E253" i="40" s="1"/>
  <c r="G257" i="40"/>
  <c r="E257" i="40" s="1"/>
  <c r="G261" i="40"/>
  <c r="E261" i="40" s="1"/>
  <c r="G265" i="40"/>
  <c r="E265" i="40" s="1"/>
  <c r="G269" i="40"/>
  <c r="G273" i="40"/>
  <c r="E273" i="40" s="1"/>
  <c r="G277" i="40"/>
  <c r="E277" i="40" s="1"/>
  <c r="G281" i="40"/>
  <c r="E281" i="40" s="1"/>
  <c r="G285" i="40"/>
  <c r="E285" i="40" s="1"/>
  <c r="G289" i="40"/>
  <c r="G293" i="40"/>
  <c r="E293" i="40" s="1"/>
  <c r="G297" i="40"/>
  <c r="E297" i="40" s="1"/>
  <c r="G301" i="40"/>
  <c r="E301" i="40" s="1"/>
  <c r="G305" i="40"/>
  <c r="G309" i="40"/>
  <c r="E309" i="40" s="1"/>
  <c r="G313" i="40"/>
  <c r="E313" i="40" s="1"/>
  <c r="G317" i="40"/>
  <c r="E317" i="40" s="1"/>
  <c r="G384" i="40"/>
  <c r="E384" i="40" s="1"/>
  <c r="G10" i="40"/>
  <c r="E10" i="40" s="1"/>
  <c r="G14" i="40"/>
  <c r="E14" i="40" s="1"/>
  <c r="G18" i="40"/>
  <c r="E18" i="40" s="1"/>
  <c r="G22" i="40"/>
  <c r="E22" i="40" s="1"/>
  <c r="G26" i="40"/>
  <c r="E26" i="40" s="1"/>
  <c r="G30" i="40"/>
  <c r="E30" i="40" s="1"/>
  <c r="G34" i="40"/>
  <c r="E34" i="40" s="1"/>
  <c r="G38" i="40"/>
  <c r="E38" i="40" s="1"/>
  <c r="G42" i="40"/>
  <c r="E42" i="40" s="1"/>
  <c r="G46" i="40"/>
  <c r="E46" i="40" s="1"/>
  <c r="G50" i="40"/>
  <c r="E50" i="40" s="1"/>
  <c r="G54" i="40"/>
  <c r="E54" i="40" s="1"/>
  <c r="G58" i="40"/>
  <c r="E58" i="40" s="1"/>
  <c r="G62" i="40"/>
  <c r="E62" i="40" s="1"/>
  <c r="G66" i="40"/>
  <c r="E66" i="40" s="1"/>
  <c r="G70" i="40"/>
  <c r="E70" i="40" s="1"/>
  <c r="G74" i="40"/>
  <c r="E74" i="40" s="1"/>
  <c r="G78" i="40"/>
  <c r="E78" i="40" s="1"/>
  <c r="G82" i="40"/>
  <c r="G86" i="40"/>
  <c r="G90" i="40"/>
  <c r="E90" i="40" s="1"/>
  <c r="G94" i="40"/>
  <c r="E94" i="40" s="1"/>
  <c r="G98" i="40"/>
  <c r="G102" i="40"/>
  <c r="E102" i="40" s="1"/>
  <c r="G106" i="40"/>
  <c r="E106" i="40" s="1"/>
  <c r="G110" i="40"/>
  <c r="E110" i="40" s="1"/>
  <c r="G114" i="40"/>
  <c r="E114" i="40" s="1"/>
  <c r="G118" i="40"/>
  <c r="G122" i="40"/>
  <c r="E122" i="40" s="1"/>
  <c r="G126" i="40"/>
  <c r="E126" i="40" s="1"/>
  <c r="G130" i="40"/>
  <c r="E130" i="40" s="1"/>
  <c r="G134" i="40"/>
  <c r="E134" i="40" s="1"/>
  <c r="G138" i="40"/>
  <c r="E138" i="40" s="1"/>
  <c r="G142" i="40"/>
  <c r="E142" i="40" s="1"/>
  <c r="G146" i="40"/>
  <c r="E146" i="40" s="1"/>
  <c r="G150" i="40"/>
  <c r="E150" i="40" s="1"/>
  <c r="G154" i="40"/>
  <c r="E154" i="40" s="1"/>
  <c r="G158" i="40"/>
  <c r="E158" i="40" s="1"/>
  <c r="G162" i="40"/>
  <c r="E162" i="40" s="1"/>
  <c r="G166" i="40"/>
  <c r="E166" i="40" s="1"/>
  <c r="G170" i="40"/>
  <c r="E170" i="40" s="1"/>
  <c r="G174" i="40"/>
  <c r="E174" i="40" s="1"/>
  <c r="G178" i="40"/>
  <c r="E178" i="40" s="1"/>
  <c r="G182" i="40"/>
  <c r="E182" i="40" s="1"/>
  <c r="G186" i="40"/>
  <c r="E186" i="40" s="1"/>
  <c r="G190" i="40"/>
  <c r="E190" i="40" s="1"/>
  <c r="G194" i="40"/>
  <c r="E194" i="40" s="1"/>
  <c r="G198" i="40"/>
  <c r="E198" i="40" s="1"/>
  <c r="G202" i="40"/>
  <c r="E202" i="40" s="1"/>
  <c r="G206" i="40"/>
  <c r="E206" i="40" s="1"/>
  <c r="G210" i="40"/>
  <c r="G214" i="40"/>
  <c r="E214" i="40" s="1"/>
  <c r="G218" i="40"/>
  <c r="E218" i="40" s="1"/>
  <c r="G222" i="40"/>
  <c r="E222" i="40" s="1"/>
  <c r="G226" i="40"/>
  <c r="G230" i="40"/>
  <c r="E230" i="40" s="1"/>
  <c r="G234" i="40"/>
  <c r="E234" i="40" s="1"/>
  <c r="G238" i="40"/>
  <c r="E238" i="40" s="1"/>
  <c r="G242" i="40"/>
  <c r="G246" i="40"/>
  <c r="E246" i="40" s="1"/>
  <c r="G250" i="40"/>
  <c r="E250" i="40" s="1"/>
  <c r="G254" i="40"/>
  <c r="E254" i="40" s="1"/>
  <c r="G258" i="40"/>
  <c r="E258" i="40" s="1"/>
  <c r="G262" i="40"/>
  <c r="E262" i="40" s="1"/>
  <c r="G266" i="40"/>
  <c r="E266" i="40" s="1"/>
  <c r="G270" i="40"/>
  <c r="E270" i="40" s="1"/>
  <c r="G274" i="40"/>
  <c r="E274" i="40" s="1"/>
  <c r="G278" i="40"/>
  <c r="E278" i="40" s="1"/>
  <c r="G282" i="40"/>
  <c r="E282" i="40" s="1"/>
  <c r="G286" i="40"/>
  <c r="E286" i="40" s="1"/>
  <c r="G290" i="40"/>
  <c r="G294" i="40"/>
  <c r="E294" i="40" s="1"/>
  <c r="G298" i="40"/>
  <c r="E298" i="40" s="1"/>
  <c r="G19" i="40"/>
  <c r="E19" i="40" s="1"/>
  <c r="G35" i="40"/>
  <c r="E35" i="40" s="1"/>
  <c r="G51" i="40"/>
  <c r="E51" i="40" s="1"/>
  <c r="G67" i="40"/>
  <c r="E67" i="40" s="1"/>
  <c r="G83" i="40"/>
  <c r="E83" i="40" s="1"/>
  <c r="G99" i="40"/>
  <c r="G115" i="40"/>
  <c r="E115" i="40" s="1"/>
  <c r="G131" i="40"/>
  <c r="E131" i="40" s="1"/>
  <c r="G147" i="40"/>
  <c r="E147" i="40" s="1"/>
  <c r="G163" i="40"/>
  <c r="E163" i="40" s="1"/>
  <c r="G179" i="40"/>
  <c r="E179" i="40" s="1"/>
  <c r="G195" i="40"/>
  <c r="E195" i="40" s="1"/>
  <c r="G211" i="40"/>
  <c r="E211" i="40" s="1"/>
  <c r="G227" i="40"/>
  <c r="E227" i="40" s="1"/>
  <c r="G243" i="40"/>
  <c r="E243" i="40" s="1"/>
  <c r="G259" i="40"/>
  <c r="E259" i="40" s="1"/>
  <c r="G275" i="40"/>
  <c r="E275" i="40" s="1"/>
  <c r="G291" i="40"/>
  <c r="E291" i="40" s="1"/>
  <c r="G303" i="40"/>
  <c r="E303" i="40" s="1"/>
  <c r="G311" i="40"/>
  <c r="E311" i="40" s="1"/>
  <c r="G319" i="40"/>
  <c r="E319" i="40" s="1"/>
  <c r="G325" i="40"/>
  <c r="E325" i="40" s="1"/>
  <c r="G330" i="40"/>
  <c r="E330" i="40" s="1"/>
  <c r="G335" i="40"/>
  <c r="E335" i="40" s="1"/>
  <c r="G341" i="40"/>
  <c r="E341" i="40" s="1"/>
  <c r="G345" i="40"/>
  <c r="E345" i="40" s="1"/>
  <c r="G349" i="40"/>
  <c r="E349" i="40" s="1"/>
  <c r="G353" i="40"/>
  <c r="E353" i="40" s="1"/>
  <c r="G357" i="40"/>
  <c r="E357" i="40" s="1"/>
  <c r="G361" i="40"/>
  <c r="E361" i="40" s="1"/>
  <c r="G365" i="40"/>
  <c r="E365" i="40" s="1"/>
  <c r="G369" i="40"/>
  <c r="E369" i="40" s="1"/>
  <c r="G373" i="40"/>
  <c r="E373" i="40" s="1"/>
  <c r="G377" i="40"/>
  <c r="E377" i="40" s="1"/>
  <c r="G381" i="40"/>
  <c r="E381" i="40" s="1"/>
  <c r="G27" i="40"/>
  <c r="E27" i="40" s="1"/>
  <c r="G123" i="40"/>
  <c r="E123" i="40" s="1"/>
  <c r="G171" i="40"/>
  <c r="E171" i="40" s="1"/>
  <c r="G219" i="40"/>
  <c r="E219" i="40" s="1"/>
  <c r="G251" i="40"/>
  <c r="E251" i="40" s="1"/>
  <c r="G299" i="40"/>
  <c r="E299" i="40" s="1"/>
  <c r="G322" i="40"/>
  <c r="E322" i="40" s="1"/>
  <c r="G338" i="40"/>
  <c r="E338" i="40" s="1"/>
  <c r="G351" i="40"/>
  <c r="E351" i="40" s="1"/>
  <c r="G363" i="40"/>
  <c r="E363" i="40" s="1"/>
  <c r="G375" i="40"/>
  <c r="E375" i="40" s="1"/>
  <c r="G7" i="40"/>
  <c r="E7" i="40" s="1"/>
  <c r="G23" i="40"/>
  <c r="E23" i="40" s="1"/>
  <c r="G39" i="40"/>
  <c r="E39" i="40" s="1"/>
  <c r="G55" i="40"/>
  <c r="E55" i="40" s="1"/>
  <c r="G71" i="40"/>
  <c r="E71" i="40" s="1"/>
  <c r="G87" i="40"/>
  <c r="E87" i="40" s="1"/>
  <c r="G103" i="40"/>
  <c r="E103" i="40" s="1"/>
  <c r="G119" i="40"/>
  <c r="E119" i="40" s="1"/>
  <c r="G135" i="40"/>
  <c r="E135" i="40" s="1"/>
  <c r="G151" i="40"/>
  <c r="E151" i="40" s="1"/>
  <c r="G167" i="40"/>
  <c r="E167" i="40" s="1"/>
  <c r="G183" i="40"/>
  <c r="E183" i="40" s="1"/>
  <c r="G199" i="40"/>
  <c r="E199" i="40" s="1"/>
  <c r="G215" i="40"/>
  <c r="E215" i="40" s="1"/>
  <c r="G231" i="40"/>
  <c r="E231" i="40" s="1"/>
  <c r="G247" i="40"/>
  <c r="E247" i="40" s="1"/>
  <c r="G263" i="40"/>
  <c r="E263" i="40" s="1"/>
  <c r="G279" i="40"/>
  <c r="E279" i="40" s="1"/>
  <c r="G295" i="40"/>
  <c r="E295" i="40" s="1"/>
  <c r="G306" i="40"/>
  <c r="G314" i="40"/>
  <c r="E314" i="40" s="1"/>
  <c r="G321" i="40"/>
  <c r="E321" i="40" s="1"/>
  <c r="G326" i="40"/>
  <c r="E326" i="40" s="1"/>
  <c r="G331" i="40"/>
  <c r="G337" i="40"/>
  <c r="E337" i="40" s="1"/>
  <c r="G342" i="40"/>
  <c r="E342" i="40" s="1"/>
  <c r="G346" i="40"/>
  <c r="E346" i="40" s="1"/>
  <c r="G350" i="40"/>
  <c r="E350" i="40" s="1"/>
  <c r="G354" i="40"/>
  <c r="E354" i="40" s="1"/>
  <c r="G358" i="40"/>
  <c r="E358" i="40" s="1"/>
  <c r="G362" i="40"/>
  <c r="E362" i="40" s="1"/>
  <c r="G366" i="40"/>
  <c r="E366" i="40" s="1"/>
  <c r="G370" i="40"/>
  <c r="E370" i="40" s="1"/>
  <c r="G374" i="40"/>
  <c r="E374" i="40" s="1"/>
  <c r="G378" i="40"/>
  <c r="E378" i="40" s="1"/>
  <c r="G11" i="40"/>
  <c r="G59" i="40"/>
  <c r="E59" i="40" s="1"/>
  <c r="G75" i="40"/>
  <c r="E75" i="40" s="1"/>
  <c r="G91" i="40"/>
  <c r="E91" i="40" s="1"/>
  <c r="G139" i="40"/>
  <c r="E139" i="40" s="1"/>
  <c r="G187" i="40"/>
  <c r="E187" i="40" s="1"/>
  <c r="G267" i="40"/>
  <c r="E267" i="40" s="1"/>
  <c r="G307" i="40"/>
  <c r="E307" i="40" s="1"/>
  <c r="G327" i="40"/>
  <c r="E327" i="40" s="1"/>
  <c r="G343" i="40"/>
  <c r="E343" i="40" s="1"/>
  <c r="G355" i="40"/>
  <c r="E355" i="40" s="1"/>
  <c r="G367" i="40"/>
  <c r="E367" i="40" s="1"/>
  <c r="G379" i="40"/>
  <c r="E379" i="40" s="1"/>
  <c r="G15" i="40"/>
  <c r="E15" i="40" s="1"/>
  <c r="G31" i="40"/>
  <c r="E31" i="40" s="1"/>
  <c r="G47" i="40"/>
  <c r="G63" i="40"/>
  <c r="E63" i="40" s="1"/>
  <c r="G79" i="40"/>
  <c r="E79" i="40" s="1"/>
  <c r="G95" i="40"/>
  <c r="E95" i="40" s="1"/>
  <c r="G111" i="40"/>
  <c r="E111" i="40" s="1"/>
  <c r="G127" i="40"/>
  <c r="E127" i="40" s="1"/>
  <c r="G143" i="40"/>
  <c r="E143" i="40" s="1"/>
  <c r="G159" i="40"/>
  <c r="E159" i="40" s="1"/>
  <c r="G175" i="40"/>
  <c r="E175" i="40" s="1"/>
  <c r="G191" i="40"/>
  <c r="E191" i="40" s="1"/>
  <c r="G207" i="40"/>
  <c r="E207" i="40" s="1"/>
  <c r="G223" i="40"/>
  <c r="E223" i="40" s="1"/>
  <c r="G239" i="40"/>
  <c r="E239" i="40" s="1"/>
  <c r="G255" i="40"/>
  <c r="E255" i="40" s="1"/>
  <c r="G271" i="40"/>
  <c r="E271" i="40" s="1"/>
  <c r="G287" i="40"/>
  <c r="E287" i="40" s="1"/>
  <c r="G302" i="40"/>
  <c r="E302" i="40" s="1"/>
  <c r="G310" i="40"/>
  <c r="E310" i="40" s="1"/>
  <c r="G318" i="40"/>
  <c r="E318" i="40" s="1"/>
  <c r="G323" i="40"/>
  <c r="E323" i="40" s="1"/>
  <c r="G329" i="40"/>
  <c r="E329" i="40" s="1"/>
  <c r="G334" i="40"/>
  <c r="E334" i="40" s="1"/>
  <c r="G339" i="40"/>
  <c r="E339" i="40" s="1"/>
  <c r="G344" i="40"/>
  <c r="E344" i="40" s="1"/>
  <c r="G348" i="40"/>
  <c r="E348" i="40" s="1"/>
  <c r="G352" i="40"/>
  <c r="E352" i="40" s="1"/>
  <c r="G356" i="40"/>
  <c r="E356" i="40" s="1"/>
  <c r="G360" i="40"/>
  <c r="E360" i="40" s="1"/>
  <c r="G364" i="40"/>
  <c r="E364" i="40" s="1"/>
  <c r="G368" i="40"/>
  <c r="E368" i="40" s="1"/>
  <c r="G372" i="40"/>
  <c r="E372" i="40" s="1"/>
  <c r="G376" i="40"/>
  <c r="E376" i="40" s="1"/>
  <c r="G380" i="40"/>
  <c r="E380" i="40" s="1"/>
  <c r="G43" i="40"/>
  <c r="E43" i="40" s="1"/>
  <c r="G107" i="40"/>
  <c r="E107" i="40" s="1"/>
  <c r="G155" i="40"/>
  <c r="E155" i="40" s="1"/>
  <c r="G203" i="40"/>
  <c r="E203" i="40" s="1"/>
  <c r="G235" i="40"/>
  <c r="E235" i="40" s="1"/>
  <c r="G283" i="40"/>
  <c r="E283" i="40" s="1"/>
  <c r="G315" i="40"/>
  <c r="E315" i="40" s="1"/>
  <c r="G333" i="40"/>
  <c r="E333" i="40" s="1"/>
  <c r="G347" i="40"/>
  <c r="E347" i="40" s="1"/>
  <c r="G359" i="40"/>
  <c r="E359" i="40" s="1"/>
  <c r="G371" i="40"/>
  <c r="E371" i="40" s="1"/>
  <c r="E47" i="40"/>
  <c r="E82" i="40"/>
  <c r="E212" i="40"/>
  <c r="E20" i="40"/>
  <c r="E336" i="40"/>
  <c r="E210" i="40"/>
  <c r="E272" i="40"/>
  <c r="E320" i="40"/>
  <c r="E332" i="40"/>
  <c r="E116" i="40"/>
  <c r="E36" i="40"/>
  <c r="E226" i="40"/>
  <c r="E228" i="40"/>
  <c r="E118" i="40"/>
  <c r="E96" i="40"/>
  <c r="E224" i="40"/>
  <c r="E113" i="40"/>
  <c r="G6" i="40"/>
  <c r="E6" i="40" s="1"/>
  <c r="E11" i="40"/>
  <c r="E145" i="40"/>
  <c r="E80" i="40"/>
  <c r="E242" i="40"/>
  <c r="E132" i="40"/>
  <c r="E308" i="40"/>
  <c r="E161" i="40"/>
  <c r="E260" i="40"/>
  <c r="E192" i="40"/>
  <c r="E237" i="40"/>
  <c r="E16" i="40"/>
  <c r="E97" i="40"/>
  <c r="E160" i="40"/>
  <c r="E208" i="40"/>
  <c r="E157" i="40"/>
  <c r="E305" i="40"/>
  <c r="E180" i="40"/>
  <c r="E306" i="40"/>
  <c r="E241" i="40"/>
  <c r="E33" i="40"/>
  <c r="E164" i="40"/>
  <c r="E290" i="40"/>
  <c r="E68" i="40"/>
  <c r="E84" i="40"/>
  <c r="E64" i="40"/>
  <c r="E289" i="40"/>
  <c r="E99" i="40"/>
  <c r="E32" i="40"/>
  <c r="E176" i="40"/>
  <c r="E269" i="40"/>
  <c r="E100" i="40"/>
  <c r="E112" i="40"/>
  <c r="E17" i="40"/>
  <c r="E331" i="40"/>
  <c r="E225" i="40"/>
  <c r="E98" i="40"/>
  <c r="E304" i="40"/>
  <c r="E144" i="40"/>
  <c r="E288" i="40"/>
  <c r="E128" i="40"/>
  <c r="E148" i="40"/>
  <c r="E86" i="40"/>
  <c r="E292" i="40"/>
  <c r="E81" i="40"/>
  <c r="E93" i="40"/>
  <c r="E276" i="40"/>
  <c r="E256" i="40"/>
  <c r="E52" i="40"/>
  <c r="E48" i="40"/>
  <c r="E209" i="40"/>
  <c r="E324" i="40"/>
  <c r="E240" i="40"/>
  <c r="E189" i="40"/>
  <c r="E210" i="47" l="1"/>
  <c r="F211" i="47"/>
  <c r="F364" i="47"/>
  <c r="F210" i="47" l="1"/>
  <c r="E362" i="47"/>
  <c r="F363" i="47"/>
  <c r="E361" i="47" l="1"/>
  <c r="F362" i="47"/>
  <c r="E206" i="47"/>
  <c r="F207" i="47"/>
  <c r="F206" i="47" l="1"/>
  <c r="F361" i="47"/>
  <c r="E351" i="47"/>
  <c r="E350" i="47" l="1"/>
  <c r="F351" i="47"/>
  <c r="E204" i="47"/>
  <c r="F205" i="47"/>
  <c r="E203" i="47" l="1"/>
  <c r="F204" i="47"/>
  <c r="F332" i="47"/>
  <c r="E331" i="47"/>
  <c r="F350" i="47"/>
  <c r="F331" i="47" l="1"/>
  <c r="F349" i="47"/>
  <c r="E348" i="47"/>
  <c r="F348" i="47" s="1"/>
  <c r="F203" i="47"/>
  <c r="F345" i="47" l="1"/>
  <c r="E344" i="47"/>
  <c r="F200" i="47"/>
  <c r="E199" i="47"/>
  <c r="F330" i="47"/>
  <c r="E329" i="47"/>
  <c r="F329" i="47" l="1"/>
  <c r="F344" i="47"/>
  <c r="E198" i="47"/>
  <c r="F199" i="47"/>
  <c r="F343" i="47" l="1"/>
  <c r="E342" i="47"/>
  <c r="F198" i="47"/>
  <c r="F328" i="47"/>
  <c r="E327" i="47"/>
  <c r="F327" i="47" l="1"/>
  <c r="F342" i="47"/>
  <c r="F195" i="47"/>
  <c r="E194" i="47"/>
  <c r="F326" i="47" l="1"/>
  <c r="E325" i="47"/>
  <c r="F341" i="47"/>
  <c r="E340" i="47"/>
  <c r="F194" i="47"/>
  <c r="F193" i="47" l="1"/>
  <c r="E192" i="47"/>
  <c r="F325" i="47"/>
  <c r="E339" i="47"/>
  <c r="F340" i="47"/>
  <c r="E191" i="47" l="1"/>
  <c r="F192" i="47"/>
  <c r="E338" i="47"/>
  <c r="F339" i="47"/>
  <c r="F324" i="47"/>
  <c r="E323" i="47"/>
  <c r="E337" i="47" l="1"/>
  <c r="F337" i="47" s="1"/>
  <c r="F338" i="47"/>
  <c r="E322" i="47"/>
  <c r="F323" i="47"/>
  <c r="F191" i="47"/>
  <c r="F322" i="47" l="1"/>
  <c r="F321" i="47" l="1"/>
  <c r="E320" i="47"/>
  <c r="E319" i="47" l="1"/>
  <c r="F320" i="47"/>
  <c r="E318" i="47" l="1"/>
  <c r="F319" i="47"/>
  <c r="F318" i="47" l="1"/>
  <c r="E316" i="47" l="1"/>
  <c r="F317" i="47"/>
  <c r="E315" i="47" l="1"/>
  <c r="F316" i="47"/>
  <c r="E314" i="47" l="1"/>
  <c r="F315" i="47"/>
  <c r="F314" i="47" l="1"/>
  <c r="F313" i="47" l="1"/>
  <c r="E312" i="47"/>
  <c r="F312" i="47" l="1"/>
  <c r="F311" i="47" l="1"/>
  <c r="E310" i="47"/>
  <c r="F310" i="47" l="1"/>
  <c r="F309" i="47" l="1"/>
  <c r="E308" i="47"/>
  <c r="F308" i="47" l="1"/>
  <c r="F307" i="47" l="1"/>
  <c r="E306" i="47"/>
  <c r="F306" i="47" l="1"/>
  <c r="F305" i="47" l="1"/>
  <c r="E304" i="47"/>
  <c r="E303" i="47" l="1"/>
  <c r="F304" i="47"/>
  <c r="F303" i="47" l="1"/>
  <c r="F302" i="47" l="1"/>
  <c r="F301" i="47" l="1"/>
  <c r="F131" i="47"/>
  <c r="F300" i="47" l="1"/>
  <c r="E298" i="47"/>
  <c r="F130" i="47"/>
  <c r="E129" i="47"/>
  <c r="F298" i="47" l="1"/>
  <c r="E126" i="47"/>
  <c r="F129" i="47"/>
  <c r="F297" i="47" l="1"/>
  <c r="F126" i="47"/>
  <c r="F296" i="47" l="1"/>
  <c r="E294" i="47"/>
  <c r="F123" i="47"/>
  <c r="E122" i="47"/>
  <c r="E293" i="47" l="1"/>
  <c r="F294" i="47"/>
  <c r="E121" i="47"/>
  <c r="F122" i="47"/>
  <c r="E292" i="47" l="1"/>
  <c r="F293" i="47"/>
  <c r="E100" i="47"/>
  <c r="F121" i="47"/>
  <c r="E287" i="47" l="1"/>
  <c r="F292" i="47"/>
  <c r="F100" i="47"/>
  <c r="F287" i="47" l="1"/>
  <c r="E98" i="47"/>
  <c r="F99" i="47"/>
  <c r="F286" i="47" l="1"/>
  <c r="E285" i="47"/>
  <c r="F98" i="47"/>
  <c r="E284" i="47" l="1"/>
  <c r="F285" i="47"/>
  <c r="E96" i="47"/>
  <c r="F97" i="47"/>
  <c r="E273" i="47" l="1"/>
  <c r="F274" i="47"/>
  <c r="E283" i="47"/>
  <c r="F283" i="47" s="1"/>
  <c r="F284" i="47"/>
  <c r="F96" i="47"/>
  <c r="E272" i="47" l="1"/>
  <c r="F273" i="47"/>
  <c r="F95" i="47"/>
  <c r="E94" i="47"/>
  <c r="E271" i="47" l="1"/>
  <c r="F272" i="47"/>
  <c r="E93" i="47"/>
  <c r="F94" i="47"/>
  <c r="F271" i="47" l="1"/>
  <c r="F93" i="47"/>
  <c r="F270" i="47" l="1"/>
  <c r="E269" i="47"/>
  <c r="F90" i="47"/>
  <c r="E89" i="47"/>
  <c r="E268" i="47" l="1"/>
  <c r="F269" i="47"/>
  <c r="E88" i="47"/>
  <c r="F89" i="47"/>
  <c r="E267" i="47" l="1"/>
  <c r="F268" i="47"/>
  <c r="E78" i="47"/>
  <c r="F88" i="47"/>
  <c r="E266" i="47" l="1"/>
  <c r="F267" i="47"/>
  <c r="F78" i="47"/>
  <c r="F266" i="47" l="1"/>
  <c r="E264" i="47" l="1"/>
  <c r="F265" i="47"/>
  <c r="E263" i="47" l="1"/>
  <c r="F264" i="47"/>
  <c r="E262" i="47" l="1"/>
  <c r="F263" i="47"/>
  <c r="F262" i="47" l="1"/>
  <c r="E260" i="47" l="1"/>
  <c r="F261" i="47"/>
  <c r="E259" i="47" l="1"/>
  <c r="F260" i="47"/>
  <c r="E234" i="47" l="1"/>
  <c r="F259" i="47"/>
  <c r="F234" i="47" l="1"/>
  <c r="E232" i="47" l="1"/>
  <c r="F233" i="47"/>
  <c r="E231" i="47" l="1"/>
  <c r="F232" i="47"/>
  <c r="E227" i="47" l="1"/>
  <c r="F231" i="47"/>
  <c r="F227" i="47" l="1"/>
  <c r="E225" i="47" l="1"/>
  <c r="F226" i="47"/>
  <c r="E224" i="47" l="1"/>
  <c r="F225" i="47"/>
  <c r="E223" i="47" l="1"/>
  <c r="F224" i="47"/>
  <c r="F223" i="47" l="1"/>
  <c r="E221" i="47" l="1"/>
  <c r="F222" i="47"/>
  <c r="E220" i="47" l="1"/>
  <c r="F221" i="47"/>
  <c r="F220" i="47" l="1"/>
  <c r="E190" i="47"/>
  <c r="F190" i="47" l="1"/>
  <c r="F189" i="47" l="1"/>
  <c r="E188" i="47"/>
  <c r="E187" i="47" l="1"/>
  <c r="F188" i="47"/>
  <c r="E180" i="47" l="1"/>
  <c r="F187" i="47"/>
  <c r="F180" i="47" l="1"/>
  <c r="E178" i="47" l="1"/>
  <c r="F179" i="47"/>
  <c r="F178" i="47" l="1"/>
  <c r="E176" i="47" l="1"/>
  <c r="F177" i="47"/>
  <c r="F176" i="47" l="1"/>
  <c r="F175" i="47" l="1"/>
  <c r="E174" i="47"/>
  <c r="F174" i="47" l="1"/>
  <c r="E172" i="47" l="1"/>
  <c r="F173" i="47"/>
  <c r="F172" i="47" l="1"/>
  <c r="E170" i="47" l="1"/>
  <c r="F171" i="47"/>
  <c r="F170" i="47" l="1"/>
  <c r="E168" i="47" l="1"/>
  <c r="F169" i="47"/>
  <c r="F168" i="47" l="1"/>
  <c r="E167" i="47"/>
  <c r="F167" i="47" l="1"/>
  <c r="E163" i="47" l="1"/>
  <c r="F164" i="47"/>
  <c r="F163" i="47" l="1"/>
  <c r="E161" i="47" l="1"/>
  <c r="F162" i="47"/>
  <c r="F161" i="47" l="1"/>
  <c r="E160" i="47"/>
  <c r="F160" i="47" l="1"/>
  <c r="E156" i="47" l="1"/>
  <c r="F157" i="47"/>
  <c r="F156" i="47" l="1"/>
  <c r="E154" i="47" l="1"/>
  <c r="F155" i="47"/>
  <c r="F154" i="47" l="1"/>
  <c r="E152" i="47" l="1"/>
  <c r="F153" i="47"/>
  <c r="F152" i="47" l="1"/>
  <c r="E151" i="47"/>
  <c r="E150" i="47" l="1"/>
  <c r="F151" i="47"/>
  <c r="F150" i="47" l="1"/>
  <c r="F149" i="47" l="1"/>
  <c r="E148" i="47"/>
  <c r="F148" i="47" l="1"/>
  <c r="E147" i="47"/>
  <c r="E132" i="47" l="1"/>
  <c r="F147" i="47"/>
  <c r="F132" i="47" l="1"/>
  <c r="E7" i="47"/>
  <c r="E6" i="47" l="1"/>
  <c r="F6" i="47" s="1"/>
  <c r="F7" i="47"/>
  <c r="G379" i="41" l="1"/>
  <c r="E379" i="41" s="1"/>
  <c r="G383" i="41"/>
  <c r="E383" i="41" s="1"/>
  <c r="G384" i="41"/>
  <c r="E384" i="41" s="1"/>
  <c r="G381" i="41"/>
  <c r="E381" i="41" s="1"/>
  <c r="G382" i="41"/>
  <c r="E382" i="41" s="1"/>
  <c r="G380" i="41"/>
  <c r="E380" i="41" s="1"/>
  <c r="G7" i="41"/>
  <c r="E7" i="41" s="1"/>
  <c r="G11" i="41"/>
  <c r="E11" i="41" s="1"/>
  <c r="G15" i="41"/>
  <c r="E15" i="41" s="1"/>
  <c r="G19" i="41"/>
  <c r="E19" i="41" s="1"/>
  <c r="G23" i="41"/>
  <c r="E23" i="41" s="1"/>
  <c r="G27" i="41"/>
  <c r="G31" i="41"/>
  <c r="E31" i="41" s="1"/>
  <c r="G35" i="41"/>
  <c r="E35" i="41" s="1"/>
  <c r="G39" i="41"/>
  <c r="E39" i="41" s="1"/>
  <c r="G43" i="41"/>
  <c r="E43" i="41" s="1"/>
  <c r="G47" i="41"/>
  <c r="E47" i="41" s="1"/>
  <c r="G51" i="41"/>
  <c r="E51" i="41" s="1"/>
  <c r="G55" i="41"/>
  <c r="E55" i="41" s="1"/>
  <c r="G59" i="41"/>
  <c r="E59" i="41" s="1"/>
  <c r="G63" i="41"/>
  <c r="E63" i="41" s="1"/>
  <c r="G67" i="41"/>
  <c r="E67" i="41" s="1"/>
  <c r="G71" i="41"/>
  <c r="E71" i="41" s="1"/>
  <c r="G75" i="41"/>
  <c r="E75" i="41" s="1"/>
  <c r="G79" i="41"/>
  <c r="E79" i="41" s="1"/>
  <c r="G83" i="41"/>
  <c r="E83" i="41" s="1"/>
  <c r="G87" i="41"/>
  <c r="E87" i="41" s="1"/>
  <c r="G91" i="41"/>
  <c r="E91" i="41" s="1"/>
  <c r="G95" i="41"/>
  <c r="E95" i="41" s="1"/>
  <c r="G99" i="41"/>
  <c r="E99" i="41" s="1"/>
  <c r="G103" i="41"/>
  <c r="E103" i="41" s="1"/>
  <c r="G107" i="41"/>
  <c r="E107" i="41" s="1"/>
  <c r="G111" i="41"/>
  <c r="E111" i="41" s="1"/>
  <c r="G115" i="41"/>
  <c r="E115" i="41" s="1"/>
  <c r="G119" i="41"/>
  <c r="E119" i="41" s="1"/>
  <c r="G123" i="41"/>
  <c r="E123" i="41" s="1"/>
  <c r="G127" i="41"/>
  <c r="E127" i="41" s="1"/>
  <c r="G131" i="41"/>
  <c r="E131" i="41" s="1"/>
  <c r="G135" i="41"/>
  <c r="E135" i="41" s="1"/>
  <c r="G139" i="41"/>
  <c r="E139" i="41" s="1"/>
  <c r="G143" i="41"/>
  <c r="E143" i="41" s="1"/>
  <c r="G147" i="41"/>
  <c r="E147" i="41" s="1"/>
  <c r="G151" i="41"/>
  <c r="E151" i="41" s="1"/>
  <c r="G155" i="41"/>
  <c r="E155" i="41" s="1"/>
  <c r="G159" i="41"/>
  <c r="E159" i="41" s="1"/>
  <c r="G163" i="41"/>
  <c r="E163" i="41" s="1"/>
  <c r="G167" i="41"/>
  <c r="E167" i="41" s="1"/>
  <c r="G171" i="41"/>
  <c r="E171" i="41" s="1"/>
  <c r="G175" i="41"/>
  <c r="E175" i="41" s="1"/>
  <c r="G179" i="41"/>
  <c r="E179" i="41" s="1"/>
  <c r="G183" i="41"/>
  <c r="E183" i="41" s="1"/>
  <c r="G187" i="41"/>
  <c r="E187" i="41" s="1"/>
  <c r="G191" i="41"/>
  <c r="E191" i="41" s="1"/>
  <c r="G195" i="41"/>
  <c r="E195" i="41" s="1"/>
  <c r="G199" i="41"/>
  <c r="E199" i="41" s="1"/>
  <c r="G203" i="41"/>
  <c r="E203" i="41" s="1"/>
  <c r="G207" i="41"/>
  <c r="E207" i="41" s="1"/>
  <c r="G211" i="41"/>
  <c r="E211" i="41" s="1"/>
  <c r="G215" i="41"/>
  <c r="E215" i="41" s="1"/>
  <c r="G219" i="41"/>
  <c r="E219" i="41" s="1"/>
  <c r="G223" i="41"/>
  <c r="E223" i="41" s="1"/>
  <c r="G227" i="41"/>
  <c r="E227" i="41" s="1"/>
  <c r="G231" i="41"/>
  <c r="E231" i="41" s="1"/>
  <c r="G235" i="41"/>
  <c r="E235" i="41" s="1"/>
  <c r="G239" i="41"/>
  <c r="E239" i="41" s="1"/>
  <c r="G243" i="41"/>
  <c r="E243" i="41" s="1"/>
  <c r="G247" i="41"/>
  <c r="E247" i="41" s="1"/>
  <c r="G251" i="41"/>
  <c r="E251" i="41" s="1"/>
  <c r="G255" i="41"/>
  <c r="E255" i="41" s="1"/>
  <c r="G259" i="41"/>
  <c r="E259" i="41" s="1"/>
  <c r="G263" i="41"/>
  <c r="E263" i="41" s="1"/>
  <c r="G267" i="41"/>
  <c r="E267" i="41" s="1"/>
  <c r="G271" i="41"/>
  <c r="G275" i="41"/>
  <c r="E275" i="41" s="1"/>
  <c r="G279" i="41"/>
  <c r="E279" i="41" s="1"/>
  <c r="G283" i="41"/>
  <c r="E283" i="41" s="1"/>
  <c r="G287" i="41"/>
  <c r="E287" i="41" s="1"/>
  <c r="G291" i="41"/>
  <c r="E291" i="41" s="1"/>
  <c r="G295" i="41"/>
  <c r="E295" i="41" s="1"/>
  <c r="G299" i="41"/>
  <c r="E299" i="41" s="1"/>
  <c r="G303" i="41"/>
  <c r="E303" i="41" s="1"/>
  <c r="G307" i="41"/>
  <c r="E307" i="41" s="1"/>
  <c r="G311" i="41"/>
  <c r="E311" i="41" s="1"/>
  <c r="G315" i="41"/>
  <c r="E315" i="41" s="1"/>
  <c r="G319" i="41"/>
  <c r="E319" i="41" s="1"/>
  <c r="G323" i="41"/>
  <c r="E323" i="41" s="1"/>
  <c r="G327" i="41"/>
  <c r="E327" i="41" s="1"/>
  <c r="G331" i="41"/>
  <c r="E331" i="41" s="1"/>
  <c r="G335" i="41"/>
  <c r="E335" i="41" s="1"/>
  <c r="G339" i="41"/>
  <c r="E339" i="41" s="1"/>
  <c r="G343" i="41"/>
  <c r="E343" i="41" s="1"/>
  <c r="G8" i="41"/>
  <c r="E8" i="41" s="1"/>
  <c r="G12" i="41"/>
  <c r="E12" i="41" s="1"/>
  <c r="G16" i="41"/>
  <c r="E16" i="41" s="1"/>
  <c r="G20" i="41"/>
  <c r="E20" i="41" s="1"/>
  <c r="G24" i="41"/>
  <c r="E24" i="41" s="1"/>
  <c r="G28" i="41"/>
  <c r="E28" i="41" s="1"/>
  <c r="G32" i="41"/>
  <c r="E32" i="41" s="1"/>
  <c r="G36" i="41"/>
  <c r="E36" i="41" s="1"/>
  <c r="G40" i="41"/>
  <c r="E40" i="41" s="1"/>
  <c r="G44" i="41"/>
  <c r="E44" i="41" s="1"/>
  <c r="G48" i="41"/>
  <c r="E48" i="41" s="1"/>
  <c r="G52" i="41"/>
  <c r="E52" i="41" s="1"/>
  <c r="G56" i="41"/>
  <c r="E56" i="41" s="1"/>
  <c r="G60" i="41"/>
  <c r="E60" i="41" s="1"/>
  <c r="G64" i="41"/>
  <c r="E64" i="41" s="1"/>
  <c r="G68" i="41"/>
  <c r="E68" i="41" s="1"/>
  <c r="G72" i="41"/>
  <c r="E72" i="41" s="1"/>
  <c r="G76" i="41"/>
  <c r="E76" i="41" s="1"/>
  <c r="G80" i="41"/>
  <c r="E80" i="41" s="1"/>
  <c r="G84" i="41"/>
  <c r="E84" i="41" s="1"/>
  <c r="G88" i="41"/>
  <c r="E88" i="41" s="1"/>
  <c r="G92" i="41"/>
  <c r="E92" i="41" s="1"/>
  <c r="G96" i="41"/>
  <c r="E96" i="41" s="1"/>
  <c r="G100" i="41"/>
  <c r="E100" i="41" s="1"/>
  <c r="G104" i="41"/>
  <c r="E104" i="41" s="1"/>
  <c r="G108" i="41"/>
  <c r="E108" i="41" s="1"/>
  <c r="G112" i="41"/>
  <c r="E112" i="41" s="1"/>
  <c r="G116" i="41"/>
  <c r="E116" i="41" s="1"/>
  <c r="G120" i="41"/>
  <c r="E120" i="41" s="1"/>
  <c r="G124" i="41"/>
  <c r="E124" i="41" s="1"/>
  <c r="G128" i="41"/>
  <c r="E128" i="41" s="1"/>
  <c r="G132" i="41"/>
  <c r="E132" i="41" s="1"/>
  <c r="G136" i="41"/>
  <c r="E136" i="41" s="1"/>
  <c r="G140" i="41"/>
  <c r="E140" i="41" s="1"/>
  <c r="G144" i="41"/>
  <c r="E144" i="41" s="1"/>
  <c r="G148" i="41"/>
  <c r="E148" i="41" s="1"/>
  <c r="G152" i="41"/>
  <c r="E152" i="41" s="1"/>
  <c r="G156" i="41"/>
  <c r="E156" i="41" s="1"/>
  <c r="G160" i="41"/>
  <c r="E160" i="41" s="1"/>
  <c r="G164" i="41"/>
  <c r="E164" i="41" s="1"/>
  <c r="G168" i="41"/>
  <c r="E168" i="41" s="1"/>
  <c r="G172" i="41"/>
  <c r="E172" i="41" s="1"/>
  <c r="G176" i="41"/>
  <c r="E176" i="41" s="1"/>
  <c r="G180" i="41"/>
  <c r="E180" i="41" s="1"/>
  <c r="G184" i="41"/>
  <c r="E184" i="41" s="1"/>
  <c r="G188" i="41"/>
  <c r="E188" i="41" s="1"/>
  <c r="G192" i="41"/>
  <c r="E192" i="41" s="1"/>
  <c r="G196" i="41"/>
  <c r="E196" i="41" s="1"/>
  <c r="G200" i="41"/>
  <c r="E200" i="41" s="1"/>
  <c r="G204" i="41"/>
  <c r="E204" i="41" s="1"/>
  <c r="G208" i="41"/>
  <c r="E208" i="41" s="1"/>
  <c r="G212" i="41"/>
  <c r="E212" i="41" s="1"/>
  <c r="G216" i="41"/>
  <c r="E216" i="41" s="1"/>
  <c r="G220" i="41"/>
  <c r="E220" i="41" s="1"/>
  <c r="G224" i="41"/>
  <c r="E224" i="41" s="1"/>
  <c r="G228" i="41"/>
  <c r="E228" i="41" s="1"/>
  <c r="G232" i="41"/>
  <c r="E232" i="41" s="1"/>
  <c r="G236" i="41"/>
  <c r="E236" i="41" s="1"/>
  <c r="G240" i="41"/>
  <c r="E240" i="41" s="1"/>
  <c r="G244" i="41"/>
  <c r="E244" i="41" s="1"/>
  <c r="G248" i="41"/>
  <c r="E248" i="41" s="1"/>
  <c r="G252" i="41"/>
  <c r="E252" i="41" s="1"/>
  <c r="G256" i="41"/>
  <c r="E256" i="41" s="1"/>
  <c r="G260" i="41"/>
  <c r="E260" i="41" s="1"/>
  <c r="G264" i="41"/>
  <c r="E264" i="41" s="1"/>
  <c r="G268" i="41"/>
  <c r="E268" i="41" s="1"/>
  <c r="G272" i="41"/>
  <c r="E272" i="41" s="1"/>
  <c r="G276" i="41"/>
  <c r="E276" i="41" s="1"/>
  <c r="G280" i="41"/>
  <c r="E280" i="41" s="1"/>
  <c r="G284" i="41"/>
  <c r="E284" i="41" s="1"/>
  <c r="G288" i="41"/>
  <c r="E288" i="41" s="1"/>
  <c r="G292" i="41"/>
  <c r="E292" i="41" s="1"/>
  <c r="G296" i="41"/>
  <c r="E296" i="41" s="1"/>
  <c r="G300" i="41"/>
  <c r="E300" i="41" s="1"/>
  <c r="G304" i="41"/>
  <c r="E304" i="41" s="1"/>
  <c r="G308" i="41"/>
  <c r="E308" i="41" s="1"/>
  <c r="G312" i="41"/>
  <c r="E312" i="41" s="1"/>
  <c r="G316" i="41"/>
  <c r="E316" i="41" s="1"/>
  <c r="G320" i="41"/>
  <c r="E320" i="41" s="1"/>
  <c r="G324" i="41"/>
  <c r="E324" i="41" s="1"/>
  <c r="G328" i="41"/>
  <c r="E328" i="41" s="1"/>
  <c r="G332" i="41"/>
  <c r="E332" i="41" s="1"/>
  <c r="G336" i="41"/>
  <c r="E336" i="41" s="1"/>
  <c r="G340" i="41"/>
  <c r="E340" i="41" s="1"/>
  <c r="G344" i="41"/>
  <c r="E344" i="41" s="1"/>
  <c r="G10" i="41"/>
  <c r="E10" i="41" s="1"/>
  <c r="G14" i="41"/>
  <c r="E14" i="41" s="1"/>
  <c r="G18" i="41"/>
  <c r="E18" i="41" s="1"/>
  <c r="G22" i="41"/>
  <c r="E22" i="41" s="1"/>
  <c r="G26" i="41"/>
  <c r="E26" i="41" s="1"/>
  <c r="G30" i="41"/>
  <c r="E30" i="41" s="1"/>
  <c r="G34" i="41"/>
  <c r="E34" i="41" s="1"/>
  <c r="G38" i="41"/>
  <c r="E38" i="41" s="1"/>
  <c r="G42" i="41"/>
  <c r="E42" i="41" s="1"/>
  <c r="G46" i="41"/>
  <c r="E46" i="41" s="1"/>
  <c r="G50" i="41"/>
  <c r="E50" i="41" s="1"/>
  <c r="G54" i="41"/>
  <c r="E54" i="41" s="1"/>
  <c r="G58" i="41"/>
  <c r="E58" i="41" s="1"/>
  <c r="G62" i="41"/>
  <c r="E62" i="41" s="1"/>
  <c r="G66" i="41"/>
  <c r="E66" i="41" s="1"/>
  <c r="G70" i="41"/>
  <c r="E70" i="41" s="1"/>
  <c r="G74" i="41"/>
  <c r="E74" i="41" s="1"/>
  <c r="G78" i="41"/>
  <c r="E78" i="41" s="1"/>
  <c r="G82" i="41"/>
  <c r="E82" i="41" s="1"/>
  <c r="G86" i="41"/>
  <c r="E86" i="41" s="1"/>
  <c r="G90" i="41"/>
  <c r="E90" i="41" s="1"/>
  <c r="G94" i="41"/>
  <c r="E94" i="41" s="1"/>
  <c r="G98" i="41"/>
  <c r="E98" i="41" s="1"/>
  <c r="G102" i="41"/>
  <c r="E102" i="41" s="1"/>
  <c r="G106" i="41"/>
  <c r="E106" i="41" s="1"/>
  <c r="G110" i="41"/>
  <c r="E110" i="41" s="1"/>
  <c r="G114" i="41"/>
  <c r="E114" i="41" s="1"/>
  <c r="G118" i="41"/>
  <c r="E118" i="41" s="1"/>
  <c r="G122" i="41"/>
  <c r="E122" i="41" s="1"/>
  <c r="G126" i="41"/>
  <c r="E126" i="41" s="1"/>
  <c r="G130" i="41"/>
  <c r="E130" i="41" s="1"/>
  <c r="G134" i="41"/>
  <c r="E134" i="41" s="1"/>
  <c r="G138" i="41"/>
  <c r="E138" i="41" s="1"/>
  <c r="G142" i="41"/>
  <c r="E142" i="41" s="1"/>
  <c r="G146" i="41"/>
  <c r="E146" i="41" s="1"/>
  <c r="G150" i="41"/>
  <c r="E150" i="41" s="1"/>
  <c r="G154" i="41"/>
  <c r="E154" i="41" s="1"/>
  <c r="G158" i="41"/>
  <c r="E158" i="41" s="1"/>
  <c r="G162" i="41"/>
  <c r="E162" i="41" s="1"/>
  <c r="G166" i="41"/>
  <c r="E166" i="41" s="1"/>
  <c r="G170" i="41"/>
  <c r="E170" i="41" s="1"/>
  <c r="G174" i="41"/>
  <c r="E174" i="41" s="1"/>
  <c r="G178" i="41"/>
  <c r="E178" i="41" s="1"/>
  <c r="G182" i="41"/>
  <c r="E182" i="41" s="1"/>
  <c r="G186" i="41"/>
  <c r="E186" i="41" s="1"/>
  <c r="G190" i="41"/>
  <c r="E190" i="41" s="1"/>
  <c r="G194" i="41"/>
  <c r="E194" i="41" s="1"/>
  <c r="G198" i="41"/>
  <c r="E198" i="41" s="1"/>
  <c r="G202" i="41"/>
  <c r="E202" i="41" s="1"/>
  <c r="G206" i="41"/>
  <c r="E206" i="41" s="1"/>
  <c r="G210" i="41"/>
  <c r="E210" i="41" s="1"/>
  <c r="G214" i="41"/>
  <c r="E214" i="41" s="1"/>
  <c r="G218" i="41"/>
  <c r="E218" i="41" s="1"/>
  <c r="G222" i="41"/>
  <c r="E222" i="41" s="1"/>
  <c r="G226" i="41"/>
  <c r="E226" i="41" s="1"/>
  <c r="G230" i="41"/>
  <c r="E230" i="41" s="1"/>
  <c r="G234" i="41"/>
  <c r="E234" i="41" s="1"/>
  <c r="G238" i="41"/>
  <c r="E238" i="41" s="1"/>
  <c r="G242" i="41"/>
  <c r="E242" i="41" s="1"/>
  <c r="G246" i="41"/>
  <c r="E246" i="41" s="1"/>
  <c r="G250" i="41"/>
  <c r="E250" i="41" s="1"/>
  <c r="G254" i="41"/>
  <c r="E254" i="41" s="1"/>
  <c r="G258" i="41"/>
  <c r="E258" i="41" s="1"/>
  <c r="G262" i="41"/>
  <c r="E262" i="41" s="1"/>
  <c r="G266" i="41"/>
  <c r="E266" i="41" s="1"/>
  <c r="G270" i="41"/>
  <c r="E270" i="41" s="1"/>
  <c r="G274" i="41"/>
  <c r="E274" i="41" s="1"/>
  <c r="G278" i="41"/>
  <c r="E278" i="41" s="1"/>
  <c r="G282" i="41"/>
  <c r="E282" i="41" s="1"/>
  <c r="G286" i="41"/>
  <c r="E286" i="41" s="1"/>
  <c r="G290" i="41"/>
  <c r="E290" i="41" s="1"/>
  <c r="G294" i="41"/>
  <c r="E294" i="41" s="1"/>
  <c r="G298" i="41"/>
  <c r="E298" i="41" s="1"/>
  <c r="G302" i="41"/>
  <c r="E302" i="41" s="1"/>
  <c r="G306" i="41"/>
  <c r="E306" i="41" s="1"/>
  <c r="G310" i="41"/>
  <c r="E310" i="41" s="1"/>
  <c r="G314" i="41"/>
  <c r="E314" i="41" s="1"/>
  <c r="G318" i="41"/>
  <c r="E318" i="41" s="1"/>
  <c r="G322" i="41"/>
  <c r="E322" i="41" s="1"/>
  <c r="G326" i="41"/>
  <c r="E326" i="41" s="1"/>
  <c r="G330" i="41"/>
  <c r="E330" i="41" s="1"/>
  <c r="G334" i="41"/>
  <c r="E334" i="41" s="1"/>
  <c r="G338" i="41"/>
  <c r="E338" i="41" s="1"/>
  <c r="G342" i="41"/>
  <c r="E342" i="41" s="1"/>
  <c r="G9" i="41"/>
  <c r="E9" i="41" s="1"/>
  <c r="G25" i="41"/>
  <c r="E25" i="41" s="1"/>
  <c r="G41" i="41"/>
  <c r="E41" i="41" s="1"/>
  <c r="G57" i="41"/>
  <c r="E57" i="41" s="1"/>
  <c r="G73" i="41"/>
  <c r="E73" i="41" s="1"/>
  <c r="G89" i="41"/>
  <c r="E89" i="41" s="1"/>
  <c r="G105" i="41"/>
  <c r="E105" i="41" s="1"/>
  <c r="G121" i="41"/>
  <c r="E121" i="41" s="1"/>
  <c r="G137" i="41"/>
  <c r="E137" i="41" s="1"/>
  <c r="G153" i="41"/>
  <c r="E153" i="41" s="1"/>
  <c r="G169" i="41"/>
  <c r="E169" i="41" s="1"/>
  <c r="G185" i="41"/>
  <c r="E185" i="41" s="1"/>
  <c r="G201" i="41"/>
  <c r="E201" i="41" s="1"/>
  <c r="G217" i="41"/>
  <c r="E217" i="41" s="1"/>
  <c r="G233" i="41"/>
  <c r="E233" i="41" s="1"/>
  <c r="G249" i="41"/>
  <c r="E249" i="41" s="1"/>
  <c r="G265" i="41"/>
  <c r="E265" i="41" s="1"/>
  <c r="G281" i="41"/>
  <c r="E281" i="41" s="1"/>
  <c r="G297" i="41"/>
  <c r="E297" i="41" s="1"/>
  <c r="G313" i="41"/>
  <c r="E313" i="41" s="1"/>
  <c r="G329" i="41"/>
  <c r="E329" i="41" s="1"/>
  <c r="G345" i="41"/>
  <c r="E345" i="41" s="1"/>
  <c r="G349" i="41"/>
  <c r="E349" i="41" s="1"/>
  <c r="G353" i="41"/>
  <c r="E353" i="41" s="1"/>
  <c r="G357" i="41"/>
  <c r="E357" i="41" s="1"/>
  <c r="G361" i="41"/>
  <c r="E361" i="41" s="1"/>
  <c r="G365" i="41"/>
  <c r="E365" i="41" s="1"/>
  <c r="G369" i="41"/>
  <c r="E369" i="41" s="1"/>
  <c r="G373" i="41"/>
  <c r="E373" i="41" s="1"/>
  <c r="G377" i="41"/>
  <c r="E377" i="41" s="1"/>
  <c r="G33" i="41"/>
  <c r="E33" i="41" s="1"/>
  <c r="G97" i="41"/>
  <c r="E97" i="41" s="1"/>
  <c r="G145" i="41"/>
  <c r="E145" i="41" s="1"/>
  <c r="G177" i="41"/>
  <c r="E177" i="41" s="1"/>
  <c r="G225" i="41"/>
  <c r="E225" i="41" s="1"/>
  <c r="G273" i="41"/>
  <c r="E273" i="41" s="1"/>
  <c r="G321" i="41"/>
  <c r="E321" i="41" s="1"/>
  <c r="G351" i="41"/>
  <c r="E351" i="41" s="1"/>
  <c r="G359" i="41"/>
  <c r="E359" i="41" s="1"/>
  <c r="G371" i="41"/>
  <c r="E371" i="41" s="1"/>
  <c r="G13" i="41"/>
  <c r="E13" i="41" s="1"/>
  <c r="G29" i="41"/>
  <c r="G45" i="41"/>
  <c r="E45" i="41" s="1"/>
  <c r="G61" i="41"/>
  <c r="E61" i="41" s="1"/>
  <c r="G77" i="41"/>
  <c r="E77" i="41" s="1"/>
  <c r="G93" i="41"/>
  <c r="G109" i="41"/>
  <c r="E109" i="41" s="1"/>
  <c r="G125" i="41"/>
  <c r="E125" i="41" s="1"/>
  <c r="G141" i="41"/>
  <c r="E141" i="41" s="1"/>
  <c r="G157" i="41"/>
  <c r="E157" i="41" s="1"/>
  <c r="G173" i="41"/>
  <c r="E173" i="41" s="1"/>
  <c r="G189" i="41"/>
  <c r="E189" i="41" s="1"/>
  <c r="G205" i="41"/>
  <c r="E205" i="41" s="1"/>
  <c r="G221" i="41"/>
  <c r="E221" i="41" s="1"/>
  <c r="G237" i="41"/>
  <c r="E237" i="41" s="1"/>
  <c r="G253" i="41"/>
  <c r="E253" i="41" s="1"/>
  <c r="G269" i="41"/>
  <c r="E269" i="41" s="1"/>
  <c r="G285" i="41"/>
  <c r="E285" i="41" s="1"/>
  <c r="G301" i="41"/>
  <c r="E301" i="41" s="1"/>
  <c r="G317" i="41"/>
  <c r="E317" i="41" s="1"/>
  <c r="G333" i="41"/>
  <c r="E333" i="41" s="1"/>
  <c r="G346" i="41"/>
  <c r="E346" i="41" s="1"/>
  <c r="G350" i="41"/>
  <c r="E350" i="41" s="1"/>
  <c r="G354" i="41"/>
  <c r="E354" i="41" s="1"/>
  <c r="G358" i="41"/>
  <c r="E358" i="41" s="1"/>
  <c r="G362" i="41"/>
  <c r="E362" i="41" s="1"/>
  <c r="G366" i="41"/>
  <c r="E366" i="41" s="1"/>
  <c r="G370" i="41"/>
  <c r="E370" i="41" s="1"/>
  <c r="G374" i="41"/>
  <c r="E374" i="41" s="1"/>
  <c r="G378" i="41"/>
  <c r="E378" i="41" s="1"/>
  <c r="G49" i="41"/>
  <c r="E49" i="41" s="1"/>
  <c r="G65" i="41"/>
  <c r="E65" i="41" s="1"/>
  <c r="G81" i="41"/>
  <c r="E81" i="41" s="1"/>
  <c r="G129" i="41"/>
  <c r="E129" i="41" s="1"/>
  <c r="G193" i="41"/>
  <c r="E193" i="41" s="1"/>
  <c r="G257" i="41"/>
  <c r="E257" i="41" s="1"/>
  <c r="G305" i="41"/>
  <c r="E305" i="41" s="1"/>
  <c r="G347" i="41"/>
  <c r="E347" i="41" s="1"/>
  <c r="G363" i="41"/>
  <c r="E363" i="41" s="1"/>
  <c r="G375" i="41"/>
  <c r="E375" i="41" s="1"/>
  <c r="G21" i="41"/>
  <c r="E21" i="41" s="1"/>
  <c r="G37" i="41"/>
  <c r="E37" i="41" s="1"/>
  <c r="G53" i="41"/>
  <c r="E53" i="41" s="1"/>
  <c r="G69" i="41"/>
  <c r="E69" i="41" s="1"/>
  <c r="G85" i="41"/>
  <c r="E85" i="41" s="1"/>
  <c r="G101" i="41"/>
  <c r="E101" i="41" s="1"/>
  <c r="G117" i="41"/>
  <c r="E117" i="41" s="1"/>
  <c r="G133" i="41"/>
  <c r="E133" i="41" s="1"/>
  <c r="G149" i="41"/>
  <c r="E149" i="41" s="1"/>
  <c r="G165" i="41"/>
  <c r="E165" i="41" s="1"/>
  <c r="G181" i="41"/>
  <c r="E181" i="41" s="1"/>
  <c r="G197" i="41"/>
  <c r="E197" i="41" s="1"/>
  <c r="G213" i="41"/>
  <c r="E213" i="41" s="1"/>
  <c r="G229" i="41"/>
  <c r="E229" i="41" s="1"/>
  <c r="G245" i="41"/>
  <c r="E245" i="41" s="1"/>
  <c r="G261" i="41"/>
  <c r="E261" i="41" s="1"/>
  <c r="G277" i="41"/>
  <c r="E277" i="41" s="1"/>
  <c r="G293" i="41"/>
  <c r="E293" i="41" s="1"/>
  <c r="G309" i="41"/>
  <c r="E309" i="41" s="1"/>
  <c r="G325" i="41"/>
  <c r="E325" i="41" s="1"/>
  <c r="G341" i="41"/>
  <c r="E341" i="41" s="1"/>
  <c r="G348" i="41"/>
  <c r="E348" i="41" s="1"/>
  <c r="G352" i="41"/>
  <c r="E352" i="41" s="1"/>
  <c r="G356" i="41"/>
  <c r="E356" i="41" s="1"/>
  <c r="G360" i="41"/>
  <c r="E360" i="41" s="1"/>
  <c r="G364" i="41"/>
  <c r="E364" i="41" s="1"/>
  <c r="G368" i="41"/>
  <c r="E368" i="41" s="1"/>
  <c r="G372" i="41"/>
  <c r="E372" i="41" s="1"/>
  <c r="G376" i="41"/>
  <c r="E376" i="41" s="1"/>
  <c r="G17" i="41"/>
  <c r="E17" i="41" s="1"/>
  <c r="G113" i="41"/>
  <c r="E113" i="41" s="1"/>
  <c r="G161" i="41"/>
  <c r="E161" i="41" s="1"/>
  <c r="G209" i="41"/>
  <c r="E209" i="41" s="1"/>
  <c r="G241" i="41"/>
  <c r="E241" i="41" s="1"/>
  <c r="G289" i="41"/>
  <c r="E289" i="41" s="1"/>
  <c r="G337" i="41"/>
  <c r="E337" i="41" s="1"/>
  <c r="G355" i="41"/>
  <c r="E355" i="41" s="1"/>
  <c r="G367" i="41"/>
  <c r="E367" i="41" s="1"/>
  <c r="E27" i="41"/>
  <c r="E271" i="41"/>
  <c r="E93" i="41"/>
  <c r="E29" i="41"/>
  <c r="G6" i="41"/>
  <c r="E6" i="41" s="1"/>
</calcChain>
</file>

<file path=xl/sharedStrings.xml><?xml version="1.0" encoding="utf-8"?>
<sst xmlns="http://schemas.openxmlformats.org/spreadsheetml/2006/main" count="8265" uniqueCount="285">
  <si>
    <t>GROSS DOMESTIC PRODUCT</t>
  </si>
  <si>
    <t>INDIVIDUAL CONSUMPTION EXPENDITURE BY HOUSEHOLDS</t>
  </si>
  <si>
    <t>Bread and cereals</t>
  </si>
  <si>
    <t>Rice</t>
  </si>
  <si>
    <t>Bread</t>
  </si>
  <si>
    <t>Other bakery products</t>
  </si>
  <si>
    <t>Meat</t>
  </si>
  <si>
    <t>Beef and veal</t>
  </si>
  <si>
    <t>Pork</t>
  </si>
  <si>
    <t>Lamb, mutton and goat</t>
  </si>
  <si>
    <t>Poultry</t>
  </si>
  <si>
    <t>Other meats and meat preparations</t>
  </si>
  <si>
    <t>Fresh, chilled or frozen fish and seafood</t>
  </si>
  <si>
    <t>Preserved or processed fish and seafood</t>
  </si>
  <si>
    <t>Milk, cheese and eggs</t>
  </si>
  <si>
    <t>Fresh milk</t>
  </si>
  <si>
    <t>Preserved milk and other milk products</t>
  </si>
  <si>
    <t>Eggs and egg-based products</t>
  </si>
  <si>
    <t>Oils and fats</t>
  </si>
  <si>
    <t>Butter and margarine</t>
  </si>
  <si>
    <t>Other edible oils and fats</t>
  </si>
  <si>
    <t>Fruit</t>
  </si>
  <si>
    <t>Fresh or chilled fruit</t>
  </si>
  <si>
    <t>Frozen, preserved or processed fruit and fruit-based products</t>
  </si>
  <si>
    <t>Vegetables</t>
  </si>
  <si>
    <t>Frozen, preserved or processed vegetables and vegetable-based products</t>
  </si>
  <si>
    <t>Sugar, jam, honey, chocolate and confectionery</t>
  </si>
  <si>
    <t>Sugar</t>
  </si>
  <si>
    <t>Jams, marmalades and honey</t>
  </si>
  <si>
    <t>Confectionery, chocolate and ice cream</t>
  </si>
  <si>
    <t>Food products n.e.c.</t>
  </si>
  <si>
    <t>Coffee, tea and cocoa</t>
  </si>
  <si>
    <t>Mineral waters, soft drinks, fruit and vegetable juices</t>
  </si>
  <si>
    <t>Spirits</t>
  </si>
  <si>
    <t>Wine</t>
  </si>
  <si>
    <t>Beer</t>
  </si>
  <si>
    <t>Tobacco</t>
  </si>
  <si>
    <t>Narcotics</t>
  </si>
  <si>
    <t>Clothing materials, other articles of clothing and clothing accessories</t>
  </si>
  <si>
    <t>Garments</t>
  </si>
  <si>
    <t>Cleaning, repair and hire of clothing</t>
  </si>
  <si>
    <t>Shoes and other footwear</t>
  </si>
  <si>
    <t>Repair and hire of footwear</t>
  </si>
  <si>
    <t>Maintenance and repair of the dwelling</t>
  </si>
  <si>
    <t>Water supply</t>
  </si>
  <si>
    <t>Miscellaneous services relating to the dwelling</t>
  </si>
  <si>
    <t>Electricity</t>
  </si>
  <si>
    <t>Gas</t>
  </si>
  <si>
    <t>Other fuels</t>
  </si>
  <si>
    <t>Furniture and furnishings</t>
  </si>
  <si>
    <t>Carpets and other floor coverings</t>
  </si>
  <si>
    <t>Repair of furniture, furnishings and floor coverings</t>
  </si>
  <si>
    <t>Household textiles</t>
  </si>
  <si>
    <t>Major household appliances whether electric or not</t>
  </si>
  <si>
    <t>Small electric household appliances</t>
  </si>
  <si>
    <t>Repair of household appliances</t>
  </si>
  <si>
    <t>Glassware, tableware and household utensils</t>
  </si>
  <si>
    <t>Major tools and equipment</t>
  </si>
  <si>
    <t>Small tools and miscellaneous accessories</t>
  </si>
  <si>
    <t>Non-durable household goods</t>
  </si>
  <si>
    <t>Domestic services</t>
  </si>
  <si>
    <t>Household services</t>
  </si>
  <si>
    <t>Medical products, appliances and equipment</t>
  </si>
  <si>
    <t>Pharmaceutical products</t>
  </si>
  <si>
    <t>Other medical products</t>
  </si>
  <si>
    <t>Paramedical services</t>
  </si>
  <si>
    <t>Hospital services</t>
  </si>
  <si>
    <t>Motor cars</t>
  </si>
  <si>
    <t>Motor cycles</t>
  </si>
  <si>
    <t>Bicycles</t>
  </si>
  <si>
    <t>Animal drawn vehicles</t>
  </si>
  <si>
    <t>Fuels and lubricants for personal transport equipment</t>
  </si>
  <si>
    <t>Other services in respect of personal transport equipment</t>
  </si>
  <si>
    <t>Passenger transport by railway</t>
  </si>
  <si>
    <t>Passenger transport by road</t>
  </si>
  <si>
    <t>Passenger transport by air</t>
  </si>
  <si>
    <t>Passenger transport by sea and inland waterway</t>
  </si>
  <si>
    <t>Combined passenger transport</t>
  </si>
  <si>
    <t>Postal services</t>
  </si>
  <si>
    <t>Telephone and telefax equipment</t>
  </si>
  <si>
    <t>Telephone and telefax services</t>
  </si>
  <si>
    <t>Audio-visual, photographic and information processing equipment</t>
  </si>
  <si>
    <t>Recording media</t>
  </si>
  <si>
    <t>Repair of audio-visual, photographic and information processing equipment</t>
  </si>
  <si>
    <t>Major durables for outdoor and indoor recreation</t>
  </si>
  <si>
    <t>Other recreational items and equipment</t>
  </si>
  <si>
    <t>Veterinary and other services for pets</t>
  </si>
  <si>
    <t>Recreational and sporting services</t>
  </si>
  <si>
    <t>Games of chance</t>
  </si>
  <si>
    <t>Newspapers, books and stationery</t>
  </si>
  <si>
    <t>Package holidays</t>
  </si>
  <si>
    <t>Education</t>
  </si>
  <si>
    <t>Catering services</t>
  </si>
  <si>
    <t>Accommodation services</t>
  </si>
  <si>
    <t>Hairdressing salons and personal grooming establishments</t>
  </si>
  <si>
    <t>Appliances, articles and products for personal care</t>
  </si>
  <si>
    <t>Prostitution</t>
  </si>
  <si>
    <t>Jewellery, clocks and watches</t>
  </si>
  <si>
    <t>Other personal effects</t>
  </si>
  <si>
    <t>Social protection</t>
  </si>
  <si>
    <t>Insurance</t>
  </si>
  <si>
    <t>INDIVIDUAL CONSUMPTION EXPENDITURE BY GOVERNMENT</t>
  </si>
  <si>
    <t>Housing</t>
  </si>
  <si>
    <t>Therapeutic appliances and equipment</t>
  </si>
  <si>
    <t>Health services</t>
  </si>
  <si>
    <t>Compensation of employees</t>
  </si>
  <si>
    <t>Intermediate consumption</t>
  </si>
  <si>
    <t>Gross operating surplus</t>
  </si>
  <si>
    <t>Net taxes on production</t>
  </si>
  <si>
    <t>Receipts from sales</t>
  </si>
  <si>
    <t>Education benefits and reimbursements</t>
  </si>
  <si>
    <t>COLLECTIVE CONSUMPTION EXPENDITURE BY GOVERNMENT</t>
  </si>
  <si>
    <t>Civil engineering works</t>
  </si>
  <si>
    <t>Changes in inventories</t>
  </si>
  <si>
    <t>Acquisitions less disposals of valuables</t>
  </si>
  <si>
    <t>BALANCE OF EXPORTS AND IMPORTS</t>
  </si>
  <si>
    <t>Balance of exports and imports</t>
  </si>
  <si>
    <t>Exports of goods and services</t>
  </si>
  <si>
    <t>Imports of goods and services</t>
  </si>
  <si>
    <t>ICP Code</t>
  </si>
  <si>
    <t>FOOD AND NON-ALCOHOLIC BEVERAGES</t>
  </si>
  <si>
    <t>Fish and seafood</t>
  </si>
  <si>
    <t>NON-ALCOHOLIC BEVERAGES</t>
  </si>
  <si>
    <t>TOBACCO</t>
  </si>
  <si>
    <t>NARCOTICS</t>
  </si>
  <si>
    <t>FOOTWEAR</t>
  </si>
  <si>
    <t>MAINTENANCE AND REPAIR OF THE DWELLING</t>
  </si>
  <si>
    <t>WATER SUPPLY AND MISCELLANEOUS SERVICES RELATING TO THE DWELLING</t>
  </si>
  <si>
    <t>ELECTRICITY, GAS AND OTHER FUELS</t>
  </si>
  <si>
    <t>FURNITURE AND FURNISHINGS, CARPETS AND OTHER FLOOR COVERINGS</t>
  </si>
  <si>
    <t>HOUSEHOLD TEXTILES</t>
  </si>
  <si>
    <t>HOUSEHOLD APPLIANCES</t>
  </si>
  <si>
    <t>GLASSWARE, TABLEWARE AND HOUSEHOLD UTENSILS</t>
  </si>
  <si>
    <t>TOOLS AND EQUIPMENT FOR HOUSE AND GARDEN</t>
  </si>
  <si>
    <t>GOODS AND SERVICES FOR ROUTINE HOUSEHOLD MAINTENANCE</t>
  </si>
  <si>
    <t>Domestic services and household services</t>
  </si>
  <si>
    <t>HEALTH</t>
  </si>
  <si>
    <t>MEDICAL PRODUCTS, APPLIANCES AND EQUIPMENT</t>
  </si>
  <si>
    <t>OUT-PATIENT SERVICES</t>
  </si>
  <si>
    <t>Dental services</t>
  </si>
  <si>
    <t>HOSPITAL SERVICES</t>
  </si>
  <si>
    <t>TRANSPORT</t>
  </si>
  <si>
    <t>PURCHASE OF VEHICLES</t>
  </si>
  <si>
    <t>OPERATION OF PERSONAL TRANSPORT EQUIPMENT</t>
  </si>
  <si>
    <t>TRANSPORT SERVICES</t>
  </si>
  <si>
    <t>COMMUNICATION</t>
  </si>
  <si>
    <t>POSTAL SERVICES</t>
  </si>
  <si>
    <t>TELEPHONE AND TELEFAX EQUIPMENT</t>
  </si>
  <si>
    <t>TELEPHONE AND TELEFAX SERVICES</t>
  </si>
  <si>
    <t>RECREATION AND CULTURE</t>
  </si>
  <si>
    <t>AUDIO-VISUAL, PHOTOGRAPHIC AND INFORMATION PROCESSING EQUIPMENT</t>
  </si>
  <si>
    <t>OTHER MAJOR DURABLES FOR RECREATION AND CULTURE</t>
  </si>
  <si>
    <t>OTHER RECREATIONAL ITEMS AND EQUIPMENT, GARDENS AND PETS</t>
  </si>
  <si>
    <t>RECREATIONAL AND CULTURAL SERVICES</t>
  </si>
  <si>
    <t>Cultural services</t>
  </si>
  <si>
    <t>NEWSPAPERS, BOOKS AND STATIONERY</t>
  </si>
  <si>
    <t>PACKAGE HOLIDAYS</t>
  </si>
  <si>
    <t>EDUCATION</t>
  </si>
  <si>
    <t>RESTAURANTS AND HOTELS</t>
  </si>
  <si>
    <t>CATERING SERVICES</t>
  </si>
  <si>
    <t>ACCOMMODATION SERVICES</t>
  </si>
  <si>
    <t>MISCELLANEOUS GOODS AND SERVICES</t>
  </si>
  <si>
    <t>PERSONAL CARE</t>
  </si>
  <si>
    <t>PROSTITUTION</t>
  </si>
  <si>
    <t>SOCIAL PROTECTION</t>
  </si>
  <si>
    <t>INSURANCE</t>
  </si>
  <si>
    <t>HOUSING</t>
  </si>
  <si>
    <t>HEALTH BENEFITS AND REIMBURSEMENTS</t>
  </si>
  <si>
    <t>PRODUCTION OF HEALTH SERVICES</t>
  </si>
  <si>
    <t>EDUCATION BENEFITS AND REIMBURSEMENTS</t>
  </si>
  <si>
    <t>PRODUCTION OF EDUCATION SERVICES</t>
  </si>
  <si>
    <t>COLLECTIVE SERVICES</t>
  </si>
  <si>
    <t>GROSS FIXED CAPITAL FORMATION</t>
  </si>
  <si>
    <t>MACHINERY AND EQUIPMENT</t>
  </si>
  <si>
    <t>CONSTRUCTION</t>
  </si>
  <si>
    <t>OTHER PRODUCTS</t>
  </si>
  <si>
    <t>CHANGES IN INVENTORIES</t>
  </si>
  <si>
    <t>ACQUISITIONS LESS DISPOSALS OF VALUABLES</t>
  </si>
  <si>
    <t>CLOTHING AND FOOTWEAR</t>
  </si>
  <si>
    <t>Maintenance and repair of other major durables for recreation and culture</t>
  </si>
  <si>
    <t>Financial Intermediation Services Indirectly Measured (FISIM)</t>
  </si>
  <si>
    <t>Out-patient medical services</t>
  </si>
  <si>
    <t>Out-patient dental services</t>
  </si>
  <si>
    <t>Out-patient paramedical services</t>
  </si>
  <si>
    <t>Recreation and culture</t>
  </si>
  <si>
    <t>Receipt from sales</t>
  </si>
  <si>
    <t>Fabricated metal products, except machinery and equipment</t>
  </si>
  <si>
    <t>General purpose machinery</t>
  </si>
  <si>
    <t>Special purpose machinery</t>
  </si>
  <si>
    <t>Electrical and optical equipment</t>
  </si>
  <si>
    <t>Other transport equipment</t>
  </si>
  <si>
    <t>Residential buildings</t>
  </si>
  <si>
    <t>Non-residential buildings</t>
  </si>
  <si>
    <t>Other products</t>
  </si>
  <si>
    <t>Heading</t>
  </si>
  <si>
    <t>Initial Expenditure Value</t>
  </si>
  <si>
    <t>Estimated Expenditure Values</t>
  </si>
  <si>
    <t>Discrepancies</t>
  </si>
  <si>
    <t>Year</t>
  </si>
  <si>
    <t>Code</t>
  </si>
  <si>
    <t>Name</t>
  </si>
  <si>
    <t>Indicator Name</t>
  </si>
  <si>
    <t xml:space="preserve">Source Name </t>
  </si>
  <si>
    <t>Value</t>
  </si>
  <si>
    <t>Estimated expenditure for</t>
  </si>
  <si>
    <t>Approaches</t>
  </si>
  <si>
    <t>Direct estimation</t>
  </si>
  <si>
    <t>Extrapolation</t>
  </si>
  <si>
    <t>Borrowing per capita value/volume</t>
  </si>
  <si>
    <t>Borrowing structure</t>
  </si>
  <si>
    <t>Expert opinion</t>
  </si>
  <si>
    <t>Basic Headings</t>
  </si>
  <si>
    <t>Splitting Approach</t>
  </si>
  <si>
    <t>Step 1</t>
  </si>
  <si>
    <t>Step 2</t>
  </si>
  <si>
    <t>Unit</t>
  </si>
  <si>
    <t/>
  </si>
  <si>
    <t>Total Discrepancy</t>
  </si>
  <si>
    <t>Expenditure Value</t>
  </si>
  <si>
    <t>Country</t>
  </si>
  <si>
    <t>Currency Unit</t>
  </si>
  <si>
    <t>Fictitious</t>
  </si>
  <si>
    <t>Ficty</t>
  </si>
  <si>
    <t>Threshhold1</t>
  </si>
  <si>
    <t>MORES TEMPLATE</t>
  </si>
  <si>
    <t>Step 3</t>
  </si>
  <si>
    <t>Step 6</t>
  </si>
  <si>
    <t>Indicator1</t>
  </si>
  <si>
    <t>Source1</t>
  </si>
  <si>
    <t>Year1</t>
  </si>
  <si>
    <t>Value1</t>
  </si>
  <si>
    <t>Unit1</t>
  </si>
  <si>
    <t>Defined Names</t>
  </si>
  <si>
    <t>Estimation of Basic Heading Expenditures 
[Form 2]</t>
  </si>
  <si>
    <t>I n t e r n a t i o n a l   C o m p a r i s o n    P r o g r a m</t>
  </si>
  <si>
    <t xml:space="preserve">Operational Material </t>
  </si>
  <si>
    <t>Explanatory Note</t>
  </si>
  <si>
    <t>Maintenance and repair of personal transport equipment</t>
  </si>
  <si>
    <t>→</t>
  </si>
  <si>
    <t>Please indicate all the approaches used in calculation of expenditure for this basic heading. Enter a number (1-5).</t>
  </si>
  <si>
    <t>Latest year available</t>
  </si>
  <si>
    <t>Completing Expanded 
[Form 1]</t>
  </si>
  <si>
    <t>Final Expenditure Values
 [Form 3]</t>
  </si>
  <si>
    <t>Total Discrepancy2</t>
  </si>
  <si>
    <t>Threshhold2</t>
  </si>
  <si>
    <t xml:space="preserve">MORES
Model Report on Expenditure Statistics </t>
  </si>
  <si>
    <t>ALCOHOLIC BEVERAGES, TOBACCO AND NARCOTICS</t>
  </si>
  <si>
    <t>ALCOHOLIC BEVERAGES</t>
  </si>
  <si>
    <t>HOUSING, WATER, ELECTRICITY, GAS AND OTHER FUELS</t>
  </si>
  <si>
    <t>ACTUAL RENTALS FOR HOUSING</t>
  </si>
  <si>
    <t>IMPUTED RENTALS FOR HOUSING</t>
  </si>
  <si>
    <t>Imputed rentals for housing</t>
  </si>
  <si>
    <t>FURNISHINGS, HOUSEHOLD EQUIPMENT AND ROUTINE HOUSEHOLD MAINTENANCE</t>
  </si>
  <si>
    <t>PERSONAL EFFECTS N.E.C.</t>
  </si>
  <si>
    <t>FINANCIAL SERVICES N.E.C.</t>
  </si>
  <si>
    <t>OTHER SERVICES N.E.C.</t>
  </si>
  <si>
    <t>NET PURCHASES ABROAD</t>
  </si>
  <si>
    <t>Net purchases abroad</t>
  </si>
  <si>
    <t>SOCIAL PROTECTION AND OTHER SERVICES</t>
  </si>
  <si>
    <t>Social protection and other services</t>
  </si>
  <si>
    <t>GROSS CAPITAL FORMATION</t>
  </si>
  <si>
    <t>Metal products and equipment</t>
  </si>
  <si>
    <t>Transport equipment</t>
  </si>
  <si>
    <t>Road transport equipment</t>
  </si>
  <si>
    <t>Change in inventories</t>
  </si>
  <si>
    <t>Other cereals, flour and other cereal products</t>
  </si>
  <si>
    <t>Other financial services n.e.c.</t>
  </si>
  <si>
    <t>INDIVIDUAL CONSUMPTION EXPENDITURE BY NPISHs</t>
  </si>
  <si>
    <t>Pasta products and couscous</t>
  </si>
  <si>
    <t>Cheese and curd</t>
  </si>
  <si>
    <t>Fresh or chilled vegetables, other than potatoes and other tuber vegetables</t>
  </si>
  <si>
    <t>Fresh or chilled potatoes and other tuber vegetables</t>
  </si>
  <si>
    <t>Actual rentals for housing</t>
  </si>
  <si>
    <t>Medical services</t>
  </si>
  <si>
    <t>Other services n.e.c.</t>
  </si>
  <si>
    <t>Health</t>
  </si>
  <si>
    <t>FOOD</t>
  </si>
  <si>
    <t>CLOTHING</t>
  </si>
  <si>
    <t>Medical Services</t>
  </si>
  <si>
    <t xml:space="preserve">Other purchased transport services </t>
  </si>
  <si>
    <t>[Type Country Name Here]</t>
  </si>
  <si>
    <t>Gardens and pets</t>
  </si>
  <si>
    <t>Current Year</t>
  </si>
  <si>
    <r>
      <t>The Excel version of the</t>
    </r>
    <r>
      <rPr>
        <b/>
        <sz val="12"/>
        <color theme="1"/>
        <rFont val="Arial Narrow"/>
        <family val="2"/>
      </rPr>
      <t xml:space="preserve"> Model Report on Expenditure Statistics (MORES) </t>
    </r>
    <r>
      <rPr>
        <sz val="12"/>
        <color theme="1"/>
        <rFont val="Arial Narrow"/>
        <family val="2"/>
      </rPr>
      <t xml:space="preserve">is a document that aims to assist countries to compile detailed expenditure values for each basic heading of the ICP classification as well as information on the splitting approach and on the indicators that were used/or are going to be used to estimate the expenditure values.
</t>
    </r>
    <r>
      <rPr>
        <b/>
        <sz val="12"/>
        <rFont val="Arial Narrow"/>
        <family val="2"/>
      </rPr>
      <t>Current Year (C-Year)</t>
    </r>
    <r>
      <rPr>
        <sz val="12"/>
        <rFont val="Arial Narrow"/>
        <family val="2"/>
      </rPr>
      <t xml:space="preserve"> refers to the year for which you are estimating detailed GDP expenditures.</t>
    </r>
    <r>
      <rPr>
        <sz val="12"/>
        <color rgb="FFC00000"/>
        <rFont val="Arial Narrow"/>
        <family val="2"/>
      </rPr>
      <t xml:space="preserve">
</t>
    </r>
    <r>
      <rPr>
        <b/>
        <sz val="12"/>
        <rFont val="Arial Narrow"/>
        <family val="2"/>
      </rPr>
      <t>Latest Year (L-Year)</t>
    </r>
    <r>
      <rPr>
        <sz val="12"/>
        <rFont val="Arial Narrow"/>
        <family val="2"/>
      </rPr>
      <t xml:space="preserve"> available refers to the closest year to the C-Year for which your country has most detailed breakdown of GDP expenditures. L-Year data are useful in estimating expenditures for the C-Year in MORES. The L-Year may vary from country to country depending on data availability.</t>
    </r>
    <r>
      <rPr>
        <sz val="12"/>
        <color rgb="FFC00000"/>
        <rFont val="Arial Narrow"/>
        <family val="2"/>
      </rPr>
      <t xml:space="preserve">
</t>
    </r>
    <r>
      <rPr>
        <sz val="12"/>
        <rFont val="Arial Narrow"/>
        <family val="2"/>
      </rPr>
      <t>The first 3 tabs refer to National Accounts data information for the L-Year available. Tabs 4, 5, and 6 relate to the C-Year information. Tab 7 shows the parameters used in previous tabs.</t>
    </r>
    <r>
      <rPr>
        <sz val="12"/>
        <color rgb="FFC00000"/>
        <rFont val="Arial Narrow"/>
        <family val="2"/>
      </rPr>
      <t xml:space="preserve">
</t>
    </r>
    <r>
      <rPr>
        <sz val="12"/>
        <color theme="1"/>
        <rFont val="Arial Narrow"/>
        <family val="2"/>
      </rPr>
      <t xml:space="preserve">
</t>
    </r>
    <r>
      <rPr>
        <b/>
        <sz val="12"/>
        <rFont val="Arial Narrow"/>
        <family val="2"/>
      </rPr>
      <t>Tabs 1 and 4</t>
    </r>
    <r>
      <rPr>
        <sz val="12"/>
        <color theme="1"/>
        <rFont val="Arial Narrow"/>
        <family val="2"/>
      </rPr>
      <t xml:space="preserve"> include initial expenditure values, estimated expenditure values and the discrepancies between those two values. It is recommended that the user insert the values at the basic heading levels. All aggregated levels will be calculated automatically.
</t>
    </r>
    <r>
      <rPr>
        <b/>
        <sz val="12"/>
        <color theme="1"/>
        <rFont val="Arial Narrow"/>
        <family val="2"/>
      </rPr>
      <t>Tabs 2 and 5</t>
    </r>
    <r>
      <rPr>
        <sz val="12"/>
        <color theme="1"/>
        <rFont val="Arial Narrow"/>
        <family val="2"/>
      </rPr>
      <t xml:space="preserve"> compile, for each basic heading, the detailed information of the splitting approach and for all indicators used to collect data related to National Accounts and reveals the estimated expenditure values for the latest year available or for the current year.
</t>
    </r>
    <r>
      <rPr>
        <b/>
        <sz val="12"/>
        <color theme="1"/>
        <rFont val="Arial Narrow"/>
        <family val="2"/>
      </rPr>
      <t xml:space="preserve">Tabs 3 and 6 </t>
    </r>
    <r>
      <rPr>
        <sz val="12"/>
        <color theme="1"/>
        <rFont val="Arial Narrow"/>
        <family val="2"/>
      </rPr>
      <t xml:space="preserve">summarize the final expenditure values for the latest year available or for the current year respectively and it will be automactically filled with the discrepancy information of the initial and estimated expenditures values.
</t>
    </r>
  </si>
  <si>
    <r>
      <t>Please only enter values/information in the</t>
    </r>
    <r>
      <rPr>
        <b/>
        <u/>
        <sz val="12"/>
        <color theme="1"/>
        <rFont val="Arial Narrow"/>
        <family val="2"/>
      </rPr>
      <t xml:space="preserve"> light green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</si>
</sst>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
    <numFmt numFmtId="166" formatCode="0.0000"/>
  </numFmts>
  <fonts count="64">
    <font>
      <sz val="11"/>
      <color theme="1"/>
      <name val="Calibri"/>
      <family val="2"/>
      <scheme val="minor"/>
    </font>
    <font>
      <sz val="11"/>
      <color theme="1"/>
      <name val="Calibri"/>
      <family val="2"/>
      <scheme val="minor"/>
    </font>
    <font>
      <sz val="10"/>
      <color theme="1"/>
      <name val="Times New Roman"/>
      <family val="2"/>
    </font>
    <font>
      <sz val="10"/>
      <name val="Arial"/>
      <family val="2"/>
    </font>
    <font>
      <sz val="8"/>
      <name val="Arial Narrow"/>
      <family val="2"/>
    </font>
    <font>
      <b/>
      <sz val="8"/>
      <name val="Arial Narrow"/>
      <family val="2"/>
    </font>
    <font>
      <sz val="10"/>
      <color theme="1"/>
      <name val="Arial"/>
      <family val="2"/>
    </font>
    <font>
      <sz val="8"/>
      <color theme="1"/>
      <name val="Arial Narrow"/>
      <family val="2"/>
    </font>
    <font>
      <u/>
      <sz val="8"/>
      <name val="Arial Narrow"/>
      <family val="2"/>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0"/>
      <color indexed="17"/>
      <name val="Arial"/>
      <family val="2"/>
    </font>
    <font>
      <b/>
      <sz val="10"/>
      <color indexed="15"/>
      <name val="Arial"/>
      <family val="2"/>
    </font>
    <font>
      <b/>
      <sz val="11"/>
      <color indexed="8"/>
      <name val="Calibri"/>
      <family val="2"/>
    </font>
    <font>
      <sz val="11"/>
      <color indexed="62"/>
      <name val="Calibri"/>
      <family val="2"/>
    </font>
    <font>
      <b/>
      <sz val="7.5"/>
      <name val="Arial Unicode MS"/>
      <family val="2"/>
    </font>
    <font>
      <sz val="11"/>
      <color indexed="16"/>
      <name val="Calibri"/>
      <family val="2"/>
    </font>
    <font>
      <sz val="11"/>
      <color indexed="60"/>
      <name val="Calibri"/>
      <family val="2"/>
    </font>
    <font>
      <b/>
      <sz val="10"/>
      <color indexed="21"/>
      <name val="Arial"/>
      <family val="2"/>
    </font>
    <font>
      <sz val="11"/>
      <color indexed="17"/>
      <name val="Calibri"/>
      <family val="2"/>
    </font>
    <font>
      <b/>
      <sz val="11"/>
      <color indexed="63"/>
      <name val="Calibri"/>
      <family val="2"/>
    </font>
    <font>
      <b/>
      <sz val="10"/>
      <color indexed="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Helv"/>
    </font>
    <font>
      <b/>
      <sz val="11"/>
      <color indexed="9"/>
      <name val="Calibri"/>
      <family val="2"/>
    </font>
    <font>
      <b/>
      <sz val="10"/>
      <name val="Arial Narrow"/>
      <family val="2"/>
    </font>
    <font>
      <b/>
      <sz val="14"/>
      <name val="Arial Narrow"/>
      <family val="2"/>
    </font>
    <font>
      <sz val="10"/>
      <color theme="1"/>
      <name val="Arial Narrow"/>
      <family val="2"/>
    </font>
    <font>
      <sz val="11"/>
      <color rgb="FF00B050"/>
      <name val="Calibri"/>
      <family val="2"/>
      <scheme val="minor"/>
    </font>
    <font>
      <sz val="10"/>
      <color indexed="8"/>
      <name val="Times New Roman"/>
      <family val="2"/>
    </font>
    <font>
      <sz val="11"/>
      <color theme="1"/>
      <name val="Calibri"/>
      <family val="2"/>
      <charset val="128"/>
      <scheme val="minor"/>
    </font>
    <font>
      <b/>
      <sz val="10"/>
      <color theme="0"/>
      <name val="Arial Narrow"/>
      <family val="2"/>
    </font>
    <font>
      <b/>
      <sz val="9"/>
      <color theme="0"/>
      <name val="Arial Narrow"/>
      <family val="2"/>
    </font>
    <font>
      <b/>
      <sz val="9"/>
      <name val="Arial Narrow"/>
      <family val="2"/>
    </font>
    <font>
      <sz val="9"/>
      <color theme="1"/>
      <name val="Arial Narrow"/>
      <family val="2"/>
    </font>
    <font>
      <i/>
      <sz val="6"/>
      <color theme="1"/>
      <name val="Arial Narrow"/>
      <family val="2"/>
    </font>
    <font>
      <sz val="11"/>
      <color theme="1"/>
      <name val="Arial Narrow"/>
      <family val="2"/>
    </font>
    <font>
      <sz val="11"/>
      <color rgb="FF00B050"/>
      <name val="Arial Narrow"/>
      <family val="2"/>
    </font>
    <font>
      <b/>
      <i/>
      <sz val="8"/>
      <color theme="1"/>
      <name val="Arial Narrow"/>
      <family val="2"/>
    </font>
    <font>
      <b/>
      <sz val="8"/>
      <color theme="1"/>
      <name val="Calibri"/>
      <family val="2"/>
      <scheme val="minor"/>
    </font>
    <font>
      <b/>
      <sz val="8"/>
      <color theme="1"/>
      <name val="Arial Narrow"/>
      <family val="2"/>
    </font>
    <font>
      <i/>
      <sz val="9"/>
      <color theme="1"/>
      <name val="Arial Narrow"/>
      <family val="2"/>
    </font>
    <font>
      <b/>
      <sz val="10"/>
      <color rgb="FFFFFF99"/>
      <name val="Arial Narrow"/>
      <family val="2"/>
    </font>
    <font>
      <sz val="9"/>
      <color rgb="FF00B050"/>
      <name val="Arial Narrow"/>
      <family val="2"/>
    </font>
    <font>
      <b/>
      <sz val="9"/>
      <color theme="1"/>
      <name val="Arial Narrow"/>
      <family val="2"/>
    </font>
    <font>
      <sz val="9"/>
      <color indexed="8"/>
      <name val="Arial Narrow"/>
      <family val="2"/>
    </font>
    <font>
      <b/>
      <sz val="11"/>
      <color theme="1"/>
      <name val="Arial Narrow"/>
      <family val="2"/>
    </font>
    <font>
      <b/>
      <sz val="12"/>
      <color theme="1"/>
      <name val="Arial Narrow"/>
      <family val="2"/>
    </font>
    <font>
      <i/>
      <sz val="8"/>
      <color theme="2" tint="-0.249977111117893"/>
      <name val="Calibri"/>
      <family val="2"/>
    </font>
    <font>
      <sz val="20"/>
      <name val="Arial Narrow"/>
      <family val="2"/>
    </font>
    <font>
      <b/>
      <sz val="26"/>
      <name val="Arial Narrow"/>
      <family val="2"/>
    </font>
    <font>
      <b/>
      <i/>
      <sz val="20"/>
      <name val="Arial Narrow"/>
      <family val="2"/>
    </font>
    <font>
      <b/>
      <sz val="20"/>
      <color theme="1"/>
      <name val="Arial Narrow"/>
      <family val="2"/>
    </font>
    <font>
      <sz val="12"/>
      <color theme="1"/>
      <name val="Arial Narrow"/>
      <family val="2"/>
    </font>
    <font>
      <b/>
      <sz val="12"/>
      <name val="Arial Narrow"/>
      <family val="2"/>
    </font>
    <font>
      <sz val="12"/>
      <name val="Arial Narrow"/>
      <family val="2"/>
    </font>
    <font>
      <sz val="12"/>
      <color rgb="FFC00000"/>
      <name val="Arial Narrow"/>
      <family val="2"/>
    </font>
    <font>
      <b/>
      <u/>
      <sz val="12"/>
      <color theme="1"/>
      <name val="Arial Narrow"/>
      <family val="2"/>
    </font>
  </fonts>
  <fills count="2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45"/>
      </patternFill>
    </fill>
    <fill>
      <patternFill patternType="solid">
        <fgColor indexed="43"/>
        <bgColor indexed="43"/>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4" tint="0.79998168889431442"/>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style="medium">
        <color indexed="64"/>
      </top>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ck">
        <color indexed="64"/>
      </left>
      <right style="medium">
        <color indexed="64"/>
      </right>
      <top style="thick">
        <color indexed="64"/>
      </top>
      <bottom style="thick">
        <color indexed="64"/>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top/>
      <bottom style="thin">
        <color indexed="64"/>
      </bottom>
      <diagonal/>
    </border>
    <border>
      <left style="thin">
        <color theme="0" tint="-0.14999847407452621"/>
      </left>
      <right style="thin">
        <color theme="0" tint="-0.14999847407452621"/>
      </right>
      <top style="thin">
        <color theme="0" tint="-0.14999847407452621"/>
      </top>
      <bottom style="medium">
        <color theme="8" tint="-0.499984740745262"/>
      </bottom>
      <diagonal/>
    </border>
    <border>
      <left style="medium">
        <color theme="8" tint="-0.499984740745262"/>
      </left>
      <right style="medium">
        <color theme="8" tint="-0.499984740745262"/>
      </right>
      <top/>
      <bottom style="medium">
        <color theme="8" tint="-0.499984740745262"/>
      </bottom>
      <diagonal/>
    </border>
    <border>
      <left style="medium">
        <color theme="8" tint="-0.249977111117893"/>
      </left>
      <right/>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4">
    <xf numFmtId="0" fontId="0" fillId="0" borderId="0"/>
    <xf numFmtId="0" fontId="2" fillId="0" borderId="0"/>
    <xf numFmtId="43" fontId="3" fillId="0" borderId="0" applyFont="0" applyFill="0" applyBorder="0" applyAlignment="0" applyProtection="0"/>
    <xf numFmtId="0" fontId="3" fillId="0" borderId="0"/>
    <xf numFmtId="0" fontId="3" fillId="0" borderId="0"/>
    <xf numFmtId="0" fontId="3" fillId="0" borderId="0">
      <alignment vertical="top"/>
    </xf>
    <xf numFmtId="0" fontId="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10" fillId="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12" fillId="12" borderId="4" applyNumberFormat="0" applyAlignment="0" applyProtection="0"/>
    <xf numFmtId="0" fontId="13" fillId="0" borderId="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6" borderId="6" applyNumberFormat="0" applyFont="0" applyAlignment="0" applyProtection="0"/>
    <xf numFmtId="166" fontId="14" fillId="0" borderId="2"/>
    <xf numFmtId="166" fontId="15" fillId="0" borderId="7"/>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1" borderId="4" applyNumberFormat="0" applyAlignment="0" applyProtection="0"/>
    <xf numFmtId="0" fontId="18" fillId="0" borderId="0">
      <alignment vertical="center"/>
    </xf>
    <xf numFmtId="0" fontId="19" fillId="16" borderId="0" applyNumberFormat="0" applyBorder="0" applyAlignment="0" applyProtection="0"/>
    <xf numFmtId="0" fontId="20" fillId="1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 borderId="1" applyNumberFormat="0" applyFont="0" applyAlignment="0" applyProtection="0"/>
    <xf numFmtId="166" fontId="21" fillId="0" borderId="7"/>
    <xf numFmtId="9" fontId="3" fillId="0" borderId="0" applyFont="0" applyFill="0" applyBorder="0" applyAlignment="0" applyProtection="0"/>
    <xf numFmtId="0" fontId="22" fillId="9" borderId="0" applyNumberFormat="0" applyBorder="0" applyAlignment="0" applyProtection="0"/>
    <xf numFmtId="0" fontId="23" fillId="12" borderId="8" applyNumberFormat="0" applyAlignment="0" applyProtection="0"/>
    <xf numFmtId="1" fontId="24" fillId="0" borderId="0"/>
    <xf numFmtId="0" fontId="25"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166" fontId="29" fillId="0" borderId="3"/>
    <xf numFmtId="0" fontId="30" fillId="8" borderId="12" applyNumberFormat="0" applyAlignment="0" applyProtection="0"/>
    <xf numFmtId="0" fontId="6" fillId="0" borderId="0"/>
    <xf numFmtId="0" fontId="35" fillId="0" borderId="0"/>
    <xf numFmtId="0" fontId="36" fillId="0" borderId="0"/>
  </cellStyleXfs>
  <cellXfs count="176">
    <xf numFmtId="0" fontId="0" fillId="0" borderId="0" xfId="0"/>
    <xf numFmtId="2" fontId="4" fillId="20" borderId="0" xfId="48" applyNumberFormat="1" applyFont="1" applyFill="1" applyBorder="1" applyProtection="1">
      <protection locked="0"/>
    </xf>
    <xf numFmtId="2" fontId="4" fillId="20" borderId="0" xfId="48" applyNumberFormat="1" applyFont="1" applyFill="1" applyBorder="1" applyAlignment="1" applyProtection="1">
      <protection locked="0"/>
    </xf>
    <xf numFmtId="0" fontId="42" fillId="19" borderId="0" xfId="0" applyFont="1" applyFill="1"/>
    <xf numFmtId="0" fontId="40" fillId="19" borderId="0" xfId="0" applyFont="1" applyFill="1"/>
    <xf numFmtId="0" fontId="40" fillId="0" borderId="0" xfId="0" applyFont="1" applyFill="1"/>
    <xf numFmtId="0" fontId="40" fillId="22" borderId="0" xfId="0" applyFont="1" applyFill="1"/>
    <xf numFmtId="0" fontId="51" fillId="19" borderId="0" xfId="0" applyFont="1" applyFill="1"/>
    <xf numFmtId="0" fontId="51" fillId="0" borderId="0" xfId="0" applyFont="1" applyFill="1"/>
    <xf numFmtId="0" fontId="52" fillId="22" borderId="0" xfId="0" applyFont="1" applyFill="1"/>
    <xf numFmtId="0" fontId="39" fillId="20" borderId="0" xfId="2" applyNumberFormat="1" applyFont="1" applyFill="1" applyBorder="1" applyAlignment="1" applyProtection="1">
      <alignment horizontal="left" vertical="center"/>
      <protection locked="0"/>
    </xf>
    <xf numFmtId="0" fontId="40" fillId="20" borderId="18" xfId="0" applyFont="1" applyFill="1" applyBorder="1" applyProtection="1">
      <protection locked="0"/>
    </xf>
    <xf numFmtId="0" fontId="40" fillId="20" borderId="18" xfId="0" applyFont="1" applyFill="1" applyBorder="1" applyAlignment="1" applyProtection="1">
      <alignment horizontal="right"/>
      <protection locked="0"/>
    </xf>
    <xf numFmtId="9" fontId="40" fillId="20" borderId="18" xfId="0" applyNumberFormat="1" applyFont="1" applyFill="1" applyBorder="1" applyAlignment="1" applyProtection="1">
      <alignment horizontal="right"/>
      <protection locked="0"/>
    </xf>
    <xf numFmtId="2" fontId="40" fillId="20" borderId="18" xfId="0" applyNumberFormat="1" applyFont="1" applyFill="1" applyBorder="1" applyAlignment="1" applyProtection="1">
      <alignment horizontal="right"/>
      <protection locked="0"/>
    </xf>
    <xf numFmtId="2" fontId="40" fillId="20" borderId="24" xfId="0" applyNumberFormat="1" applyFont="1" applyFill="1" applyBorder="1" applyAlignment="1" applyProtection="1">
      <alignment horizontal="right"/>
      <protection locked="0"/>
    </xf>
    <xf numFmtId="1" fontId="39" fillId="24" borderId="0" xfId="2" applyNumberFormat="1" applyFont="1" applyFill="1" applyBorder="1" applyAlignment="1" applyProtection="1">
      <alignment horizontal="right" vertical="center"/>
    </xf>
    <xf numFmtId="0" fontId="4" fillId="19" borderId="0" xfId="3" applyFont="1" applyFill="1" applyProtection="1"/>
    <xf numFmtId="165" fontId="7" fillId="21" borderId="0" xfId="1" quotePrefix="1" applyNumberFormat="1" applyFont="1" applyFill="1" applyBorder="1" applyAlignment="1" applyProtection="1">
      <alignment horizontal="left" indent="4"/>
    </xf>
    <xf numFmtId="165" fontId="7" fillId="21" borderId="0" xfId="1" quotePrefix="1" applyNumberFormat="1" applyFont="1" applyFill="1" applyBorder="1" applyAlignment="1" applyProtection="1">
      <alignment horizontal="center"/>
    </xf>
    <xf numFmtId="0" fontId="5" fillId="22" borderId="0" xfId="3" applyFont="1" applyFill="1" applyBorder="1" applyAlignment="1" applyProtection="1">
      <alignment horizontal="center" vertical="center" wrapText="1"/>
    </xf>
    <xf numFmtId="0" fontId="5" fillId="19" borderId="0" xfId="3" applyFont="1" applyFill="1" applyAlignment="1" applyProtection="1">
      <alignment vertical="top" wrapText="1"/>
    </xf>
    <xf numFmtId="0" fontId="4" fillId="0" borderId="0" xfId="4" applyNumberFormat="1" applyFont="1" applyFill="1" applyAlignment="1" applyProtection="1">
      <alignment horizontal="left" indent="4"/>
    </xf>
    <xf numFmtId="0" fontId="5" fillId="0" borderId="0" xfId="4" applyFont="1" applyFill="1" applyAlignment="1" applyProtection="1"/>
    <xf numFmtId="2" fontId="4" fillId="0" borderId="0" xfId="48" applyNumberFormat="1" applyFont="1" applyFill="1" applyBorder="1" applyProtection="1"/>
    <xf numFmtId="0" fontId="5" fillId="0" borderId="0" xfId="3" applyFont="1" applyFill="1" applyAlignment="1" applyProtection="1"/>
    <xf numFmtId="0" fontId="5" fillId="19" borderId="0" xfId="3" applyFont="1" applyFill="1" applyAlignment="1" applyProtection="1"/>
    <xf numFmtId="0" fontId="4" fillId="0" borderId="0" xfId="4" applyFont="1" applyFill="1" applyAlignment="1" applyProtection="1"/>
    <xf numFmtId="2" fontId="4" fillId="0" borderId="0" xfId="48" applyNumberFormat="1" applyFont="1" applyFill="1" applyBorder="1" applyAlignment="1" applyProtection="1"/>
    <xf numFmtId="0" fontId="4" fillId="19" borderId="0" xfId="3" applyFont="1" applyFill="1" applyAlignment="1" applyProtection="1"/>
    <xf numFmtId="0" fontId="4" fillId="0" borderId="0" xfId="4" applyFont="1" applyFill="1" applyAlignment="1" applyProtection="1">
      <alignment horizontal="left" indent="2"/>
    </xf>
    <xf numFmtId="0" fontId="8" fillId="0" borderId="0" xfId="4" applyFont="1" applyFill="1" applyAlignment="1" applyProtection="1">
      <alignment horizontal="left" indent="4"/>
    </xf>
    <xf numFmtId="0" fontId="4" fillId="0" borderId="0" xfId="4" applyFont="1" applyFill="1" applyAlignment="1" applyProtection="1">
      <alignment horizontal="left" indent="8"/>
    </xf>
    <xf numFmtId="0" fontId="4" fillId="0" borderId="0" xfId="4" applyFont="1" applyFill="1" applyAlignment="1" applyProtection="1">
      <alignment horizontal="left" wrapText="1" indent="8"/>
    </xf>
    <xf numFmtId="0" fontId="8" fillId="0" borderId="0" xfId="4" applyFont="1" applyFill="1" applyAlignment="1" applyProtection="1">
      <alignment horizontal="left" wrapText="1" indent="4"/>
    </xf>
    <xf numFmtId="0" fontId="8" fillId="0" borderId="0" xfId="4" applyFont="1" applyFill="1" applyAlignment="1" applyProtection="1">
      <alignment horizontal="left" vertical="top" indent="4"/>
    </xf>
    <xf numFmtId="0" fontId="4" fillId="0" borderId="0" xfId="4" applyFont="1" applyFill="1" applyAlignment="1" applyProtection="1">
      <alignment horizontal="left" vertical="top" indent="8"/>
    </xf>
    <xf numFmtId="0" fontId="4" fillId="0" borderId="0" xfId="4" applyFont="1" applyFill="1" applyAlignment="1" applyProtection="1">
      <alignment horizontal="left"/>
    </xf>
    <xf numFmtId="0" fontId="4" fillId="19" borderId="0" xfId="3" applyFont="1" applyFill="1" applyAlignment="1" applyProtection="1">
      <alignment vertical="top"/>
    </xf>
    <xf numFmtId="49" fontId="4" fillId="0" borderId="0" xfId="4" applyNumberFormat="1" applyFont="1" applyFill="1" applyAlignment="1" applyProtection="1">
      <alignment horizontal="left" indent="8"/>
    </xf>
    <xf numFmtId="0" fontId="4" fillId="0" borderId="0" xfId="5" applyFont="1" applyFill="1" applyAlignment="1" applyProtection="1"/>
    <xf numFmtId="0" fontId="4" fillId="0" borderId="0" xfId="5" applyFont="1" applyFill="1" applyAlignment="1" applyProtection="1">
      <alignment horizontal="left" vertical="top" indent="2"/>
    </xf>
    <xf numFmtId="0" fontId="8" fillId="0" borderId="0" xfId="5" applyFont="1" applyFill="1" applyAlignment="1" applyProtection="1">
      <alignment horizontal="left" vertical="top" indent="4"/>
    </xf>
    <xf numFmtId="0" fontId="4" fillId="0" borderId="0" xfId="5" applyFont="1" applyFill="1" applyBorder="1" applyAlignment="1" applyProtection="1">
      <alignment horizontal="left" vertical="top" indent="8"/>
    </xf>
    <xf numFmtId="0" fontId="4" fillId="0" borderId="0" xfId="5" applyFont="1" applyFill="1" applyAlignment="1" applyProtection="1">
      <alignment horizontal="left" vertical="top" indent="8"/>
    </xf>
    <xf numFmtId="0" fontId="5" fillId="0" borderId="0" xfId="5" applyFont="1" applyFill="1" applyAlignment="1" applyProtection="1"/>
    <xf numFmtId="0" fontId="4" fillId="0" borderId="0" xfId="4" applyFont="1" applyFill="1" applyAlignment="1" applyProtection="1">
      <alignment horizontal="justify"/>
    </xf>
    <xf numFmtId="0" fontId="4" fillId="19" borderId="0" xfId="3" applyFont="1" applyFill="1" applyAlignment="1" applyProtection="1">
      <alignment horizontal="left" indent="4"/>
    </xf>
    <xf numFmtId="0" fontId="44" fillId="19" borderId="0" xfId="0" applyFont="1" applyFill="1" applyBorder="1" applyAlignment="1" applyProtection="1">
      <alignment horizontal="center" vertical="center"/>
    </xf>
    <xf numFmtId="0" fontId="50" fillId="19" borderId="0" xfId="0" applyFont="1" applyFill="1" applyBorder="1" applyAlignment="1" applyProtection="1">
      <alignment horizontal="right"/>
    </xf>
    <xf numFmtId="164" fontId="5" fillId="19" borderId="0" xfId="2" applyNumberFormat="1" applyFont="1" applyFill="1" applyBorder="1" applyAlignment="1" applyProtection="1">
      <alignment horizontal="center" vertical="center"/>
    </xf>
    <xf numFmtId="0" fontId="45" fillId="19" borderId="0" xfId="0" applyFont="1" applyFill="1" applyBorder="1" applyAlignment="1" applyProtection="1">
      <alignment horizontal="center" vertical="center"/>
    </xf>
    <xf numFmtId="1" fontId="5" fillId="19" borderId="0" xfId="2" applyNumberFormat="1" applyFont="1" applyFill="1" applyBorder="1" applyAlignment="1" applyProtection="1">
      <alignment horizontal="center" vertical="center"/>
    </xf>
    <xf numFmtId="0" fontId="5" fillId="19" borderId="0" xfId="2" applyNumberFormat="1" applyFont="1" applyFill="1" applyBorder="1" applyAlignment="1" applyProtection="1">
      <alignment horizontal="center" vertical="center"/>
    </xf>
    <xf numFmtId="0" fontId="46" fillId="19" borderId="0" xfId="0" applyFont="1" applyFill="1" applyBorder="1" applyAlignment="1" applyProtection="1">
      <alignment horizontal="center" vertical="center"/>
    </xf>
    <xf numFmtId="0" fontId="41" fillId="19" borderId="0" xfId="0" applyFont="1" applyFill="1" applyBorder="1" applyProtection="1"/>
    <xf numFmtId="164" fontId="38" fillId="23" borderId="26" xfId="2" applyNumberFormat="1" applyFont="1" applyFill="1" applyBorder="1" applyAlignment="1" applyProtection="1">
      <alignment horizontal="left" vertical="center"/>
    </xf>
    <xf numFmtId="164" fontId="37" fillId="23" borderId="0" xfId="2" applyNumberFormat="1" applyFont="1" applyFill="1" applyBorder="1" applyAlignment="1" applyProtection="1">
      <alignment horizontal="left" vertical="center"/>
    </xf>
    <xf numFmtId="1" fontId="31" fillId="24" borderId="0" xfId="2" applyNumberFormat="1" applyFont="1" applyFill="1" applyBorder="1" applyAlignment="1" applyProtection="1">
      <alignment horizontal="right" vertical="center"/>
    </xf>
    <xf numFmtId="0" fontId="31" fillId="24" borderId="0" xfId="2" applyNumberFormat="1" applyFont="1" applyFill="1" applyBorder="1" applyAlignment="1" applyProtection="1">
      <alignment horizontal="left" vertical="center"/>
    </xf>
    <xf numFmtId="0" fontId="0" fillId="18" borderId="0" xfId="0" applyFill="1" applyBorder="1" applyAlignment="1" applyProtection="1">
      <alignment horizontal="right"/>
    </xf>
    <xf numFmtId="0" fontId="34" fillId="18" borderId="0" xfId="0" applyFont="1" applyFill="1" applyBorder="1" applyProtection="1"/>
    <xf numFmtId="0" fontId="42" fillId="18" borderId="0" xfId="0" applyFont="1" applyFill="1" applyBorder="1" applyProtection="1"/>
    <xf numFmtId="0" fontId="42" fillId="19" borderId="0" xfId="0" applyFont="1" applyFill="1" applyBorder="1" applyProtection="1"/>
    <xf numFmtId="164" fontId="38" fillId="23" borderId="27" xfId="2" applyNumberFormat="1" applyFont="1" applyFill="1" applyBorder="1" applyAlignment="1" applyProtection="1">
      <alignment horizontal="left" vertical="center"/>
    </xf>
    <xf numFmtId="164" fontId="37" fillId="23" borderId="28" xfId="2" applyNumberFormat="1" applyFont="1" applyFill="1" applyBorder="1" applyAlignment="1" applyProtection="1">
      <alignment horizontal="left" vertical="center"/>
    </xf>
    <xf numFmtId="164" fontId="32" fillId="23" borderId="28" xfId="2" applyNumberFormat="1" applyFont="1" applyFill="1" applyBorder="1" applyAlignment="1" applyProtection="1">
      <alignment horizontal="left" vertical="center"/>
    </xf>
    <xf numFmtId="1" fontId="31" fillId="24" borderId="28" xfId="2" applyNumberFormat="1" applyFont="1" applyFill="1" applyBorder="1" applyAlignment="1" applyProtection="1">
      <alignment horizontal="right" vertical="center"/>
    </xf>
    <xf numFmtId="0" fontId="31" fillId="24" borderId="28" xfId="2" applyNumberFormat="1" applyFont="1" applyFill="1" applyBorder="1" applyAlignment="1" applyProtection="1">
      <alignment horizontal="left" vertical="center"/>
    </xf>
    <xf numFmtId="0" fontId="0" fillId="18" borderId="28" xfId="0" applyFill="1" applyBorder="1" applyAlignment="1" applyProtection="1">
      <alignment horizontal="right"/>
    </xf>
    <xf numFmtId="0" fontId="34" fillId="18" borderId="28" xfId="0" applyFont="1" applyFill="1" applyBorder="1" applyProtection="1"/>
    <xf numFmtId="0" fontId="42" fillId="18" borderId="28" xfId="0" applyFont="1" applyFill="1" applyBorder="1" applyProtection="1"/>
    <xf numFmtId="0" fontId="47" fillId="19" borderId="0" xfId="0" applyFont="1" applyFill="1" applyProtection="1"/>
    <xf numFmtId="0" fontId="39" fillId="22" borderId="0" xfId="4" applyNumberFormat="1" applyFont="1" applyFill="1" applyAlignment="1" applyProtection="1">
      <alignment horizontal="right"/>
    </xf>
    <xf numFmtId="0" fontId="50" fillId="22" borderId="0" xfId="0" applyFont="1" applyFill="1" applyProtection="1"/>
    <xf numFmtId="0" fontId="50" fillId="22" borderId="0" xfId="0" applyFont="1" applyFill="1" applyAlignment="1" applyProtection="1">
      <alignment horizontal="right"/>
    </xf>
    <xf numFmtId="0" fontId="40" fillId="22" borderId="0" xfId="0" applyFont="1" applyFill="1" applyAlignment="1" applyProtection="1">
      <alignment horizontal="right"/>
    </xf>
    <xf numFmtId="0" fontId="49" fillId="0" borderId="25" xfId="0" applyFont="1" applyFill="1" applyBorder="1" applyProtection="1"/>
    <xf numFmtId="0" fontId="40" fillId="25" borderId="16" xfId="0" applyFont="1" applyFill="1" applyBorder="1" applyProtection="1"/>
    <xf numFmtId="0" fontId="40" fillId="19" borderId="0" xfId="0" applyFont="1" applyFill="1" applyProtection="1"/>
    <xf numFmtId="0" fontId="40" fillId="0" borderId="18" xfId="0" applyFont="1" applyFill="1" applyBorder="1" applyProtection="1"/>
    <xf numFmtId="0" fontId="40" fillId="22" borderId="18" xfId="0" applyFont="1" applyFill="1" applyBorder="1" applyProtection="1"/>
    <xf numFmtId="0" fontId="49" fillId="18" borderId="0" xfId="0" applyFont="1" applyFill="1" applyBorder="1" applyProtection="1"/>
    <xf numFmtId="0" fontId="50" fillId="22" borderId="0" xfId="0" applyFont="1" applyFill="1" applyAlignment="1" applyProtection="1"/>
    <xf numFmtId="0" fontId="50" fillId="22" borderId="15" xfId="0" applyFont="1" applyFill="1" applyBorder="1" applyAlignment="1" applyProtection="1"/>
    <xf numFmtId="0" fontId="40" fillId="18" borderId="17" xfId="0" applyFont="1" applyFill="1" applyBorder="1" applyAlignment="1" applyProtection="1">
      <alignment horizontal="right"/>
    </xf>
    <xf numFmtId="0" fontId="40" fillId="18" borderId="0" xfId="0" applyFont="1" applyFill="1" applyBorder="1" applyProtection="1"/>
    <xf numFmtId="0" fontId="40" fillId="22" borderId="0" xfId="0" applyFont="1" applyFill="1" applyBorder="1" applyAlignment="1" applyProtection="1">
      <alignment horizontal="right"/>
    </xf>
    <xf numFmtId="0" fontId="54" fillId="18" borderId="0" xfId="0" applyFont="1" applyFill="1" applyBorder="1" applyAlignment="1" applyProtection="1">
      <alignment horizontal="right"/>
    </xf>
    <xf numFmtId="0" fontId="40" fillId="18" borderId="21" xfId="0" applyFont="1" applyFill="1" applyBorder="1" applyProtection="1"/>
    <xf numFmtId="0" fontId="40" fillId="18" borderId="20" xfId="0" applyFont="1" applyFill="1" applyBorder="1" applyProtection="1"/>
    <xf numFmtId="0" fontId="40" fillId="18" borderId="0" xfId="0" applyFont="1" applyFill="1" applyProtection="1"/>
    <xf numFmtId="0" fontId="40" fillId="22" borderId="13" xfId="0" applyFont="1" applyFill="1" applyBorder="1" applyProtection="1"/>
    <xf numFmtId="0" fontId="40" fillId="22" borderId="13" xfId="0" applyFont="1" applyFill="1" applyBorder="1" applyAlignment="1" applyProtection="1">
      <alignment horizontal="right"/>
    </xf>
    <xf numFmtId="0" fontId="50" fillId="22" borderId="13" xfId="0" applyFont="1" applyFill="1" applyBorder="1" applyProtection="1"/>
    <xf numFmtId="0" fontId="40" fillId="22" borderId="14" xfId="0" applyFont="1" applyFill="1" applyBorder="1" applyAlignment="1" applyProtection="1">
      <alignment horizontal="right"/>
    </xf>
    <xf numFmtId="0" fontId="42" fillId="19" borderId="0" xfId="0" applyFont="1" applyFill="1" applyProtection="1"/>
    <xf numFmtId="0" fontId="40" fillId="19" borderId="0" xfId="0" applyFont="1" applyFill="1" applyAlignment="1" applyProtection="1">
      <alignment horizontal="center"/>
    </xf>
    <xf numFmtId="0" fontId="42" fillId="19" borderId="0" xfId="0" applyFont="1" applyFill="1" applyAlignment="1" applyProtection="1">
      <alignment horizontal="right"/>
    </xf>
    <xf numFmtId="0" fontId="33" fillId="19" borderId="0" xfId="0" applyFont="1" applyFill="1" applyAlignment="1" applyProtection="1">
      <alignment horizontal="right"/>
    </xf>
    <xf numFmtId="0" fontId="43" fillId="19" borderId="0" xfId="0" applyFont="1" applyFill="1" applyProtection="1"/>
    <xf numFmtId="0" fontId="41" fillId="19" borderId="0" xfId="0" applyFont="1" applyFill="1" applyProtection="1"/>
    <xf numFmtId="0" fontId="40" fillId="20" borderId="18" xfId="0" applyFont="1" applyFill="1" applyBorder="1" applyAlignment="1" applyProtection="1">
      <alignment horizontal="center"/>
      <protection locked="0"/>
    </xf>
    <xf numFmtId="0" fontId="40" fillId="20" borderId="18" xfId="0" applyNumberFormat="1" applyFont="1" applyFill="1" applyBorder="1" applyAlignment="1" applyProtection="1">
      <alignment horizontal="right"/>
      <protection locked="0"/>
    </xf>
    <xf numFmtId="2" fontId="50" fillId="20" borderId="14" xfId="0" applyNumberFormat="1" applyFont="1" applyFill="1" applyBorder="1" applyAlignment="1" applyProtection="1">
      <alignment horizontal="right"/>
      <protection locked="0"/>
    </xf>
    <xf numFmtId="164" fontId="39" fillId="24" borderId="0" xfId="2" applyNumberFormat="1" applyFont="1" applyFill="1" applyBorder="1" applyAlignment="1" applyProtection="1">
      <alignment horizontal="right" vertical="center"/>
    </xf>
    <xf numFmtId="0" fontId="39" fillId="24" borderId="0" xfId="2" applyNumberFormat="1" applyFont="1" applyFill="1" applyBorder="1" applyAlignment="1" applyProtection="1">
      <alignment horizontal="left" vertical="center"/>
    </xf>
    <xf numFmtId="164" fontId="39" fillId="24" borderId="0" xfId="2" applyNumberFormat="1" applyFont="1" applyFill="1" applyBorder="1" applyAlignment="1" applyProtection="1">
      <alignment horizontal="left" vertical="center"/>
    </xf>
    <xf numFmtId="0" fontId="4" fillId="19" borderId="0" xfId="3" applyFont="1" applyFill="1" applyAlignment="1" applyProtection="1">
      <alignment horizontal="right"/>
    </xf>
    <xf numFmtId="0" fontId="5" fillId="22" borderId="0" xfId="3" applyFont="1" applyFill="1" applyBorder="1" applyAlignment="1" applyProtection="1">
      <alignment horizontal="left" vertical="center" wrapText="1" indent="4"/>
    </xf>
    <xf numFmtId="0" fontId="5" fillId="22" borderId="0" xfId="3" applyFont="1" applyFill="1" applyBorder="1" applyAlignment="1" applyProtection="1">
      <alignment vertical="center" wrapText="1"/>
    </xf>
    <xf numFmtId="0" fontId="5" fillId="19" borderId="17" xfId="3" applyFont="1" applyFill="1" applyBorder="1" applyAlignment="1" applyProtection="1"/>
    <xf numFmtId="0" fontId="5" fillId="18" borderId="19" xfId="4" applyFont="1" applyFill="1" applyBorder="1" applyAlignment="1" applyProtection="1"/>
    <xf numFmtId="0" fontId="5" fillId="0" borderId="18" xfId="3" applyFont="1" applyFill="1" applyBorder="1" applyAlignment="1" applyProtection="1"/>
    <xf numFmtId="2" fontId="4" fillId="19" borderId="0" xfId="48" applyNumberFormat="1" applyFont="1" applyFill="1" applyBorder="1" applyProtection="1"/>
    <xf numFmtId="0" fontId="4" fillId="19" borderId="17" xfId="3" applyFont="1" applyFill="1" applyBorder="1" applyAlignment="1" applyProtection="1"/>
    <xf numFmtId="0" fontId="4" fillId="18" borderId="19" xfId="4" applyFont="1" applyFill="1" applyBorder="1" applyAlignment="1" applyProtection="1"/>
    <xf numFmtId="0" fontId="4" fillId="19" borderId="17" xfId="3" applyFont="1" applyFill="1" applyBorder="1" applyProtection="1"/>
    <xf numFmtId="0" fontId="4" fillId="18" borderId="19" xfId="4" applyFont="1" applyFill="1" applyBorder="1" applyAlignment="1" applyProtection="1">
      <alignment horizontal="left" indent="2"/>
    </xf>
    <xf numFmtId="0" fontId="8" fillId="18" borderId="19" xfId="4" applyFont="1" applyFill="1" applyBorder="1" applyAlignment="1" applyProtection="1">
      <alignment horizontal="left" indent="4"/>
    </xf>
    <xf numFmtId="0" fontId="4" fillId="18" borderId="19" xfId="4" applyFont="1" applyFill="1" applyBorder="1" applyAlignment="1" applyProtection="1">
      <alignment horizontal="left" indent="8"/>
    </xf>
    <xf numFmtId="0" fontId="4" fillId="18" borderId="19" xfId="4" applyFont="1" applyFill="1" applyBorder="1" applyAlignment="1" applyProtection="1">
      <alignment horizontal="left" wrapText="1" indent="8"/>
    </xf>
    <xf numFmtId="0" fontId="8" fillId="18" borderId="19" xfId="4" applyFont="1" applyFill="1" applyBorder="1" applyAlignment="1" applyProtection="1">
      <alignment horizontal="left" wrapText="1" indent="4"/>
    </xf>
    <xf numFmtId="0" fontId="8" fillId="18" borderId="19" xfId="4" applyFont="1" applyFill="1" applyBorder="1" applyAlignment="1" applyProtection="1">
      <alignment horizontal="left" vertical="top" indent="4"/>
    </xf>
    <xf numFmtId="0" fontId="4" fillId="18" borderId="19" xfId="4" applyFont="1" applyFill="1" applyBorder="1" applyAlignment="1" applyProtection="1">
      <alignment horizontal="left" vertical="top" indent="8"/>
    </xf>
    <xf numFmtId="0" fontId="8" fillId="18" borderId="15" xfId="4" applyFont="1" applyFill="1" applyBorder="1" applyAlignment="1" applyProtection="1">
      <alignment horizontal="left" indent="4"/>
    </xf>
    <xf numFmtId="0" fontId="4" fillId="18" borderId="15" xfId="4" applyFont="1" applyFill="1" applyBorder="1" applyAlignment="1" applyProtection="1">
      <alignment horizontal="left" indent="8"/>
    </xf>
    <xf numFmtId="0" fontId="4" fillId="18" borderId="0" xfId="4" applyFont="1" applyFill="1" applyBorder="1" applyAlignment="1" applyProtection="1">
      <alignment horizontal="left" indent="2"/>
    </xf>
    <xf numFmtId="0" fontId="8" fillId="18" borderId="22" xfId="4" applyFont="1" applyFill="1" applyBorder="1" applyAlignment="1" applyProtection="1">
      <alignment horizontal="left" indent="4"/>
    </xf>
    <xf numFmtId="0" fontId="4" fillId="18" borderId="0" xfId="4" applyFont="1" applyFill="1" applyBorder="1" applyAlignment="1" applyProtection="1">
      <alignment horizontal="left" indent="8"/>
    </xf>
    <xf numFmtId="0" fontId="4" fillId="18" borderId="19" xfId="4" applyFont="1" applyFill="1" applyBorder="1" applyAlignment="1" applyProtection="1">
      <alignment horizontal="left"/>
    </xf>
    <xf numFmtId="0" fontId="8" fillId="18" borderId="0" xfId="4" applyFont="1" applyFill="1" applyBorder="1" applyAlignment="1" applyProtection="1">
      <alignment horizontal="left" indent="4"/>
    </xf>
    <xf numFmtId="0" fontId="4" fillId="18" borderId="22" xfId="4" applyFont="1" applyFill="1" applyBorder="1" applyAlignment="1" applyProtection="1">
      <alignment horizontal="left" indent="8"/>
    </xf>
    <xf numFmtId="0" fontId="4" fillId="18" borderId="22" xfId="4" applyFont="1" applyFill="1" applyBorder="1" applyAlignment="1" applyProtection="1">
      <alignment horizontal="left" indent="2"/>
    </xf>
    <xf numFmtId="0" fontId="4" fillId="18" borderId="0" xfId="4" applyFont="1" applyFill="1" applyBorder="1" applyAlignment="1" applyProtection="1">
      <alignment horizontal="left"/>
    </xf>
    <xf numFmtId="49" fontId="4" fillId="18" borderId="19" xfId="4" applyNumberFormat="1" applyFont="1" applyFill="1" applyBorder="1" applyAlignment="1" applyProtection="1">
      <alignment horizontal="left" indent="8"/>
    </xf>
    <xf numFmtId="0" fontId="4" fillId="18" borderId="19" xfId="5" applyFont="1" applyFill="1" applyBorder="1" applyAlignment="1" applyProtection="1"/>
    <xf numFmtId="0" fontId="4" fillId="18" borderId="19" xfId="5" applyFont="1" applyFill="1" applyBorder="1" applyAlignment="1" applyProtection="1">
      <alignment horizontal="left" vertical="top" indent="2"/>
    </xf>
    <xf numFmtId="0" fontId="8" fillId="18" borderId="19" xfId="5" applyFont="1" applyFill="1" applyBorder="1" applyAlignment="1" applyProtection="1">
      <alignment horizontal="left" vertical="top" indent="4"/>
    </xf>
    <xf numFmtId="0" fontId="4" fillId="18" borderId="19" xfId="5" applyFont="1" applyFill="1" applyBorder="1" applyAlignment="1" applyProtection="1">
      <alignment horizontal="left" vertical="top" indent="8"/>
    </xf>
    <xf numFmtId="0" fontId="5" fillId="18" borderId="19" xfId="5" applyFont="1" applyFill="1" applyBorder="1" applyAlignment="1" applyProtection="1"/>
    <xf numFmtId="0" fontId="4" fillId="18" borderId="19" xfId="4" applyFont="1" applyFill="1" applyBorder="1" applyAlignment="1" applyProtection="1">
      <alignment horizontal="justify"/>
    </xf>
    <xf numFmtId="164" fontId="39" fillId="24" borderId="0" xfId="2" applyNumberFormat="1" applyFont="1" applyFill="1" applyBorder="1" applyAlignment="1" applyProtection="1">
      <alignment horizontal="left" vertical="center" indent="1"/>
    </xf>
    <xf numFmtId="0" fontId="4" fillId="21" borderId="0" xfId="3" applyFont="1" applyFill="1" applyProtection="1"/>
    <xf numFmtId="0" fontId="5" fillId="22" borderId="0" xfId="3" applyFont="1" applyFill="1" applyAlignment="1" applyProtection="1">
      <alignment vertical="top" wrapText="1"/>
    </xf>
    <xf numFmtId="0" fontId="5" fillId="22" borderId="15" xfId="3" applyFont="1" applyFill="1" applyBorder="1" applyAlignment="1" applyProtection="1">
      <alignment vertical="center" wrapText="1"/>
    </xf>
    <xf numFmtId="2" fontId="4" fillId="19" borderId="0" xfId="48" applyNumberFormat="1" applyFont="1" applyFill="1" applyBorder="1" applyAlignment="1" applyProtection="1">
      <alignment wrapText="1"/>
    </xf>
    <xf numFmtId="0" fontId="8" fillId="0" borderId="0" xfId="4" applyFont="1" applyFill="1" applyAlignment="1">
      <alignment horizontal="left" indent="4"/>
    </xf>
    <xf numFmtId="164" fontId="5" fillId="24" borderId="0" xfId="2" applyNumberFormat="1" applyFont="1" applyFill="1" applyBorder="1" applyAlignment="1" applyProtection="1">
      <alignment horizontal="right" vertical="center" indent="1"/>
      <protection locked="0"/>
    </xf>
    <xf numFmtId="165" fontId="7" fillId="21" borderId="0" xfId="1" quotePrefix="1" applyNumberFormat="1" applyFont="1" applyFill="1" applyBorder="1" applyAlignment="1" applyProtection="1">
      <alignment horizontal="center"/>
      <protection locked="0"/>
    </xf>
    <xf numFmtId="0" fontId="5" fillId="22" borderId="0" xfId="3" applyFont="1" applyFill="1" applyBorder="1" applyAlignment="1" applyProtection="1">
      <alignment horizontal="center" vertical="center" wrapText="1"/>
      <protection locked="0"/>
    </xf>
    <xf numFmtId="0" fontId="4" fillId="19" borderId="0" xfId="3" applyFont="1" applyFill="1" applyProtection="1">
      <protection locked="0"/>
    </xf>
    <xf numFmtId="0" fontId="42" fillId="18" borderId="0" xfId="0" applyFont="1" applyFill="1"/>
    <xf numFmtId="0" fontId="42" fillId="3" borderId="0" xfId="0" applyFont="1" applyFill="1"/>
    <xf numFmtId="0" fontId="42" fillId="18" borderId="23" xfId="0" applyFont="1" applyFill="1" applyBorder="1"/>
    <xf numFmtId="0" fontId="42" fillId="3" borderId="0" xfId="0" applyFont="1" applyFill="1" applyAlignment="1">
      <alignment wrapText="1"/>
    </xf>
    <xf numFmtId="2" fontId="4" fillId="0" borderId="0" xfId="48" applyNumberFormat="1" applyFont="1" applyFill="1" applyBorder="1" applyProtection="1">
      <protection locked="0"/>
    </xf>
    <xf numFmtId="2" fontId="4" fillId="0" borderId="0" xfId="48" applyNumberFormat="1" applyFont="1" applyFill="1" applyBorder="1" applyAlignment="1" applyProtection="1">
      <protection locked="0"/>
    </xf>
    <xf numFmtId="0" fontId="57" fillId="18" borderId="0" xfId="0" applyFont="1" applyFill="1" applyAlignment="1"/>
    <xf numFmtId="0" fontId="55" fillId="18" borderId="0" xfId="0" applyFont="1" applyFill="1" applyAlignment="1">
      <alignment horizontal="center"/>
    </xf>
    <xf numFmtId="0" fontId="56" fillId="18" borderId="0" xfId="0" applyFont="1" applyFill="1" applyAlignment="1">
      <alignment horizontal="center" vertical="center" wrapText="1"/>
    </xf>
    <xf numFmtId="0" fontId="58" fillId="18" borderId="0" xfId="0" applyFont="1" applyFill="1" applyAlignment="1">
      <alignment horizontal="center"/>
    </xf>
    <xf numFmtId="0" fontId="57" fillId="18" borderId="0" xfId="0" applyFont="1" applyFill="1" applyAlignment="1">
      <alignment horizontal="center"/>
    </xf>
    <xf numFmtId="164" fontId="37" fillId="23" borderId="0" xfId="2" applyNumberFormat="1" applyFont="1" applyFill="1" applyBorder="1" applyAlignment="1" applyProtection="1">
      <alignment horizontal="center" vertical="center" wrapText="1"/>
    </xf>
    <xf numFmtId="164" fontId="37" fillId="23" borderId="0" xfId="2" applyNumberFormat="1" applyFont="1" applyFill="1" applyBorder="1" applyAlignment="1" applyProtection="1">
      <alignment horizontal="center" vertical="center"/>
    </xf>
    <xf numFmtId="164" fontId="37" fillId="23" borderId="28" xfId="2" applyNumberFormat="1" applyFont="1" applyFill="1" applyBorder="1" applyAlignment="1" applyProtection="1">
      <alignment horizontal="center" vertical="center"/>
    </xf>
    <xf numFmtId="164" fontId="48" fillId="23" borderId="28" xfId="2" applyNumberFormat="1" applyFont="1" applyFill="1" applyBorder="1" applyAlignment="1" applyProtection="1">
      <alignment horizontal="center" vertical="center"/>
    </xf>
    <xf numFmtId="0" fontId="40" fillId="18" borderId="21" xfId="0" applyFont="1" applyFill="1" applyBorder="1" applyAlignment="1" applyProtection="1">
      <alignment horizontal="center" wrapText="1"/>
    </xf>
    <xf numFmtId="0" fontId="40" fillId="18" borderId="22" xfId="0" applyFont="1" applyFill="1" applyBorder="1" applyAlignment="1" applyProtection="1">
      <alignment horizontal="center" wrapText="1"/>
    </xf>
    <xf numFmtId="0" fontId="40" fillId="18" borderId="20" xfId="0" applyFont="1" applyFill="1" applyBorder="1" applyAlignment="1" applyProtection="1">
      <alignment horizontal="center" wrapText="1"/>
    </xf>
    <xf numFmtId="0" fontId="40" fillId="18" borderId="15" xfId="0" applyFont="1" applyFill="1" applyBorder="1" applyAlignment="1" applyProtection="1">
      <alignment horizontal="center" wrapText="1"/>
    </xf>
    <xf numFmtId="165" fontId="7" fillId="21" borderId="0" xfId="1" quotePrefix="1" applyNumberFormat="1" applyFont="1" applyFill="1" applyBorder="1" applyAlignment="1" applyProtection="1">
      <alignment horizontal="center"/>
    </xf>
    <xf numFmtId="0" fontId="5" fillId="22" borderId="0" xfId="3" applyFont="1" applyFill="1" applyBorder="1" applyAlignment="1" applyProtection="1">
      <alignment horizontal="center" vertical="center" wrapText="1"/>
    </xf>
    <xf numFmtId="0" fontId="53" fillId="22" borderId="29" xfId="0" applyFont="1" applyFill="1" applyBorder="1" applyAlignment="1">
      <alignment vertical="center"/>
    </xf>
    <xf numFmtId="0" fontId="59" fillId="0" borderId="30" xfId="0" applyNumberFormat="1" applyFont="1" applyFill="1" applyBorder="1" applyAlignment="1">
      <alignment vertical="top" wrapText="1"/>
    </xf>
    <xf numFmtId="0" fontId="59" fillId="20" borderId="31" xfId="0" applyFont="1" applyFill="1" applyBorder="1"/>
  </cellXfs>
  <cellStyles count="84">
    <cellStyle name="=C:\WINNT\SYSTEM32\COMMAND.COM" xfId="6" xr:uid="{00000000-0005-0000-0000-000000000000}"/>
    <cellStyle name="Accent1 - 20 %" xfId="7" xr:uid="{00000000-0005-0000-0000-000001000000}"/>
    <cellStyle name="Accent1 - 40 %" xfId="8" xr:uid="{00000000-0005-0000-0000-000002000000}"/>
    <cellStyle name="Accent1 - 60 %" xfId="9" xr:uid="{00000000-0005-0000-0000-000003000000}"/>
    <cellStyle name="Accent2 - 20 %" xfId="10" xr:uid="{00000000-0005-0000-0000-000004000000}"/>
    <cellStyle name="Accent2 - 40 %" xfId="11" xr:uid="{00000000-0005-0000-0000-000005000000}"/>
    <cellStyle name="Accent2 - 60 %" xfId="12" xr:uid="{00000000-0005-0000-0000-000006000000}"/>
    <cellStyle name="Accent3 - 20 %" xfId="13" xr:uid="{00000000-0005-0000-0000-000007000000}"/>
    <cellStyle name="Accent3 - 40 %" xfId="14" xr:uid="{00000000-0005-0000-0000-000008000000}"/>
    <cellStyle name="Accent3 - 60 %" xfId="15" xr:uid="{00000000-0005-0000-0000-000009000000}"/>
    <cellStyle name="Accent4 - 20 %" xfId="16" xr:uid="{00000000-0005-0000-0000-00000A000000}"/>
    <cellStyle name="Accent4 - 40 %" xfId="17" xr:uid="{00000000-0005-0000-0000-00000B000000}"/>
    <cellStyle name="Accent4 - 60 %" xfId="18" xr:uid="{00000000-0005-0000-0000-00000C000000}"/>
    <cellStyle name="Accent5 - 20 %" xfId="19" xr:uid="{00000000-0005-0000-0000-00000D000000}"/>
    <cellStyle name="Accent5 - 40 %" xfId="20" xr:uid="{00000000-0005-0000-0000-00000E000000}"/>
    <cellStyle name="Accent5 - 60 %" xfId="21" xr:uid="{00000000-0005-0000-0000-00000F000000}"/>
    <cellStyle name="Accent6 - 20 %" xfId="22" xr:uid="{00000000-0005-0000-0000-000010000000}"/>
    <cellStyle name="Accent6 - 40 %" xfId="23" xr:uid="{00000000-0005-0000-0000-000011000000}"/>
    <cellStyle name="Accent6 - 60 %" xfId="24" xr:uid="{00000000-0005-0000-0000-000012000000}"/>
    <cellStyle name="Avertissement" xfId="25" xr:uid="{00000000-0005-0000-0000-000013000000}"/>
    <cellStyle name="Calcul" xfId="26" xr:uid="{00000000-0005-0000-0000-000014000000}"/>
    <cellStyle name="Cellule liée" xfId="27" xr:uid="{00000000-0005-0000-0000-000015000000}"/>
    <cellStyle name="Comma 2" xfId="2" xr:uid="{00000000-0005-0000-0000-000016000000}"/>
    <cellStyle name="Comma 2 10" xfId="28" xr:uid="{00000000-0005-0000-0000-000017000000}"/>
    <cellStyle name="Comma 2 11" xfId="29" xr:uid="{00000000-0005-0000-0000-000018000000}"/>
    <cellStyle name="Comma 2 2" xfId="30" xr:uid="{00000000-0005-0000-0000-000019000000}"/>
    <cellStyle name="Comma 2 3" xfId="31" xr:uid="{00000000-0005-0000-0000-00001A000000}"/>
    <cellStyle name="Comma 2 4" xfId="32" xr:uid="{00000000-0005-0000-0000-00001B000000}"/>
    <cellStyle name="Comma 2 5" xfId="33" xr:uid="{00000000-0005-0000-0000-00001C000000}"/>
    <cellStyle name="Comma 2 6" xfId="34" xr:uid="{00000000-0005-0000-0000-00001D000000}"/>
    <cellStyle name="Comma 2 7" xfId="35" xr:uid="{00000000-0005-0000-0000-00001E000000}"/>
    <cellStyle name="Comma 2 8" xfId="36" xr:uid="{00000000-0005-0000-0000-00001F000000}"/>
    <cellStyle name="Comma 2 9" xfId="37" xr:uid="{00000000-0005-0000-0000-000020000000}"/>
    <cellStyle name="Commentaire" xfId="38" xr:uid="{00000000-0005-0000-0000-000021000000}"/>
    <cellStyle name="Density" xfId="39" xr:uid="{00000000-0005-0000-0000-000022000000}"/>
    <cellStyle name="EigenValue" xfId="40" xr:uid="{00000000-0005-0000-0000-000023000000}"/>
    <cellStyle name="Emphase 1" xfId="41" xr:uid="{00000000-0005-0000-0000-000024000000}"/>
    <cellStyle name="Emphase 2" xfId="42" xr:uid="{00000000-0005-0000-0000-000025000000}"/>
    <cellStyle name="Emphase 3" xfId="43" xr:uid="{00000000-0005-0000-0000-000026000000}"/>
    <cellStyle name="Entrée" xfId="44" xr:uid="{00000000-0005-0000-0000-000027000000}"/>
    <cellStyle name="Heading" xfId="45" xr:uid="{00000000-0005-0000-0000-000028000000}"/>
    <cellStyle name="Insatisfaisant" xfId="46" xr:uid="{00000000-0005-0000-0000-000029000000}"/>
    <cellStyle name="Neutre" xfId="47" xr:uid="{00000000-0005-0000-0000-00002A000000}"/>
    <cellStyle name="Normal" xfId="0" builtinId="0"/>
    <cellStyle name="Normal 2" xfId="1" xr:uid="{00000000-0005-0000-0000-00002C000000}"/>
    <cellStyle name="Normal 2 10" xfId="48" xr:uid="{00000000-0005-0000-0000-00002D000000}"/>
    <cellStyle name="Normal 2 2" xfId="49" xr:uid="{00000000-0005-0000-0000-00002E000000}"/>
    <cellStyle name="Normal 2 3" xfId="50" xr:uid="{00000000-0005-0000-0000-00002F000000}"/>
    <cellStyle name="Normal 2 4" xfId="51" xr:uid="{00000000-0005-0000-0000-000030000000}"/>
    <cellStyle name="Normal 2 5" xfId="52" xr:uid="{00000000-0005-0000-0000-000031000000}"/>
    <cellStyle name="Normal 2 6" xfId="53" xr:uid="{00000000-0005-0000-0000-000032000000}"/>
    <cellStyle name="Normal 2 7" xfId="54" xr:uid="{00000000-0005-0000-0000-000033000000}"/>
    <cellStyle name="Normal 2 8" xfId="55" xr:uid="{00000000-0005-0000-0000-000034000000}"/>
    <cellStyle name="Normal 2 9" xfId="56" xr:uid="{00000000-0005-0000-0000-000035000000}"/>
    <cellStyle name="Normal 2_Step 2-BH Estimation" xfId="82" xr:uid="{00000000-0005-0000-0000-000036000000}"/>
    <cellStyle name="Normal 3" xfId="3" xr:uid="{00000000-0005-0000-0000-000037000000}"/>
    <cellStyle name="Normal 3 2" xfId="57" xr:uid="{00000000-0005-0000-0000-000038000000}"/>
    <cellStyle name="Normal 3 3" xfId="58" xr:uid="{00000000-0005-0000-0000-000039000000}"/>
    <cellStyle name="Normal 3 4" xfId="59" xr:uid="{00000000-0005-0000-0000-00003A000000}"/>
    <cellStyle name="Normal 4" xfId="60" xr:uid="{00000000-0005-0000-0000-00003B000000}"/>
    <cellStyle name="Normal 5" xfId="4" xr:uid="{00000000-0005-0000-0000-00003C000000}"/>
    <cellStyle name="Normal 5 2" xfId="61" xr:uid="{00000000-0005-0000-0000-00003D000000}"/>
    <cellStyle name="Normal 5 3" xfId="62" xr:uid="{00000000-0005-0000-0000-00003E000000}"/>
    <cellStyle name="Normal 5 4" xfId="63" xr:uid="{00000000-0005-0000-0000-00003F000000}"/>
    <cellStyle name="Normal 5 5" xfId="64" xr:uid="{00000000-0005-0000-0000-000040000000}"/>
    <cellStyle name="Normal 5 6" xfId="65" xr:uid="{00000000-0005-0000-0000-000041000000}"/>
    <cellStyle name="Normal 5 7" xfId="66" xr:uid="{00000000-0005-0000-0000-000042000000}"/>
    <cellStyle name="Normal 5 8" xfId="67" xr:uid="{00000000-0005-0000-0000-000043000000}"/>
    <cellStyle name="Normal 6" xfId="81" xr:uid="{00000000-0005-0000-0000-000044000000}"/>
    <cellStyle name="Normal 7" xfId="83" xr:uid="{00000000-0005-0000-0000-000045000000}"/>
    <cellStyle name="Normal_155" xfId="5" xr:uid="{00000000-0005-0000-0000-000046000000}"/>
    <cellStyle name="Note 2" xfId="68" xr:uid="{00000000-0005-0000-0000-000047000000}"/>
    <cellStyle name="Occupancy" xfId="69" xr:uid="{00000000-0005-0000-0000-000048000000}"/>
    <cellStyle name="Percent 2" xfId="70" xr:uid="{00000000-0005-0000-0000-000049000000}"/>
    <cellStyle name="Satisfaisant" xfId="71" xr:uid="{00000000-0005-0000-0000-00004A000000}"/>
    <cellStyle name="Sortie" xfId="72" xr:uid="{00000000-0005-0000-0000-00004B000000}"/>
    <cellStyle name="SymMat" xfId="73" xr:uid="{00000000-0005-0000-0000-00004C000000}"/>
    <cellStyle name="Titre de la feuille" xfId="74" xr:uid="{00000000-0005-0000-0000-00004D000000}"/>
    <cellStyle name="Titre 1" xfId="75" xr:uid="{00000000-0005-0000-0000-00004E000000}"/>
    <cellStyle name="Titre 2" xfId="76" xr:uid="{00000000-0005-0000-0000-00004F000000}"/>
    <cellStyle name="Titre 3" xfId="77" xr:uid="{00000000-0005-0000-0000-000050000000}"/>
    <cellStyle name="Titre 4" xfId="78" xr:uid="{00000000-0005-0000-0000-000051000000}"/>
    <cellStyle name="VECTOR" xfId="79" xr:uid="{00000000-0005-0000-0000-000052000000}"/>
    <cellStyle name="Vérification" xfId="80" xr:uid="{00000000-0005-0000-0000-000053000000}"/>
  </cellStyles>
  <dxfs count="37">
    <dxf>
      <fill>
        <patternFill>
          <bgColor indexed="1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5"/>
        </patternFill>
      </fill>
    </dxf>
    <dxf>
      <fill>
        <patternFill>
          <bgColor indexed="1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5"/>
        </patternFill>
      </fill>
    </dxf>
    <dxf>
      <fill>
        <patternFill>
          <bgColor rgb="FFFFC000"/>
        </patternFill>
      </fill>
    </dxf>
  </dxfs>
  <tableStyles count="0" defaultTableStyle="TableStyleMedium9" defaultPivotStyle="PivotStyleLight16"/>
  <colors>
    <mruColors>
      <color rgb="FFFFFF99"/>
      <color rgb="FF0000FF"/>
      <color rgb="FF99FF99"/>
      <color rgb="FF808080"/>
      <color rgb="FFF3EEAD"/>
      <color rgb="FFC2B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Documents%20and%20Settings/wb76438/My%20Documents/ICP%20DATA/Africa/ICP%20Africa/7.Reports/latest/6.Aggregation/ICPTLPK%20AFRIC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International%20Comparison%20Program%202005/Virginia/BY%20SUBJECT/2011_ICP/NA-ICP/MORES/TEMPLATES/110705_GDPSplittingSteps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List_Sh"/>
      <sheetName val="Real Exp Structure"/>
      <sheetName val="Real Exp Cap Rel"/>
      <sheetName val="Real Exp Cap"/>
      <sheetName val="Real Exp"/>
      <sheetName val="Nom Exp"/>
      <sheetName val="Ikle PPP"/>
      <sheetName val="Report"/>
      <sheetName val="P_Table"/>
      <sheetName val="Data"/>
      <sheetName val="In_Pri"/>
      <sheetName val="Exp"/>
      <sheetName val="Pri _old"/>
      <sheetName val="Pri"/>
      <sheetName val="Dir_pri"/>
      <sheetName val="pri_raw"/>
      <sheetName val="pri_fill"/>
      <sheetName val="HHC"/>
      <sheetName val="EXRPOP"/>
      <sheetName val="mapEXP"/>
      <sheetName val="mapEXP2"/>
      <sheetName val="Sheet1"/>
      <sheetName val="OpenDialog"/>
      <sheetName val="Stan_t"/>
      <sheetName val="Sect"/>
      <sheetName val="show_sh"/>
      <sheetName val="Ch_pos"/>
      <sheetName val="PPP_func"/>
      <sheetName val="Percent"/>
      <sheetName val="Dialog5"/>
      <sheetName val="Dialog2"/>
      <sheetName val="Status_Sh"/>
      <sheetName val="func"/>
      <sheetName val="Fisher_t"/>
      <sheetName val="EKS_Rel_f"/>
      <sheetName val="Ins_NewI"/>
      <sheetName val="Search_Db"/>
      <sheetName val="Ins_New"/>
      <sheetName val="Chart_DB"/>
      <sheetName val="Pop_Ed"/>
      <sheetName val="Dialog3"/>
    </sheetNames>
    <sheetDataSet>
      <sheetData sheetId="0">
        <row r="2">
          <cell r="H2" t="str">
            <v>AGO</v>
          </cell>
        </row>
      </sheetData>
      <sheetData sheetId="1"/>
      <sheetData sheetId="2"/>
      <sheetData sheetId="3"/>
      <sheetData sheetId="4"/>
      <sheetData sheetId="5"/>
      <sheetData sheetId="6"/>
      <sheetData sheetId="7"/>
      <sheetData sheetId="8"/>
      <sheetData sheetId="9"/>
      <sheetData sheetId="10"/>
      <sheetData sheetId="11">
        <row r="2">
          <cell r="H2" t="str">
            <v>AGO</v>
          </cell>
        </row>
        <row r="4">
          <cell r="H4" t="str">
            <v>Expenditures Nominal</v>
          </cell>
        </row>
        <row r="12">
          <cell r="H12" t="str">
            <v>LCU</v>
          </cell>
        </row>
        <row r="17">
          <cell r="H17" t="str">
            <v>Arial</v>
          </cell>
        </row>
        <row r="18">
          <cell r="H18" t="str">
            <v>Arial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age de couverture"/>
      <sheetName val="00-Note"/>
      <sheetName val="1-Etape 1-Récent"/>
      <sheetName val="2-Etape 2-Récent"/>
      <sheetName val="3-Etape 3-Récent"/>
      <sheetName val="4-Etape 4-2011"/>
      <sheetName val="5-Etape 5-2011"/>
      <sheetName val="6-Etape 6-2011"/>
      <sheetName val="07-Param"/>
      <sheetName val="08-French"/>
    </sheetNames>
    <sheetDataSet>
      <sheetData sheetId="0"/>
      <sheetData sheetId="1"/>
      <sheetData sheetId="2"/>
      <sheetData sheetId="3"/>
      <sheetData sheetId="4"/>
      <sheetData sheetId="5"/>
      <sheetData sheetId="6"/>
      <sheetData sheetId="7"/>
      <sheetData sheetId="8"/>
      <sheetData sheetId="9">
        <row r="1">
          <cell r="B1">
            <v>100000</v>
          </cell>
          <cell r="C1" t="str">
            <v>PRODUIT INTERIEUR BRUT</v>
          </cell>
        </row>
        <row r="2">
          <cell r="B2">
            <v>110000</v>
          </cell>
          <cell r="C2" t="str">
            <v>DÉPENSES DE CONSOMMATION INDIVIDUELLE DES MÉNAGES</v>
          </cell>
        </row>
        <row r="3">
          <cell r="B3">
            <v>110100</v>
          </cell>
          <cell r="C3" t="str">
            <v>PRODUITS ALIMENTAIRES ET BOISSONS NON ALCOOLISÉES</v>
          </cell>
        </row>
        <row r="4">
          <cell r="B4">
            <v>110110</v>
          </cell>
          <cell r="C4" t="str">
            <v xml:space="preserve">PRODUITS ALIMENTAIRES </v>
          </cell>
        </row>
        <row r="5">
          <cell r="B5">
            <v>110111</v>
          </cell>
          <cell r="C5" t="str">
            <v xml:space="preserve">Pains et céréales </v>
          </cell>
        </row>
        <row r="6">
          <cell r="B6">
            <v>1101111</v>
          </cell>
          <cell r="C6" t="str">
            <v xml:space="preserve">Riz </v>
          </cell>
        </row>
        <row r="7">
          <cell r="B7">
            <v>1101112</v>
          </cell>
          <cell r="C7" t="str">
            <v>Autres céréales et farines</v>
          </cell>
        </row>
        <row r="8">
          <cell r="B8">
            <v>1101113</v>
          </cell>
          <cell r="C8" t="str">
            <v xml:space="preserve">Pain </v>
          </cell>
        </row>
        <row r="9">
          <cell r="B9">
            <v>1101114</v>
          </cell>
          <cell r="C9" t="str">
            <v xml:space="preserve">Autres  produits de la boulangerie </v>
          </cell>
        </row>
        <row r="10">
          <cell r="B10">
            <v>1101115</v>
          </cell>
          <cell r="C10" t="str">
            <v xml:space="preserve">Pâtes alimentaires </v>
          </cell>
        </row>
        <row r="11">
          <cell r="B11">
            <v>110112</v>
          </cell>
          <cell r="C11" t="str">
            <v xml:space="preserve">Viande </v>
          </cell>
        </row>
        <row r="12">
          <cell r="B12">
            <v>1101121</v>
          </cell>
          <cell r="C12" t="str">
            <v xml:space="preserve">Viande bovine </v>
          </cell>
        </row>
        <row r="13">
          <cell r="B13">
            <v>1101122</v>
          </cell>
          <cell r="C13" t="str">
            <v xml:space="preserve">Viande de porc </v>
          </cell>
        </row>
        <row r="14">
          <cell r="B14">
            <v>1101123</v>
          </cell>
          <cell r="C14" t="str">
            <v xml:space="preserve">Viande d'agneau, mouton et chèvre </v>
          </cell>
        </row>
        <row r="15">
          <cell r="B15">
            <v>1101124</v>
          </cell>
          <cell r="C15" t="str">
            <v xml:space="preserve">Volaille </v>
          </cell>
        </row>
        <row r="16">
          <cell r="B16">
            <v>1101125</v>
          </cell>
          <cell r="C16" t="str">
            <v>Autres viandes comestibles et preparations</v>
          </cell>
        </row>
        <row r="17">
          <cell r="B17">
            <v>110113</v>
          </cell>
          <cell r="C17" t="str">
            <v xml:space="preserve">Poissons et fruits de mer </v>
          </cell>
        </row>
        <row r="18">
          <cell r="B18">
            <v>1101131</v>
          </cell>
          <cell r="C18" t="str">
            <v xml:space="preserve">Poissons et fruits de mer frais, congelés ou surgelés </v>
          </cell>
        </row>
        <row r="19">
          <cell r="B19">
            <v>1101132</v>
          </cell>
          <cell r="C19" t="str">
            <v>Conserves de poissons et  fruits de mer</v>
          </cell>
        </row>
        <row r="20">
          <cell r="B20">
            <v>110114</v>
          </cell>
          <cell r="C20" t="str">
            <v xml:space="preserve">Lait, fromages et oeufs </v>
          </cell>
        </row>
        <row r="21">
          <cell r="B21">
            <v>1101141</v>
          </cell>
          <cell r="C21" t="str">
            <v xml:space="preserve">Lait frais </v>
          </cell>
        </row>
        <row r="22">
          <cell r="B22">
            <v>1101142</v>
          </cell>
          <cell r="C22" t="str">
            <v xml:space="preserve">Lait en conserve et autres produits laitiers </v>
          </cell>
        </row>
        <row r="23">
          <cell r="B23">
            <v>1101143</v>
          </cell>
          <cell r="C23" t="str">
            <v xml:space="preserve">Fromage </v>
          </cell>
        </row>
        <row r="24">
          <cell r="B24">
            <v>1101144</v>
          </cell>
          <cell r="C24" t="str">
            <v>Oeufs et produits à base d'oeufs</v>
          </cell>
        </row>
        <row r="25">
          <cell r="B25">
            <v>110115</v>
          </cell>
          <cell r="C25" t="str">
            <v xml:space="preserve">Huiles et graisses </v>
          </cell>
        </row>
        <row r="26">
          <cell r="B26">
            <v>1101151</v>
          </cell>
          <cell r="C26" t="str">
            <v>Beurre et margarine</v>
          </cell>
        </row>
        <row r="27">
          <cell r="B27">
            <v>1101152</v>
          </cell>
          <cell r="C27" t="str">
            <v xml:space="preserve">Autres huiles de table et graisses </v>
          </cell>
        </row>
        <row r="28">
          <cell r="B28">
            <v>110116</v>
          </cell>
          <cell r="C28" t="str">
            <v xml:space="preserve">Fruits </v>
          </cell>
        </row>
        <row r="29">
          <cell r="B29">
            <v>1101161</v>
          </cell>
          <cell r="C29" t="str">
            <v xml:space="preserve">Fruits frais ou réfrigérés </v>
          </cell>
        </row>
        <row r="30">
          <cell r="B30">
            <v>1101162</v>
          </cell>
          <cell r="C30" t="str">
            <v xml:space="preserve">Fruits congelés, conserves de fruits ou  produits à base de fruits </v>
          </cell>
        </row>
        <row r="31">
          <cell r="B31">
            <v>110117</v>
          </cell>
          <cell r="C31" t="str">
            <v xml:space="preserve">Légumes </v>
          </cell>
        </row>
        <row r="32">
          <cell r="B32">
            <v>1101171</v>
          </cell>
          <cell r="C32" t="str">
            <v xml:space="preserve">Légumes frais ou réfrigérés  </v>
          </cell>
        </row>
        <row r="33">
          <cell r="B33">
            <v>1101172</v>
          </cell>
          <cell r="C33" t="str">
            <v xml:space="preserve">Pommes de terre fraîches ou réfrigérées </v>
          </cell>
        </row>
        <row r="34">
          <cell r="B34">
            <v>1101173</v>
          </cell>
          <cell r="C34" t="str">
            <v xml:space="preserve">Légumes réfrigérés or légumes en conserve </v>
          </cell>
        </row>
        <row r="35">
          <cell r="B35">
            <v>110118</v>
          </cell>
          <cell r="C35" t="str">
            <v xml:space="preserve">Sucre, confitures, miel, chocolat et confiseries </v>
          </cell>
        </row>
        <row r="36">
          <cell r="B36">
            <v>1101181</v>
          </cell>
          <cell r="C36" t="str">
            <v xml:space="preserve">Sucre  </v>
          </cell>
        </row>
        <row r="37">
          <cell r="B37">
            <v>1101182</v>
          </cell>
          <cell r="C37" t="str">
            <v xml:space="preserve">Confitures, marmelades et miel </v>
          </cell>
        </row>
        <row r="38">
          <cell r="B38">
            <v>1101183</v>
          </cell>
          <cell r="C38" t="str">
            <v xml:space="preserve">Confiserie, chocolat et crèmes glacées  </v>
          </cell>
        </row>
        <row r="39">
          <cell r="B39">
            <v>110119</v>
          </cell>
          <cell r="C39" t="str">
            <v>Produits alimentaires n.c.a.</v>
          </cell>
        </row>
        <row r="40">
          <cell r="B40">
            <v>1101191</v>
          </cell>
          <cell r="C40" t="str">
            <v>Produits alimentaires n.c.a.</v>
          </cell>
        </row>
        <row r="41">
          <cell r="B41">
            <v>110120</v>
          </cell>
          <cell r="C41" t="str">
            <v xml:space="preserve">Boissons non alcoolisées </v>
          </cell>
        </row>
        <row r="42">
          <cell r="B42">
            <v>110121</v>
          </cell>
          <cell r="C42" t="str">
            <v xml:space="preserve">Café, thé, cacao </v>
          </cell>
        </row>
        <row r="43">
          <cell r="B43">
            <v>1101211</v>
          </cell>
          <cell r="C43" t="str">
            <v xml:space="preserve">Café, thé, cacao </v>
          </cell>
        </row>
        <row r="44">
          <cell r="B44">
            <v>110122</v>
          </cell>
          <cell r="C44" t="str">
            <v xml:space="preserve">Eaux minérales, boissons gazeuses et jus de fruits et de légumes </v>
          </cell>
        </row>
        <row r="45">
          <cell r="B45">
            <v>1101221</v>
          </cell>
          <cell r="C45" t="str">
            <v xml:space="preserve">Eaux minérales, boissons gazeuses et jus </v>
          </cell>
        </row>
        <row r="46">
          <cell r="B46">
            <v>110200</v>
          </cell>
          <cell r="C46" t="str">
            <v xml:space="preserve">BOISSONS ALCOOLISÉES, TABAC ET STUPÉFIANTS  </v>
          </cell>
        </row>
        <row r="47">
          <cell r="B47">
            <v>110210</v>
          </cell>
          <cell r="C47" t="str">
            <v xml:space="preserve">Boissons alcoolisées </v>
          </cell>
        </row>
        <row r="48">
          <cell r="B48">
            <v>110211</v>
          </cell>
          <cell r="C48" t="str">
            <v xml:space="preserve">Spiritueux </v>
          </cell>
        </row>
        <row r="49">
          <cell r="B49">
            <v>1102111</v>
          </cell>
          <cell r="C49" t="str">
            <v xml:space="preserve">Spiritueux </v>
          </cell>
        </row>
        <row r="50">
          <cell r="B50">
            <v>110212</v>
          </cell>
          <cell r="C50" t="str">
            <v xml:space="preserve">Vin </v>
          </cell>
        </row>
        <row r="51">
          <cell r="B51">
            <v>1102121</v>
          </cell>
          <cell r="C51" t="str">
            <v xml:space="preserve">Vin </v>
          </cell>
        </row>
        <row r="52">
          <cell r="B52">
            <v>110213</v>
          </cell>
          <cell r="C52" t="str">
            <v>Bière</v>
          </cell>
        </row>
        <row r="53">
          <cell r="B53">
            <v>1102131</v>
          </cell>
          <cell r="C53" t="str">
            <v xml:space="preserve">Bière </v>
          </cell>
        </row>
        <row r="54">
          <cell r="B54">
            <v>110220</v>
          </cell>
          <cell r="C54" t="str">
            <v xml:space="preserve">Tabac </v>
          </cell>
        </row>
        <row r="55">
          <cell r="B55">
            <v>110221</v>
          </cell>
          <cell r="C55" t="str">
            <v xml:space="preserve">Tabac </v>
          </cell>
        </row>
        <row r="56">
          <cell r="B56">
            <v>1102211</v>
          </cell>
          <cell r="C56" t="str">
            <v>Tabac</v>
          </cell>
        </row>
        <row r="57">
          <cell r="B57">
            <v>110230</v>
          </cell>
          <cell r="C57" t="str">
            <v>Stupéfiants</v>
          </cell>
        </row>
        <row r="58">
          <cell r="B58">
            <v>110231</v>
          </cell>
          <cell r="C58" t="str">
            <v>Stupéfiants</v>
          </cell>
        </row>
        <row r="59">
          <cell r="B59">
            <v>1102311</v>
          </cell>
          <cell r="C59" t="str">
            <v xml:space="preserve">Stupéfiants </v>
          </cell>
        </row>
        <row r="60">
          <cell r="B60">
            <v>110300</v>
          </cell>
          <cell r="C60" t="str">
            <v xml:space="preserve">ARTICLES D’HABILLEMENT ET ARTICLES CHAUSSANTS </v>
          </cell>
        </row>
        <row r="61">
          <cell r="B61">
            <v>110310</v>
          </cell>
          <cell r="C61" t="str">
            <v xml:space="preserve">Articles d'habillement </v>
          </cell>
        </row>
        <row r="62">
          <cell r="B62">
            <v>110311</v>
          </cell>
          <cell r="C62" t="str">
            <v xml:space="preserve">Tissus d'habillement </v>
          </cell>
        </row>
        <row r="63">
          <cell r="B63">
            <v>1103111</v>
          </cell>
          <cell r="C63" t="str">
            <v xml:space="preserve">Tissus d'habillement </v>
          </cell>
        </row>
        <row r="64">
          <cell r="B64">
            <v>110312</v>
          </cell>
          <cell r="C64" t="str">
            <v xml:space="preserve">Vêtements </v>
          </cell>
        </row>
        <row r="65">
          <cell r="B65">
            <v>1103121</v>
          </cell>
          <cell r="C65" t="str">
            <v xml:space="preserve">Vêtements </v>
          </cell>
        </row>
        <row r="66">
          <cell r="B66">
            <v>110314</v>
          </cell>
          <cell r="C66" t="str">
            <v xml:space="preserve">Nettoyage, réparation et location de vêtements </v>
          </cell>
        </row>
        <row r="67">
          <cell r="B67">
            <v>1103141</v>
          </cell>
          <cell r="C67" t="str">
            <v>Nettoyage et réparation de vêtements</v>
          </cell>
        </row>
        <row r="68">
          <cell r="B68">
            <v>110320</v>
          </cell>
          <cell r="C68" t="str">
            <v>Articles chaussants</v>
          </cell>
        </row>
        <row r="69">
          <cell r="B69">
            <v>110321</v>
          </cell>
          <cell r="C69" t="str">
            <v xml:space="preserve">Chaussures et autres articles chaussants </v>
          </cell>
        </row>
        <row r="70">
          <cell r="B70">
            <v>1103211</v>
          </cell>
          <cell r="C70" t="str">
            <v>Articles chaussants</v>
          </cell>
        </row>
        <row r="71">
          <cell r="B71">
            <v>110322</v>
          </cell>
          <cell r="C71" t="str">
            <v xml:space="preserve">Réparation et location de chaussures </v>
          </cell>
        </row>
        <row r="72">
          <cell r="B72">
            <v>1103221</v>
          </cell>
          <cell r="C72" t="str">
            <v>Réparation et location de chaussures</v>
          </cell>
        </row>
        <row r="73">
          <cell r="B73">
            <v>110400</v>
          </cell>
          <cell r="C73" t="str">
            <v xml:space="preserve">LOGEMENT, EAU, ÉLECTRICITÉ, GAZ ET AUTRES COMBUSTIBLES </v>
          </cell>
        </row>
        <row r="74">
          <cell r="B74">
            <v>110410</v>
          </cell>
          <cell r="C74" t="str">
            <v>LOYERS D’HABITATION EFFECTIFS</v>
          </cell>
        </row>
        <row r="75">
          <cell r="B75">
            <v>110411</v>
          </cell>
          <cell r="C75" t="str">
            <v>Loyers d’habitation effectifs et imputés</v>
          </cell>
        </row>
        <row r="76">
          <cell r="B76">
            <v>1104111</v>
          </cell>
          <cell r="C76" t="str">
            <v>Loyers d'habitation effectifs et imputés</v>
          </cell>
        </row>
        <row r="77">
          <cell r="B77">
            <v>110430</v>
          </cell>
          <cell r="C77" t="str">
            <v>ENTRETIEN ET RÉPARATION DU LOGEMENT</v>
          </cell>
        </row>
        <row r="78">
          <cell r="B78">
            <v>110431</v>
          </cell>
          <cell r="C78" t="str">
            <v>Entretien et réparation du logement</v>
          </cell>
        </row>
        <row r="79">
          <cell r="B79">
            <v>1104311</v>
          </cell>
          <cell r="C79" t="str">
            <v xml:space="preserve">Entretien et réparation du logement  </v>
          </cell>
        </row>
        <row r="80">
          <cell r="B80">
            <v>110440</v>
          </cell>
          <cell r="C80" t="str">
            <v>APPROVISIONNEMENT EN EAU ET AUTRES SERVICES RELATIFS AU LOGEMENT</v>
          </cell>
        </row>
        <row r="81">
          <cell r="B81">
            <v>110441</v>
          </cell>
          <cell r="C81" t="str">
            <v xml:space="preserve">Approvisionnement en eau </v>
          </cell>
        </row>
        <row r="82">
          <cell r="B82">
            <v>1104411</v>
          </cell>
          <cell r="C82" t="str">
            <v>Approvisionnement en eau</v>
          </cell>
        </row>
        <row r="83">
          <cell r="B83">
            <v>110442</v>
          </cell>
          <cell r="C83" t="str">
            <v xml:space="preserve">Autres services relatifs au logement </v>
          </cell>
        </row>
        <row r="84">
          <cell r="B84">
            <v>1104421</v>
          </cell>
          <cell r="C84" t="str">
            <v xml:space="preserve">Autres services relatifs au logement </v>
          </cell>
        </row>
        <row r="85">
          <cell r="B85">
            <v>110450</v>
          </cell>
          <cell r="C85" t="str">
            <v xml:space="preserve">Électricité, gaz et autres combustibles </v>
          </cell>
        </row>
        <row r="86">
          <cell r="B86">
            <v>110451</v>
          </cell>
          <cell r="C86" t="str">
            <v xml:space="preserve">Électricité </v>
          </cell>
        </row>
        <row r="87">
          <cell r="B87">
            <v>1104511</v>
          </cell>
          <cell r="C87" t="str">
            <v xml:space="preserve">Électricité </v>
          </cell>
        </row>
        <row r="88">
          <cell r="B88">
            <v>110452</v>
          </cell>
          <cell r="C88" t="str">
            <v xml:space="preserve">Gaz </v>
          </cell>
        </row>
        <row r="89">
          <cell r="B89">
            <v>1104521</v>
          </cell>
          <cell r="C89" t="str">
            <v xml:space="preserve">Gaz </v>
          </cell>
        </row>
        <row r="90">
          <cell r="B90">
            <v>110453</v>
          </cell>
          <cell r="C90" t="str">
            <v xml:space="preserve">Autres combustibles </v>
          </cell>
        </row>
        <row r="91">
          <cell r="B91">
            <v>1104531</v>
          </cell>
          <cell r="C91" t="str">
            <v xml:space="preserve">Autres combustibles </v>
          </cell>
        </row>
        <row r="92">
          <cell r="B92">
            <v>110500</v>
          </cell>
          <cell r="C92" t="str">
            <v xml:space="preserve">AMEUBLEMENT, EQUIPEMENT MÉNAGER ET ENTRETIEN COURANT DE LA MAISON </v>
          </cell>
        </row>
        <row r="93">
          <cell r="B93">
            <v>110510</v>
          </cell>
          <cell r="C93" t="str">
            <v xml:space="preserve">MEUBLES, ARTICLES D'AMEUBLEMENT, TAPIS ET AUTRES REVETEMENTS DE SOL </v>
          </cell>
        </row>
        <row r="94">
          <cell r="B94">
            <v>110511</v>
          </cell>
          <cell r="C94" t="str">
            <v xml:space="preserve">Meubles et articles d'ameublement </v>
          </cell>
        </row>
        <row r="95">
          <cell r="B95">
            <v>1105111</v>
          </cell>
          <cell r="C95" t="str">
            <v xml:space="preserve">Meubles et articles d'ameublement </v>
          </cell>
        </row>
        <row r="96">
          <cell r="B96">
            <v>110512</v>
          </cell>
          <cell r="C96" t="str">
            <v xml:space="preserve">Tapis et autres revêtements de sol </v>
          </cell>
        </row>
        <row r="97">
          <cell r="B97">
            <v>1105121</v>
          </cell>
          <cell r="C97" t="str">
            <v xml:space="preserve">Tapis et autres revêtements de sol </v>
          </cell>
        </row>
        <row r="98">
          <cell r="B98">
            <v>110513</v>
          </cell>
          <cell r="C98" t="str">
            <v xml:space="preserve">Réparation des meubles, articles d'ameublement et revêtements de  sol </v>
          </cell>
        </row>
        <row r="99">
          <cell r="B99">
            <v>1105131</v>
          </cell>
          <cell r="C99" t="str">
            <v xml:space="preserve">Réparation des meubles, articles d'ameublement et revêtements de sol </v>
          </cell>
        </row>
        <row r="100">
          <cell r="B100">
            <v>110520</v>
          </cell>
          <cell r="C100" t="str">
            <v xml:space="preserve">ARTICLES DE MÉNAGE EN TEXTILES </v>
          </cell>
        </row>
        <row r="101">
          <cell r="B101">
            <v>110521</v>
          </cell>
          <cell r="C101" t="str">
            <v xml:space="preserve">Articles de ménage en textile </v>
          </cell>
        </row>
        <row r="102">
          <cell r="B102">
            <v>1105211</v>
          </cell>
          <cell r="C102" t="str">
            <v xml:space="preserve">Articles de ménage en textile </v>
          </cell>
        </row>
        <row r="103">
          <cell r="B103">
            <v>110530</v>
          </cell>
          <cell r="C103" t="str">
            <v xml:space="preserve">APPAREILS MENAGERS </v>
          </cell>
        </row>
        <row r="104">
          <cell r="B104">
            <v>110531</v>
          </cell>
          <cell r="C104" t="str">
            <v xml:space="preserve">Gros appareils ménagers, électriques ou non </v>
          </cell>
        </row>
        <row r="105">
          <cell r="B105">
            <v>1105311</v>
          </cell>
          <cell r="C105" t="str">
            <v>Gros appareils ménagers</v>
          </cell>
        </row>
        <row r="106">
          <cell r="B106">
            <v>110532</v>
          </cell>
          <cell r="C106" t="str">
            <v xml:space="preserve">Petits appareils électroménagers </v>
          </cell>
        </row>
        <row r="107">
          <cell r="B107">
            <v>1105321</v>
          </cell>
          <cell r="C107" t="str">
            <v>Petits appareils électroménagers</v>
          </cell>
        </row>
        <row r="108">
          <cell r="B108">
            <v>110533</v>
          </cell>
          <cell r="C108" t="str">
            <v xml:space="preserve">Réparation d'appareils ménagers </v>
          </cell>
        </row>
        <row r="109">
          <cell r="B109">
            <v>1105331</v>
          </cell>
          <cell r="C109" t="str">
            <v xml:space="preserve">Réparation d'appareils ménagers </v>
          </cell>
        </row>
        <row r="110">
          <cell r="B110">
            <v>110540</v>
          </cell>
          <cell r="C110" t="str">
            <v xml:space="preserve">Verrerie, vaisselle et ustensiles de ménage </v>
          </cell>
        </row>
        <row r="111">
          <cell r="B111">
            <v>110541</v>
          </cell>
          <cell r="C111" t="str">
            <v xml:space="preserve">Verrerie, vaisselle et ustensiles de ménage </v>
          </cell>
        </row>
        <row r="112">
          <cell r="B112">
            <v>1105411</v>
          </cell>
          <cell r="C112" t="str">
            <v xml:space="preserve">Verrerie, vaisselle et ustensiles de ménage </v>
          </cell>
        </row>
        <row r="113">
          <cell r="B113">
            <v>110550</v>
          </cell>
          <cell r="C113" t="str">
            <v xml:space="preserve">Outillage pour la maison et le jardin </v>
          </cell>
        </row>
        <row r="114">
          <cell r="B114">
            <v>110551</v>
          </cell>
          <cell r="C114" t="str">
            <v xml:space="preserve">Gros outillage </v>
          </cell>
        </row>
        <row r="115">
          <cell r="B115">
            <v>1105511</v>
          </cell>
          <cell r="C115" t="str">
            <v xml:space="preserve">Gros outillage </v>
          </cell>
        </row>
        <row r="116">
          <cell r="B116">
            <v>110552</v>
          </cell>
          <cell r="C116" t="str">
            <v xml:space="preserve">Petit outillage et accessoires divers </v>
          </cell>
        </row>
        <row r="117">
          <cell r="B117">
            <v>1105521</v>
          </cell>
          <cell r="C117" t="str">
            <v xml:space="preserve">Petit outillage et accessoires divers </v>
          </cell>
        </row>
        <row r="118">
          <cell r="B118">
            <v>110560</v>
          </cell>
          <cell r="C118" t="str">
            <v xml:space="preserve">BIENS ET SERVICES POUR L'ENTRETIEN COURANT DE L'HABITATION </v>
          </cell>
        </row>
        <row r="119">
          <cell r="B119">
            <v>110561</v>
          </cell>
          <cell r="C119" t="str">
            <v xml:space="preserve">Articles de ménage non durables </v>
          </cell>
        </row>
        <row r="120">
          <cell r="B120">
            <v>1105611</v>
          </cell>
          <cell r="C120" t="str">
            <v xml:space="preserve">Articles de ménage non durables </v>
          </cell>
        </row>
        <row r="121">
          <cell r="B121">
            <v>110562</v>
          </cell>
          <cell r="C121" t="str">
            <v>Services domestiques et autres services pour l'habitation</v>
          </cell>
        </row>
        <row r="122">
          <cell r="B122">
            <v>1105621</v>
          </cell>
          <cell r="C122" t="str">
            <v xml:space="preserve">Services domestiques </v>
          </cell>
        </row>
        <row r="123">
          <cell r="B123">
            <v>1105622</v>
          </cell>
          <cell r="C123" t="str">
            <v>Services liés à l'habitation</v>
          </cell>
        </row>
        <row r="124">
          <cell r="B124">
            <v>110600</v>
          </cell>
          <cell r="C124" t="str">
            <v xml:space="preserve">SANTÉ </v>
          </cell>
        </row>
        <row r="125">
          <cell r="B125">
            <v>110610</v>
          </cell>
          <cell r="C125" t="str">
            <v xml:space="preserve">PRODUITS ET APPAREILS THERAPEUTIQUES; MATERIEL MEDICAL </v>
          </cell>
        </row>
        <row r="126">
          <cell r="B126">
            <v>110611</v>
          </cell>
          <cell r="C126" t="str">
            <v xml:space="preserve">Produits pharmaceutiques </v>
          </cell>
        </row>
        <row r="127">
          <cell r="B127">
            <v>1106111</v>
          </cell>
          <cell r="C127" t="str">
            <v xml:space="preserve">Produits pharmaceutiques </v>
          </cell>
        </row>
        <row r="128">
          <cell r="B128">
            <v>110612</v>
          </cell>
          <cell r="C128" t="str">
            <v xml:space="preserve">Autres produits médicaux </v>
          </cell>
        </row>
        <row r="129">
          <cell r="B129">
            <v>1106121</v>
          </cell>
          <cell r="C129" t="str">
            <v>Autres produits médicaux</v>
          </cell>
        </row>
        <row r="130">
          <cell r="B130">
            <v>110613</v>
          </cell>
          <cell r="C130" t="str">
            <v xml:space="preserve">Appareils et matériels thérapeutiques </v>
          </cell>
        </row>
        <row r="131">
          <cell r="B131">
            <v>1106131</v>
          </cell>
          <cell r="C131" t="str">
            <v xml:space="preserve">Appareils et matériels thérapeutiques </v>
          </cell>
        </row>
        <row r="132">
          <cell r="B132">
            <v>110620</v>
          </cell>
          <cell r="C132" t="str">
            <v xml:space="preserve">SERVICES DE CONSULTATION EXTERNE </v>
          </cell>
        </row>
        <row r="133">
          <cell r="B133">
            <v>110621</v>
          </cell>
          <cell r="C133" t="str">
            <v xml:space="preserve">Services médicaux </v>
          </cell>
        </row>
        <row r="134">
          <cell r="B134">
            <v>1106211</v>
          </cell>
          <cell r="C134" t="str">
            <v xml:space="preserve">Services médicaux </v>
          </cell>
        </row>
        <row r="135">
          <cell r="B135">
            <v>110622</v>
          </cell>
          <cell r="C135" t="str">
            <v xml:space="preserve">Services dentaires </v>
          </cell>
        </row>
        <row r="136">
          <cell r="B136">
            <v>1106221</v>
          </cell>
          <cell r="C136" t="str">
            <v xml:space="preserve">Services dentaires </v>
          </cell>
        </row>
        <row r="137">
          <cell r="B137">
            <v>110623</v>
          </cell>
          <cell r="C137" t="str">
            <v xml:space="preserve">Services paramédicaux </v>
          </cell>
        </row>
        <row r="138">
          <cell r="B138">
            <v>1106231</v>
          </cell>
          <cell r="C138" t="str">
            <v xml:space="preserve">Services paramédicaux </v>
          </cell>
        </row>
        <row r="139">
          <cell r="B139">
            <v>110630</v>
          </cell>
          <cell r="C139" t="str">
            <v xml:space="preserve">SERVICES HOSPITALIERS </v>
          </cell>
        </row>
        <row r="140">
          <cell r="B140">
            <v>110631</v>
          </cell>
          <cell r="C140" t="str">
            <v xml:space="preserve">Services hospitaliers </v>
          </cell>
        </row>
        <row r="141">
          <cell r="B141">
            <v>1106311</v>
          </cell>
          <cell r="C141" t="str">
            <v xml:space="preserve">Services hospitaliers </v>
          </cell>
        </row>
        <row r="142">
          <cell r="B142">
            <v>110700</v>
          </cell>
          <cell r="C142" t="str">
            <v xml:space="preserve">TRANSPORTS  </v>
          </cell>
        </row>
        <row r="143">
          <cell r="B143">
            <v>110710</v>
          </cell>
          <cell r="C143" t="str">
            <v xml:space="preserve">ACHATS DE VÉHICULES </v>
          </cell>
        </row>
        <row r="144">
          <cell r="B144">
            <v>110711</v>
          </cell>
          <cell r="C144" t="str">
            <v xml:space="preserve">Voitures particulières </v>
          </cell>
        </row>
        <row r="145">
          <cell r="B145">
            <v>1107111</v>
          </cell>
          <cell r="C145" t="str">
            <v xml:space="preserve">Voitures particulières, Minibus, etc. </v>
          </cell>
        </row>
        <row r="146">
          <cell r="B146">
            <v>110712</v>
          </cell>
          <cell r="C146" t="str">
            <v xml:space="preserve">Motocycles </v>
          </cell>
        </row>
        <row r="147">
          <cell r="B147">
            <v>1107121</v>
          </cell>
          <cell r="C147" t="str">
            <v xml:space="preserve">Motocycles </v>
          </cell>
        </row>
        <row r="148">
          <cell r="B148">
            <v>110713</v>
          </cell>
          <cell r="C148" t="str">
            <v xml:space="preserve">Bicyclettes </v>
          </cell>
        </row>
        <row r="149">
          <cell r="B149">
            <v>1107131</v>
          </cell>
          <cell r="C149" t="str">
            <v xml:space="preserve">Bicyclettes </v>
          </cell>
        </row>
        <row r="150">
          <cell r="B150">
            <v>110714</v>
          </cell>
          <cell r="C150" t="str">
            <v xml:space="preserve">Véhicules à traction animale </v>
          </cell>
        </row>
        <row r="151">
          <cell r="B151">
            <v>1107141</v>
          </cell>
          <cell r="C151" t="str">
            <v xml:space="preserve">Véhicules à traction animale </v>
          </cell>
        </row>
        <row r="152">
          <cell r="B152">
            <v>110720</v>
          </cell>
          <cell r="C152" t="str">
            <v xml:space="preserve">UTILISATION DES VEHICULES PERSONNELS </v>
          </cell>
        </row>
        <row r="153">
          <cell r="B153">
            <v>110722</v>
          </cell>
          <cell r="C153" t="str">
            <v xml:space="preserve">Carburants et lubrifiants pour véhicules personnels </v>
          </cell>
        </row>
        <row r="154">
          <cell r="B154">
            <v>1107221</v>
          </cell>
          <cell r="C154" t="str">
            <v xml:space="preserve">Carburants et lubrifiants  </v>
          </cell>
        </row>
        <row r="155">
          <cell r="B155">
            <v>110723</v>
          </cell>
          <cell r="C155" t="str">
            <v xml:space="preserve">Entretien et réparation des véhicules personnels </v>
          </cell>
        </row>
        <row r="156">
          <cell r="B156">
            <v>1107231</v>
          </cell>
          <cell r="C156" t="str">
            <v>Entretien des véhicules personnels</v>
          </cell>
        </row>
        <row r="157">
          <cell r="B157">
            <v>110724</v>
          </cell>
          <cell r="C157" t="str">
            <v xml:space="preserve">Autres services relatifs aux véhicules personnels </v>
          </cell>
        </row>
        <row r="158">
          <cell r="B158">
            <v>1107241</v>
          </cell>
          <cell r="C158" t="str">
            <v xml:space="preserve">Autres services relatifs aux véhicules personnels </v>
          </cell>
        </row>
        <row r="159">
          <cell r="B159">
            <v>110730</v>
          </cell>
          <cell r="C159" t="str">
            <v xml:space="preserve">SERVICES DE TRANSPORT </v>
          </cell>
        </row>
        <row r="160">
          <cell r="B160">
            <v>110731</v>
          </cell>
          <cell r="C160" t="str">
            <v xml:space="preserve">Transport de voyageurs par chemin de fer </v>
          </cell>
        </row>
        <row r="161">
          <cell r="B161">
            <v>1107311</v>
          </cell>
          <cell r="C161" t="str">
            <v>Transport de voyageurs par chemin de fer</v>
          </cell>
        </row>
        <row r="162">
          <cell r="B162">
            <v>110732</v>
          </cell>
          <cell r="C162" t="str">
            <v xml:space="preserve">Transport de voyageurs par route </v>
          </cell>
        </row>
        <row r="163">
          <cell r="B163">
            <v>1107321</v>
          </cell>
          <cell r="C163" t="str">
            <v xml:space="preserve">Transport de voyageurs par route  </v>
          </cell>
        </row>
        <row r="164">
          <cell r="B164">
            <v>110733</v>
          </cell>
          <cell r="C164" t="str">
            <v xml:space="preserve">Transport de voyageurs par air </v>
          </cell>
        </row>
        <row r="165">
          <cell r="B165">
            <v>1107331</v>
          </cell>
          <cell r="C165" t="str">
            <v>Transport de voyageurs par air</v>
          </cell>
        </row>
        <row r="166">
          <cell r="B166">
            <v>110734</v>
          </cell>
          <cell r="C166" t="str">
            <v xml:space="preserve">Transport de voyageurs par mer et voies navigables intérieures </v>
          </cell>
        </row>
        <row r="167">
          <cell r="B167">
            <v>1107341</v>
          </cell>
          <cell r="C167" t="str">
            <v xml:space="preserve">Transport de voyageurs par mer et voies navigables intérieures </v>
          </cell>
        </row>
        <row r="168">
          <cell r="B168">
            <v>110735</v>
          </cell>
          <cell r="C168" t="str">
            <v xml:space="preserve">Transport combiné de voyageurs </v>
          </cell>
        </row>
        <row r="169">
          <cell r="B169">
            <v>1107351</v>
          </cell>
          <cell r="C169" t="str">
            <v xml:space="preserve">Transport combiné de voyageurs </v>
          </cell>
        </row>
        <row r="170">
          <cell r="B170">
            <v>110736</v>
          </cell>
          <cell r="C170" t="str">
            <v xml:space="preserve">Autres achats de services de transport </v>
          </cell>
        </row>
        <row r="171">
          <cell r="B171">
            <v>1107361</v>
          </cell>
          <cell r="C171" t="str">
            <v>Autres achats de services de transport</v>
          </cell>
        </row>
        <row r="172">
          <cell r="B172">
            <v>110800</v>
          </cell>
          <cell r="C172" t="str">
            <v xml:space="preserve">COMMUNICATIONS </v>
          </cell>
        </row>
        <row r="173">
          <cell r="B173">
            <v>110810</v>
          </cell>
          <cell r="C173" t="str">
            <v xml:space="preserve">SERVICES POSTAUX </v>
          </cell>
        </row>
        <row r="174">
          <cell r="B174">
            <v>110811</v>
          </cell>
          <cell r="C174" t="str">
            <v xml:space="preserve">Services postaux </v>
          </cell>
        </row>
        <row r="175">
          <cell r="B175">
            <v>1108111</v>
          </cell>
          <cell r="C175" t="str">
            <v>Services postaux</v>
          </cell>
        </row>
        <row r="176">
          <cell r="B176">
            <v>110820</v>
          </cell>
          <cell r="C176" t="str">
            <v xml:space="preserve">Téléphones et télécopieurs </v>
          </cell>
        </row>
        <row r="177">
          <cell r="B177">
            <v>110821</v>
          </cell>
          <cell r="C177" t="str">
            <v xml:space="preserve">TELEPHONES ET TELECOPIEURS </v>
          </cell>
        </row>
        <row r="178">
          <cell r="B178">
            <v>1108211</v>
          </cell>
          <cell r="C178" t="str">
            <v>Téléphones et télécopieurs</v>
          </cell>
        </row>
        <row r="179">
          <cell r="B179">
            <v>110830</v>
          </cell>
          <cell r="C179" t="str">
            <v xml:space="preserve">Services de téléphone et de télécopie </v>
          </cell>
        </row>
        <row r="180">
          <cell r="B180">
            <v>110831</v>
          </cell>
          <cell r="C180" t="str">
            <v xml:space="preserve">Services de téléphone et de télécopie </v>
          </cell>
        </row>
        <row r="181">
          <cell r="B181">
            <v>1108311</v>
          </cell>
          <cell r="C181" t="str">
            <v xml:space="preserve">Services de téléphone et de télécopie </v>
          </cell>
        </row>
        <row r="182">
          <cell r="B182">
            <v>110900</v>
          </cell>
          <cell r="C182" t="str">
            <v xml:space="preserve">LOISIRS ET CULTURE </v>
          </cell>
        </row>
        <row r="183">
          <cell r="B183">
            <v>110910</v>
          </cell>
          <cell r="C183" t="str">
            <v xml:space="preserve">ÉQUIPEMENTS AUDIOVISUELS, PHOTOGRAPHIQUES ET INFORMATIQUES </v>
          </cell>
        </row>
        <row r="184">
          <cell r="B184">
            <v>110911</v>
          </cell>
          <cell r="C184" t="str">
            <v xml:space="preserve">Équipements audiovisuels, photographiques et informatiques </v>
          </cell>
        </row>
        <row r="185">
          <cell r="B185">
            <v>1109111</v>
          </cell>
          <cell r="C185" t="str">
            <v xml:space="preserve">Équipements audiovisuels, photographiques et informatiques </v>
          </cell>
        </row>
        <row r="186">
          <cell r="B186">
            <v>110914</v>
          </cell>
          <cell r="C186" t="str">
            <v xml:space="preserve">Supports d’enregistrement </v>
          </cell>
        </row>
        <row r="187">
          <cell r="B187">
            <v>1109141</v>
          </cell>
          <cell r="C187" t="str">
            <v xml:space="preserve">Supports d’enregistrement </v>
          </cell>
        </row>
        <row r="188">
          <cell r="B188">
            <v>110915</v>
          </cell>
          <cell r="C188" t="str">
            <v xml:space="preserve">Réparation des équipements audiovisuels, photographiques et informatiques </v>
          </cell>
        </row>
        <row r="189">
          <cell r="B189">
            <v>1109151</v>
          </cell>
          <cell r="C189" t="str">
            <v xml:space="preserve">Réparation des équipements audiovisuels, photographiques et informatiques </v>
          </cell>
        </row>
        <row r="190">
          <cell r="B190">
            <v>110920</v>
          </cell>
          <cell r="C190" t="str">
            <v xml:space="preserve">AUTRES PRINCIPAUX BIENS DURABLES RECREATIFS ET CULTURELS </v>
          </cell>
        </row>
        <row r="191">
          <cell r="B191">
            <v>110921</v>
          </cell>
          <cell r="C191" t="str">
            <v>Principaux biens durables pour services récréatifs d’intérieur et de plein air</v>
          </cell>
        </row>
        <row r="192">
          <cell r="B192">
            <v>1109211</v>
          </cell>
          <cell r="C192" t="str">
            <v>Principaux biens durables pour services récréatifs de plein air</v>
          </cell>
        </row>
        <row r="193">
          <cell r="B193">
            <v>110923</v>
          </cell>
          <cell r="C193" t="str">
            <v>Entretien  des autres principaux  biens durables pour les services récréatifs et  culturels</v>
          </cell>
        </row>
        <row r="194">
          <cell r="B194">
            <v>1109231</v>
          </cell>
          <cell r="C194" t="str">
            <v>Entretien des autres principaux  biens durables pour les services récréatifs et  culturels</v>
          </cell>
        </row>
        <row r="195">
          <cell r="B195">
            <v>110930</v>
          </cell>
          <cell r="C195" t="str">
            <v>AUTRES ARTICLES ET EQUIPEMENTS DE LOISIRS, JARDINS ET ANIMAUX DOMESTIQUES</v>
          </cell>
        </row>
        <row r="196">
          <cell r="B196">
            <v>110931</v>
          </cell>
          <cell r="C196" t="str">
            <v xml:space="preserve">Autres articles et équipement de loisirs </v>
          </cell>
        </row>
        <row r="197">
          <cell r="B197">
            <v>1109311</v>
          </cell>
          <cell r="C197" t="str">
            <v xml:space="preserve">Autres articles de loisirs </v>
          </cell>
        </row>
        <row r="198">
          <cell r="B198">
            <v>110933</v>
          </cell>
          <cell r="C198" t="str">
            <v>Jardins et animaux domestiques</v>
          </cell>
        </row>
        <row r="199">
          <cell r="B199">
            <v>1109331</v>
          </cell>
          <cell r="C199" t="str">
            <v>Jardins et animaux domestiques</v>
          </cell>
        </row>
        <row r="200">
          <cell r="B200">
            <v>110935</v>
          </cell>
          <cell r="C200" t="str">
            <v xml:space="preserve">Services vétérinaires et autres services pour animaux domestiques </v>
          </cell>
        </row>
        <row r="201">
          <cell r="B201">
            <v>1109351</v>
          </cell>
          <cell r="C201" t="str">
            <v xml:space="preserve">Services vétérinaires et autres services pour animaux domestiques </v>
          </cell>
        </row>
        <row r="202">
          <cell r="B202">
            <v>110940</v>
          </cell>
          <cell r="C202" t="str">
            <v xml:space="preserve">Services récréatifs et culturels </v>
          </cell>
        </row>
        <row r="203">
          <cell r="B203">
            <v>110941</v>
          </cell>
          <cell r="C203" t="str">
            <v xml:space="preserve">Services sportifs et récréatifs </v>
          </cell>
        </row>
        <row r="204">
          <cell r="B204">
            <v>1109411</v>
          </cell>
          <cell r="C204" t="str">
            <v xml:space="preserve">Services sportifs et récréatifs </v>
          </cell>
        </row>
        <row r="205">
          <cell r="B205">
            <v>110942</v>
          </cell>
          <cell r="C205" t="str">
            <v xml:space="preserve">Services culturels </v>
          </cell>
        </row>
        <row r="206">
          <cell r="B206">
            <v>1109421</v>
          </cell>
          <cell r="C206" t="str">
            <v>Services culturels</v>
          </cell>
        </row>
        <row r="207">
          <cell r="B207">
            <v>110943</v>
          </cell>
          <cell r="C207" t="str">
            <v xml:space="preserve">JEUX DE HASARD </v>
          </cell>
        </row>
        <row r="208">
          <cell r="B208">
            <v>1109431</v>
          </cell>
          <cell r="C208" t="str">
            <v xml:space="preserve">Jeux de hasard </v>
          </cell>
        </row>
        <row r="209">
          <cell r="B209">
            <v>110950</v>
          </cell>
          <cell r="C209" t="str">
            <v xml:space="preserve">Journaux, livres et papeterie </v>
          </cell>
        </row>
        <row r="210">
          <cell r="B210">
            <v>110951</v>
          </cell>
          <cell r="C210" t="str">
            <v xml:space="preserve">Journaux, livres et papeterie </v>
          </cell>
        </row>
        <row r="211">
          <cell r="B211">
            <v>1109511</v>
          </cell>
          <cell r="C211" t="str">
            <v xml:space="preserve">Journaux, livres et papeterie </v>
          </cell>
        </row>
        <row r="212">
          <cell r="B212">
            <v>110960</v>
          </cell>
          <cell r="C212" t="str">
            <v>VOYAGES ORGANISES</v>
          </cell>
        </row>
        <row r="213">
          <cell r="B213">
            <v>110961</v>
          </cell>
          <cell r="C213" t="str">
            <v xml:space="preserve">Voyages organisés </v>
          </cell>
        </row>
        <row r="214">
          <cell r="B214">
            <v>1109611</v>
          </cell>
          <cell r="C214" t="str">
            <v xml:space="preserve">Voyages organisés </v>
          </cell>
        </row>
        <row r="215">
          <cell r="B215">
            <v>111000</v>
          </cell>
          <cell r="C215" t="str">
            <v xml:space="preserve">EDUCATION </v>
          </cell>
        </row>
        <row r="216">
          <cell r="B216">
            <v>111010</v>
          </cell>
          <cell r="C216" t="str">
            <v xml:space="preserve">EDUCATION </v>
          </cell>
        </row>
        <row r="217">
          <cell r="B217">
            <v>111011</v>
          </cell>
          <cell r="C217" t="str">
            <v xml:space="preserve">Education </v>
          </cell>
        </row>
        <row r="218">
          <cell r="B218">
            <v>1110111</v>
          </cell>
          <cell r="C218" t="str">
            <v xml:space="preserve">Education </v>
          </cell>
        </row>
        <row r="219">
          <cell r="B219">
            <v>111100</v>
          </cell>
          <cell r="C219" t="str">
            <v xml:space="preserve">RESTAURANTS ET HOTELS </v>
          </cell>
        </row>
        <row r="220">
          <cell r="B220">
            <v>111110</v>
          </cell>
          <cell r="C220" t="str">
            <v xml:space="preserve">Services de restauration </v>
          </cell>
        </row>
        <row r="221">
          <cell r="B221">
            <v>111111</v>
          </cell>
          <cell r="C221" t="str">
            <v xml:space="preserve">Services de restauration </v>
          </cell>
        </row>
        <row r="222">
          <cell r="B222">
            <v>1111111</v>
          </cell>
          <cell r="C222" t="str">
            <v xml:space="preserve">Services de restauration </v>
          </cell>
        </row>
        <row r="223">
          <cell r="B223">
            <v>111120</v>
          </cell>
          <cell r="C223" t="str">
            <v xml:space="preserve">Services d'hébergement  </v>
          </cell>
        </row>
        <row r="224">
          <cell r="B224">
            <v>111121</v>
          </cell>
          <cell r="C224" t="str">
            <v xml:space="preserve">Services d'hébergement  </v>
          </cell>
        </row>
        <row r="225">
          <cell r="B225">
            <v>1111211</v>
          </cell>
          <cell r="C225" t="str">
            <v xml:space="preserve">Services d'hébergement   </v>
          </cell>
        </row>
        <row r="226">
          <cell r="B226">
            <v>111200</v>
          </cell>
          <cell r="C226" t="str">
            <v xml:space="preserve">AUTRES BIENS ET SERVICES </v>
          </cell>
        </row>
        <row r="227">
          <cell r="B227">
            <v>111210</v>
          </cell>
          <cell r="C227" t="str">
            <v xml:space="preserve">Soins personnels </v>
          </cell>
        </row>
        <row r="228">
          <cell r="B228">
            <v>111211</v>
          </cell>
          <cell r="C228" t="str">
            <v xml:space="preserve">Salons de coiffure et esthétique corporelle </v>
          </cell>
        </row>
        <row r="229">
          <cell r="B229">
            <v>1112111</v>
          </cell>
          <cell r="C229" t="str">
            <v xml:space="preserve">Salons de coiffure et esthétique  </v>
          </cell>
        </row>
        <row r="230">
          <cell r="B230">
            <v>111212</v>
          </cell>
          <cell r="C230" t="str">
            <v xml:space="preserve">Appareils, articles et produits pour les soins personnels </v>
          </cell>
        </row>
        <row r="231">
          <cell r="B231">
            <v>1112121</v>
          </cell>
          <cell r="C231" t="str">
            <v xml:space="preserve">Appareils, articles et produits pour les soins personnels </v>
          </cell>
        </row>
        <row r="232">
          <cell r="B232">
            <v>111220</v>
          </cell>
          <cell r="C232" t="str">
            <v xml:space="preserve">PROSTITUTION  </v>
          </cell>
        </row>
        <row r="233">
          <cell r="B233">
            <v>111221</v>
          </cell>
          <cell r="C233" t="str">
            <v xml:space="preserve">Prostitution </v>
          </cell>
        </row>
        <row r="234">
          <cell r="B234">
            <v>1112211</v>
          </cell>
          <cell r="C234" t="str">
            <v xml:space="preserve">Prostitution </v>
          </cell>
        </row>
        <row r="235">
          <cell r="B235">
            <v>111230</v>
          </cell>
          <cell r="C235" t="str">
            <v xml:space="preserve">Effets personnels n.d.a </v>
          </cell>
        </row>
        <row r="236">
          <cell r="B236">
            <v>111231</v>
          </cell>
          <cell r="C236" t="str">
            <v xml:space="preserve">Articles de bijouterie, de joaillerie et d’horlogerie </v>
          </cell>
        </row>
        <row r="237">
          <cell r="B237">
            <v>1112311</v>
          </cell>
          <cell r="C237" t="str">
            <v>Articles de bijouterie, de joaillerie et d’horlogerie</v>
          </cell>
        </row>
        <row r="238">
          <cell r="B238">
            <v>111232</v>
          </cell>
          <cell r="C238" t="str">
            <v xml:space="preserve">Autres effets personnels </v>
          </cell>
        </row>
        <row r="239">
          <cell r="B239">
            <v>1112321</v>
          </cell>
          <cell r="C239" t="str">
            <v xml:space="preserve">Autres effets personnels </v>
          </cell>
        </row>
        <row r="240">
          <cell r="B240">
            <v>111240</v>
          </cell>
          <cell r="C240" t="str">
            <v xml:space="preserve">Protection sociale </v>
          </cell>
        </row>
        <row r="241">
          <cell r="B241">
            <v>111241</v>
          </cell>
          <cell r="C241" t="str">
            <v xml:space="preserve">Protection sociale </v>
          </cell>
        </row>
        <row r="242">
          <cell r="B242">
            <v>1112411</v>
          </cell>
          <cell r="C242" t="str">
            <v xml:space="preserve">Protection sociale </v>
          </cell>
        </row>
        <row r="243">
          <cell r="B243">
            <v>111250</v>
          </cell>
          <cell r="C243" t="str">
            <v xml:space="preserve">Assurances </v>
          </cell>
        </row>
        <row r="244">
          <cell r="B244">
            <v>111251</v>
          </cell>
          <cell r="C244" t="str">
            <v xml:space="preserve">Assurance </v>
          </cell>
        </row>
        <row r="245">
          <cell r="B245">
            <v>1112511</v>
          </cell>
          <cell r="C245" t="str">
            <v xml:space="preserve">Assurance </v>
          </cell>
        </row>
        <row r="246">
          <cell r="B246">
            <v>111260</v>
          </cell>
          <cell r="C246" t="str">
            <v xml:space="preserve">Services financiers. </v>
          </cell>
        </row>
        <row r="247">
          <cell r="B247">
            <v>111261</v>
          </cell>
          <cell r="C247" t="str">
            <v xml:space="preserve">SIFIM </v>
          </cell>
        </row>
        <row r="248">
          <cell r="B248">
            <v>1112611</v>
          </cell>
          <cell r="C248" t="str">
            <v xml:space="preserve">SIFIM </v>
          </cell>
        </row>
        <row r="249">
          <cell r="B249">
            <v>111262</v>
          </cell>
          <cell r="C249" t="str">
            <v xml:space="preserve">Autres services financiers n.c.a. </v>
          </cell>
        </row>
        <row r="250">
          <cell r="B250">
            <v>1112621</v>
          </cell>
          <cell r="C250" t="str">
            <v xml:space="preserve">Autres services financiers n.c.a. </v>
          </cell>
        </row>
        <row r="251">
          <cell r="B251">
            <v>111270</v>
          </cell>
          <cell r="C251" t="str">
            <v>Autres services n.c.a. </v>
          </cell>
        </row>
        <row r="252">
          <cell r="B252">
            <v>111271</v>
          </cell>
          <cell r="C252" t="str">
            <v xml:space="preserve">Autres services n.c.a </v>
          </cell>
        </row>
        <row r="253">
          <cell r="B253">
            <v>1112711</v>
          </cell>
          <cell r="C253" t="str">
            <v xml:space="preserve">Autres services n.c.a </v>
          </cell>
        </row>
        <row r="254">
          <cell r="B254">
            <v>111300</v>
          </cell>
          <cell r="C254" t="str">
            <v>ACHATS NETS A L’ETRANGER</v>
          </cell>
        </row>
        <row r="255">
          <cell r="B255">
            <v>111310</v>
          </cell>
          <cell r="C255" t="str">
            <v>ACHATS NETS A L’ETRANGER</v>
          </cell>
        </row>
        <row r="256">
          <cell r="B256">
            <v>111311</v>
          </cell>
          <cell r="C256" t="str">
            <v>Achats nets à l’étranger</v>
          </cell>
        </row>
        <row r="257">
          <cell r="B257">
            <v>1113111</v>
          </cell>
          <cell r="C257" t="str">
            <v>Achats faits par  les ménages résidents dans le reste du monde</v>
          </cell>
        </row>
        <row r="258">
          <cell r="B258">
            <v>1113112</v>
          </cell>
          <cell r="C258" t="str">
            <v>Achats  faits par les ménages non résidents sur le territoire économique du pays</v>
          </cell>
        </row>
        <row r="259">
          <cell r="B259">
            <v>120000</v>
          </cell>
          <cell r="C259" t="str">
            <v xml:space="preserve">Dépenses de consommation individuelle à la charge des institutions sans but lucratif au service des ménages </v>
          </cell>
        </row>
        <row r="260">
          <cell r="B260">
            <v>120100</v>
          </cell>
          <cell r="C260" t="str">
            <v xml:space="preserve">Dépenses de consommation individuelle à la charge des institutions sans but lucratif au service des ménages </v>
          </cell>
        </row>
        <row r="261">
          <cell r="B261">
            <v>120110</v>
          </cell>
          <cell r="C261" t="str">
            <v xml:space="preserve">Dépenses de consommation individuelle à la charge des institutions sans but lucratif au service des ménages </v>
          </cell>
        </row>
        <row r="262">
          <cell r="B262">
            <v>1201111</v>
          </cell>
          <cell r="C262" t="str">
            <v xml:space="preserve">Dépenses de consommation individuelle à la charge des institutions sans but lucratif au service des ménages </v>
          </cell>
        </row>
        <row r="263">
          <cell r="B263">
            <v>130000</v>
          </cell>
          <cell r="C263" t="str">
            <v xml:space="preserve">Dépenses de consommation individuelle à la charge des administrations publiques </v>
          </cell>
        </row>
        <row r="264">
          <cell r="B264">
            <v>130100</v>
          </cell>
          <cell r="C264" t="str">
            <v xml:space="preserve">LOGEMENT </v>
          </cell>
        </row>
        <row r="265">
          <cell r="B265">
            <v>130110</v>
          </cell>
          <cell r="C265" t="str">
            <v>LOGEMENT</v>
          </cell>
        </row>
        <row r="266">
          <cell r="B266">
            <v>130111</v>
          </cell>
          <cell r="C266" t="str">
            <v>Logement</v>
          </cell>
        </row>
        <row r="267">
          <cell r="B267">
            <v>1301111</v>
          </cell>
          <cell r="C267" t="str">
            <v xml:space="preserve">Logement </v>
          </cell>
        </row>
        <row r="268">
          <cell r="B268">
            <v>130200</v>
          </cell>
          <cell r="C268" t="str">
            <v xml:space="preserve">SANTE </v>
          </cell>
        </row>
        <row r="269">
          <cell r="B269">
            <v>130210</v>
          </cell>
          <cell r="C269" t="str">
            <v xml:space="preserve">PRESTATIONS MEDICALES ET REMBOURSEMENTS ¶ </v>
          </cell>
        </row>
        <row r="270">
          <cell r="B270">
            <v>130211</v>
          </cell>
          <cell r="C270" t="str">
            <v>Produits et appareils thérapeutiques; matériel médical</v>
          </cell>
        </row>
        <row r="271">
          <cell r="B271">
            <v>1302111</v>
          </cell>
          <cell r="C271" t="str">
            <v xml:space="preserve">Produits pharmaceutiques  </v>
          </cell>
        </row>
        <row r="272">
          <cell r="B272">
            <v>1302112</v>
          </cell>
          <cell r="C272" t="str">
            <v xml:space="preserve">Autres produits médicaux  </v>
          </cell>
        </row>
        <row r="273">
          <cell r="B273">
            <v>1302113</v>
          </cell>
          <cell r="C273" t="str">
            <v xml:space="preserve">Appareils et matériel thérapeutiques </v>
          </cell>
        </row>
        <row r="274">
          <cell r="B274">
            <v>130212</v>
          </cell>
          <cell r="C274" t="str">
            <v>SERVICES DE SANTE</v>
          </cell>
        </row>
        <row r="275">
          <cell r="B275">
            <v>1302121</v>
          </cell>
          <cell r="C275" t="str">
            <v xml:space="preserve">Services médicaux de consultation externe </v>
          </cell>
        </row>
        <row r="276">
          <cell r="B276">
            <v>1302122</v>
          </cell>
          <cell r="C276" t="str">
            <v>Services dentaires de consultation externe</v>
          </cell>
        </row>
        <row r="277">
          <cell r="B277">
            <v>1302123</v>
          </cell>
          <cell r="C277" t="str">
            <v xml:space="preserve">Services paramédicaux externes </v>
          </cell>
        </row>
        <row r="278">
          <cell r="B278">
            <v>1302124</v>
          </cell>
          <cell r="C278" t="str">
            <v xml:space="preserve">Services hospitaliers </v>
          </cell>
        </row>
        <row r="279">
          <cell r="B279">
            <v>130220</v>
          </cell>
          <cell r="C279" t="str">
            <v xml:space="preserve">PRODUCTION DE SERVICES DE SANTE  </v>
          </cell>
        </row>
        <row r="280">
          <cell r="B280">
            <v>130221</v>
          </cell>
          <cell r="C280" t="str">
            <v>Rémunération des salariés</v>
          </cell>
        </row>
        <row r="281">
          <cell r="B281">
            <v>1302211</v>
          </cell>
          <cell r="C281" t="str">
            <v>Rémunération des salariés</v>
          </cell>
        </row>
        <row r="282">
          <cell r="B282">
            <v>130222</v>
          </cell>
          <cell r="C282" t="str">
            <v>Consommation intermédiaire</v>
          </cell>
        </row>
        <row r="283">
          <cell r="B283">
            <v>1302221</v>
          </cell>
          <cell r="C283" t="str">
            <v>Consommation intermédiaire</v>
          </cell>
        </row>
        <row r="284">
          <cell r="B284">
            <v>130223</v>
          </cell>
          <cell r="C284" t="str">
            <v xml:space="preserve">Excédent brut d'exploitation </v>
          </cell>
        </row>
        <row r="285">
          <cell r="B285">
            <v>1302231</v>
          </cell>
          <cell r="C285" t="str">
            <v xml:space="preserve">Excédent brut d'exploitation </v>
          </cell>
        </row>
        <row r="286">
          <cell r="B286">
            <v>130224</v>
          </cell>
          <cell r="C286" t="str">
            <v>Impôts nets sur la production</v>
          </cell>
        </row>
        <row r="287">
          <cell r="B287">
            <v>1302241</v>
          </cell>
          <cell r="C287" t="str">
            <v xml:space="preserve">Impôts nets sur la production </v>
          </cell>
        </row>
        <row r="288">
          <cell r="B288">
            <v>130225</v>
          </cell>
          <cell r="C288" t="str">
            <v xml:space="preserve">Recettes sur les ventes </v>
          </cell>
        </row>
        <row r="289">
          <cell r="B289">
            <v>1302251</v>
          </cell>
          <cell r="C289" t="str">
            <v xml:space="preserve">Recettes sur les ventes </v>
          </cell>
        </row>
        <row r="290">
          <cell r="B290">
            <v>130300</v>
          </cell>
          <cell r="C290" t="str">
            <v xml:space="preserve">LOISIRS ET CULTURE  </v>
          </cell>
        </row>
        <row r="291">
          <cell r="B291">
            <v>130310</v>
          </cell>
          <cell r="C291" t="str">
            <v xml:space="preserve">LOISIRS ET CULTURE  </v>
          </cell>
        </row>
        <row r="292">
          <cell r="B292">
            <v>130311</v>
          </cell>
          <cell r="C292" t="str">
            <v xml:space="preserve">Loisirs et cultures </v>
          </cell>
        </row>
        <row r="293">
          <cell r="B293">
            <v>1303111</v>
          </cell>
          <cell r="C293" t="str">
            <v xml:space="preserve">Loisirs et cultures </v>
          </cell>
        </row>
        <row r="294">
          <cell r="B294">
            <v>130400</v>
          </cell>
          <cell r="C294" t="str">
            <v xml:space="preserve">ENSEIGNEMENT  </v>
          </cell>
        </row>
        <row r="295">
          <cell r="B295">
            <v>130410</v>
          </cell>
          <cell r="C295" t="str">
            <v>PRESTATIONS SCOLAIRES ET REMBOURSEMENTS</v>
          </cell>
        </row>
        <row r="296">
          <cell r="B296">
            <v>130411</v>
          </cell>
          <cell r="C296" t="str">
            <v>Prestations scolaires et remboursements</v>
          </cell>
        </row>
        <row r="297">
          <cell r="B297">
            <v>1304111</v>
          </cell>
          <cell r="C297" t="str">
            <v xml:space="preserve">Prestations scolaires et remboursements </v>
          </cell>
        </row>
        <row r="298">
          <cell r="B298">
            <v>130420</v>
          </cell>
          <cell r="C298" t="str">
            <v xml:space="preserve">PRODUCTION DE SERVICES D’ENSEIGNEMENT </v>
          </cell>
        </row>
        <row r="299">
          <cell r="B299">
            <v>130421</v>
          </cell>
          <cell r="C299" t="str">
            <v>Rémunération des salariés</v>
          </cell>
        </row>
        <row r="300">
          <cell r="B300">
            <v>1304211</v>
          </cell>
          <cell r="C300" t="str">
            <v>Rémunération des salariés</v>
          </cell>
        </row>
        <row r="301">
          <cell r="B301">
            <v>130422</v>
          </cell>
          <cell r="C301" t="str">
            <v>Consommation intermédiaire</v>
          </cell>
        </row>
        <row r="302">
          <cell r="B302">
            <v>1304221</v>
          </cell>
          <cell r="C302" t="str">
            <v>Consommation intermédiaire</v>
          </cell>
        </row>
        <row r="303">
          <cell r="B303">
            <v>130423</v>
          </cell>
          <cell r="C303" t="str">
            <v xml:space="preserve">Excédent brut d'exploitation </v>
          </cell>
        </row>
        <row r="304">
          <cell r="B304">
            <v>1304231</v>
          </cell>
          <cell r="C304" t="str">
            <v xml:space="preserve">Excédent brut d'exploitation </v>
          </cell>
        </row>
        <row r="305">
          <cell r="B305">
            <v>130424</v>
          </cell>
          <cell r="C305" t="str">
            <v>Impôts nets sur la production</v>
          </cell>
        </row>
        <row r="306">
          <cell r="B306">
            <v>1304241</v>
          </cell>
          <cell r="C306" t="str">
            <v xml:space="preserve">Impôts nets sur la production </v>
          </cell>
        </row>
        <row r="307">
          <cell r="B307">
            <v>130425</v>
          </cell>
          <cell r="C307" t="str">
            <v xml:space="preserve">Recettes sur les ventes </v>
          </cell>
        </row>
        <row r="308">
          <cell r="B308">
            <v>1304251</v>
          </cell>
          <cell r="C308" t="str">
            <v xml:space="preserve">Recettes sur les ventes </v>
          </cell>
        </row>
        <row r="309">
          <cell r="B309">
            <v>130500</v>
          </cell>
          <cell r="C309" t="str">
            <v>PROTECTION SOCIALE</v>
          </cell>
        </row>
        <row r="310">
          <cell r="B310">
            <v>130510</v>
          </cell>
          <cell r="C310" t="str">
            <v xml:space="preserve">PROTECTION SOCIALE  </v>
          </cell>
        </row>
        <row r="311">
          <cell r="B311">
            <v>130511</v>
          </cell>
          <cell r="C311" t="str">
            <v xml:space="preserve">Protection sociale : prestations en espèces ou en nature </v>
          </cell>
        </row>
        <row r="312">
          <cell r="B312">
            <v>1305111</v>
          </cell>
          <cell r="C312" t="str">
            <v>Protection sociale :</v>
          </cell>
        </row>
        <row r="313">
          <cell r="B313">
            <v>140000</v>
          </cell>
          <cell r="C313" t="str">
            <v>Dépenses de consommation collective à la charge des administrations publiques</v>
          </cell>
        </row>
        <row r="314">
          <cell r="B314">
            <v>140100</v>
          </cell>
          <cell r="C314" t="str">
            <v>Services collectifs</v>
          </cell>
        </row>
        <row r="315">
          <cell r="B315">
            <v>140110</v>
          </cell>
          <cell r="C315" t="str">
            <v>Services collectifs</v>
          </cell>
        </row>
        <row r="316">
          <cell r="B316">
            <v>140111</v>
          </cell>
          <cell r="C316" t="str">
            <v xml:space="preserve">Rémunération des salariés  </v>
          </cell>
        </row>
        <row r="317">
          <cell r="B317">
            <v>1401111</v>
          </cell>
          <cell r="C317" t="str">
            <v xml:space="preserve">Rémunération des salariés  </v>
          </cell>
        </row>
        <row r="318">
          <cell r="B318">
            <v>140112</v>
          </cell>
          <cell r="C318" t="str">
            <v xml:space="preserve">Consommation intermédiaire </v>
          </cell>
        </row>
        <row r="319">
          <cell r="B319">
            <v>1401121</v>
          </cell>
          <cell r="C319" t="str">
            <v xml:space="preserve">Consommation intermédiaire </v>
          </cell>
        </row>
        <row r="320">
          <cell r="B320">
            <v>140113</v>
          </cell>
          <cell r="C320" t="str">
            <v xml:space="preserve">Excédent brut d'opération </v>
          </cell>
        </row>
        <row r="321">
          <cell r="B321">
            <v>1401131</v>
          </cell>
          <cell r="C321" t="str">
            <v xml:space="preserve">Excédent brut d'exploitation </v>
          </cell>
        </row>
        <row r="322">
          <cell r="B322">
            <v>140114</v>
          </cell>
          <cell r="C322" t="str">
            <v xml:space="preserve">Impôts nets sur la production </v>
          </cell>
        </row>
        <row r="323">
          <cell r="B323">
            <v>1401141</v>
          </cell>
          <cell r="C323" t="str">
            <v xml:space="preserve">Impôts nets sur la production </v>
          </cell>
        </row>
        <row r="324">
          <cell r="B324">
            <v>140115</v>
          </cell>
          <cell r="C324" t="str">
            <v xml:space="preserve">Recettes issues des  ventes </v>
          </cell>
        </row>
        <row r="325">
          <cell r="B325">
            <v>1401151</v>
          </cell>
          <cell r="C325" t="str">
            <v xml:space="preserve">Recettes sur les  ventes </v>
          </cell>
        </row>
        <row r="326">
          <cell r="B326">
            <v>150000</v>
          </cell>
          <cell r="C326" t="str">
            <v>FORMATION BRUTE DE CAPITAL FIXE</v>
          </cell>
        </row>
        <row r="327">
          <cell r="B327">
            <v>150100</v>
          </cell>
          <cell r="C327" t="str">
            <v>MACHINES ET ÉQUIPEMENT ¶</v>
          </cell>
        </row>
        <row r="328">
          <cell r="B328">
            <v>150110</v>
          </cell>
          <cell r="C328" t="str">
            <v xml:space="preserve">PRODUCTION DE METAUX ET ÉQUIPEMENT </v>
          </cell>
        </row>
        <row r="329">
          <cell r="B329">
            <v>150111</v>
          </cell>
          <cell r="C329" t="str">
            <v xml:space="preserve">Produits fabriqués en métal, sauf machines et équipement </v>
          </cell>
        </row>
        <row r="330">
          <cell r="B330">
            <v>1501111</v>
          </cell>
          <cell r="C330" t="str">
            <v>Produits fabriqués en métal</v>
          </cell>
        </row>
        <row r="331">
          <cell r="B331">
            <v>150112</v>
          </cell>
          <cell r="C331" t="str">
            <v>Machines pour tout usage</v>
          </cell>
        </row>
        <row r="332">
          <cell r="B332">
            <v>1501121</v>
          </cell>
          <cell r="C332" t="str">
            <v>Machines pour tout usage</v>
          </cell>
        </row>
        <row r="333">
          <cell r="B333">
            <v>150113</v>
          </cell>
          <cell r="C333" t="str">
            <v xml:space="preserve">Machines a usage spécial </v>
          </cell>
        </row>
        <row r="334">
          <cell r="B334">
            <v>1501131</v>
          </cell>
          <cell r="C334" t="str">
            <v>Machines à usage spécial</v>
          </cell>
        </row>
        <row r="335">
          <cell r="B335">
            <v>150114</v>
          </cell>
          <cell r="C335" t="str">
            <v xml:space="preserve">Équipement électrique et optique </v>
          </cell>
        </row>
        <row r="336">
          <cell r="B336">
            <v>1501141</v>
          </cell>
          <cell r="C336" t="str">
            <v>Equipement électrique et optique</v>
          </cell>
        </row>
        <row r="337">
          <cell r="B337">
            <v>150115</v>
          </cell>
          <cell r="C337" t="str">
            <v xml:space="preserve">Autres produits manufacturés n.c.a </v>
          </cell>
        </row>
        <row r="338">
          <cell r="B338">
            <v>1501151</v>
          </cell>
          <cell r="C338" t="str">
            <v>Autres produits manufacturés n.c.a</v>
          </cell>
        </row>
        <row r="339">
          <cell r="B339">
            <v>150120</v>
          </cell>
          <cell r="C339" t="str">
            <v>EQUIPEMENT DE TRANSPORT</v>
          </cell>
        </row>
        <row r="340">
          <cell r="B340">
            <v>150121</v>
          </cell>
          <cell r="C340" t="str">
            <v>Equipement de transport routier</v>
          </cell>
        </row>
        <row r="341">
          <cell r="B341">
            <v>1501211</v>
          </cell>
          <cell r="C341" t="str">
            <v>Véhicules à moteur, remorques et semi-remorques</v>
          </cell>
        </row>
        <row r="342">
          <cell r="B342">
            <v>1501212</v>
          </cell>
          <cell r="C342" t="str">
            <v>Véhicules à moteur, remorques et semi-remorques</v>
          </cell>
        </row>
        <row r="343">
          <cell r="B343">
            <v>150122</v>
          </cell>
          <cell r="C343" t="str">
            <v>Autres équipements de transport</v>
          </cell>
        </row>
        <row r="344">
          <cell r="B344">
            <v>1501221</v>
          </cell>
          <cell r="C344" t="str">
            <v>Autres équipements de transport</v>
          </cell>
        </row>
        <row r="345">
          <cell r="B345">
            <v>150200</v>
          </cell>
          <cell r="C345" t="str">
            <v>CONSTRUCTION</v>
          </cell>
        </row>
        <row r="346">
          <cell r="B346">
            <v>150210</v>
          </cell>
          <cell r="C346" t="str">
            <v>BÂTIMENTS RÉSIDENTIELS</v>
          </cell>
        </row>
        <row r="347">
          <cell r="B347">
            <v>150211</v>
          </cell>
          <cell r="C347" t="str">
            <v xml:space="preserve">Bâtiments résidentiels </v>
          </cell>
        </row>
        <row r="348">
          <cell r="B348">
            <v>1502111</v>
          </cell>
          <cell r="C348" t="str">
            <v xml:space="preserve">Bâtiments résidentiels </v>
          </cell>
        </row>
        <row r="349">
          <cell r="B349">
            <v>150220</v>
          </cell>
          <cell r="C349" t="str">
            <v>BÂTIMENTS NON RÉSIDENTIELS</v>
          </cell>
        </row>
        <row r="350">
          <cell r="B350">
            <v>150221</v>
          </cell>
          <cell r="C350" t="str">
            <v xml:space="preserve">Bâtiments non résidentiels </v>
          </cell>
        </row>
        <row r="351">
          <cell r="B351">
            <v>1502211</v>
          </cell>
          <cell r="C351" t="str">
            <v>Bâtiments non résidentiels</v>
          </cell>
        </row>
        <row r="352">
          <cell r="B352">
            <v>150230</v>
          </cell>
          <cell r="C352" t="str">
            <v>TRAVAUX DE GENIE CIVIL</v>
          </cell>
        </row>
        <row r="353">
          <cell r="B353">
            <v>150231</v>
          </cell>
          <cell r="C353" t="str">
            <v xml:space="preserve">Travaux de génie civil </v>
          </cell>
        </row>
        <row r="354">
          <cell r="B354">
            <v>1502311</v>
          </cell>
          <cell r="C354" t="str">
            <v xml:space="preserve">Travaux de génie civil </v>
          </cell>
        </row>
        <row r="355">
          <cell r="B355">
            <v>150300</v>
          </cell>
          <cell r="C355" t="str">
            <v>AUTRES PRODUITS</v>
          </cell>
        </row>
        <row r="356">
          <cell r="B356">
            <v>150310</v>
          </cell>
          <cell r="C356" t="str">
            <v>AUTRES PRODUITS</v>
          </cell>
        </row>
        <row r="357">
          <cell r="B357">
            <v>150311</v>
          </cell>
          <cell r="C357" t="str">
            <v xml:space="preserve">Autres produits </v>
          </cell>
        </row>
        <row r="358">
          <cell r="B358">
            <v>1503111</v>
          </cell>
          <cell r="C358" t="str">
            <v>Autres produits</v>
          </cell>
        </row>
        <row r="359">
          <cell r="B359">
            <v>160000</v>
          </cell>
          <cell r="C359" t="str">
            <v>VARIATIONS DE STOCKS ET ACQUISITIONS MOINS CESSION D’OBJETS DE VALEUR</v>
          </cell>
        </row>
        <row r="360">
          <cell r="B360">
            <v>160100</v>
          </cell>
          <cell r="C360" t="str">
            <v>VARIATIONS DE STOCKS</v>
          </cell>
        </row>
        <row r="361">
          <cell r="B361">
            <v>160110</v>
          </cell>
          <cell r="C361" t="str">
            <v>VARIATIONS DE STOCKS</v>
          </cell>
        </row>
        <row r="362">
          <cell r="B362">
            <v>160111</v>
          </cell>
          <cell r="C362" t="str">
            <v>Variations de stocks</v>
          </cell>
        </row>
        <row r="363">
          <cell r="B363">
            <v>1601111</v>
          </cell>
          <cell r="C363" t="str">
            <v>Valeur des stocks à l'ouverture</v>
          </cell>
        </row>
        <row r="364">
          <cell r="B364">
            <v>1601112</v>
          </cell>
          <cell r="C364" t="str">
            <v xml:space="preserve">Valeur de clôture des stocks  </v>
          </cell>
        </row>
        <row r="365">
          <cell r="B365">
            <v>160200</v>
          </cell>
          <cell r="C365" t="str">
            <v>ACQUISITIONS MOINS CESSION D’OBJETS DE VALEUR</v>
          </cell>
        </row>
        <row r="366">
          <cell r="B366">
            <v>160210</v>
          </cell>
          <cell r="C366" t="str">
            <v>ACQUISITIONS MOINS CESSION D’OBJETS DE VALEUR</v>
          </cell>
        </row>
        <row r="367">
          <cell r="B367">
            <v>160211</v>
          </cell>
          <cell r="C367" t="str">
            <v>Acquisitions moins cession d’objets de valeur</v>
          </cell>
        </row>
        <row r="368">
          <cell r="B368">
            <v>1602111</v>
          </cell>
          <cell r="C368" t="str">
            <v>Acquisitions des objets  de valeur</v>
          </cell>
        </row>
        <row r="369">
          <cell r="B369">
            <v>1602112</v>
          </cell>
          <cell r="C369" t="str">
            <v>Cession d’objets de valeur</v>
          </cell>
        </row>
        <row r="370">
          <cell r="B370">
            <v>170000</v>
          </cell>
          <cell r="C370" t="str">
            <v>SOLDE DES EXPORTATIONS ET DES IMPORTATIONS</v>
          </cell>
        </row>
        <row r="371">
          <cell r="B371">
            <v>170100</v>
          </cell>
          <cell r="C371" t="str">
            <v>SOLDE DES EXPORTATIONS ET DES IMPORTATIONS</v>
          </cell>
        </row>
        <row r="372">
          <cell r="B372">
            <v>170110</v>
          </cell>
          <cell r="C372" t="str">
            <v>SOLDE DES EXPORTATIONS ET DES IMPORTATIONS</v>
          </cell>
        </row>
        <row r="373">
          <cell r="B373">
            <v>170111</v>
          </cell>
          <cell r="C373" t="str">
            <v>Solde des exportations et des importations</v>
          </cell>
        </row>
        <row r="374">
          <cell r="B374">
            <v>1701111</v>
          </cell>
          <cell r="C374" t="str">
            <v>Exportations de biens et services</v>
          </cell>
        </row>
        <row r="375">
          <cell r="B375">
            <v>1701112</v>
          </cell>
          <cell r="C375" t="str">
            <v>Importations de biens et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1"/>
  <sheetViews>
    <sheetView tabSelected="1" zoomScale="70" zoomScaleNormal="70" workbookViewId="0">
      <selection activeCell="B2" sqref="B2:K2"/>
    </sheetView>
  </sheetViews>
  <sheetFormatPr defaultColWidth="9.140625" defaultRowHeight="16.5"/>
  <cols>
    <col min="1" max="1" width="2.140625" style="153" customWidth="1"/>
    <col min="2" max="16384" width="9.140625" style="153"/>
  </cols>
  <sheetData>
    <row r="1" spans="2:15">
      <c r="B1" s="152"/>
      <c r="C1" s="152"/>
      <c r="D1" s="152"/>
      <c r="E1" s="152"/>
      <c r="F1" s="152"/>
      <c r="G1" s="152"/>
      <c r="H1" s="152"/>
      <c r="I1" s="152"/>
      <c r="J1" s="152"/>
      <c r="K1" s="152"/>
    </row>
    <row r="2" spans="2:15" ht="25.5">
      <c r="B2" s="159" t="s">
        <v>234</v>
      </c>
      <c r="C2" s="159"/>
      <c r="D2" s="159"/>
      <c r="E2" s="159"/>
      <c r="F2" s="159"/>
      <c r="G2" s="159"/>
      <c r="H2" s="159"/>
      <c r="I2" s="159"/>
      <c r="J2" s="159"/>
      <c r="K2" s="159"/>
    </row>
    <row r="3" spans="2:15">
      <c r="B3" s="154"/>
      <c r="C3" s="154"/>
      <c r="D3" s="154"/>
      <c r="E3" s="154"/>
      <c r="F3" s="154"/>
      <c r="G3" s="154"/>
      <c r="H3" s="154"/>
      <c r="I3" s="154"/>
      <c r="J3" s="154"/>
      <c r="K3" s="154"/>
    </row>
    <row r="4" spans="2:15">
      <c r="B4" s="152"/>
      <c r="C4" s="152"/>
      <c r="D4" s="152"/>
      <c r="E4" s="152"/>
      <c r="F4" s="152"/>
      <c r="G4" s="152"/>
      <c r="H4" s="152"/>
      <c r="I4" s="152"/>
      <c r="J4" s="152"/>
      <c r="K4" s="152"/>
    </row>
    <row r="5" spans="2:15">
      <c r="B5" s="152"/>
      <c r="C5" s="152"/>
      <c r="D5" s="152"/>
      <c r="E5" s="152"/>
      <c r="F5" s="152"/>
      <c r="G5" s="152"/>
      <c r="H5" s="152"/>
      <c r="I5" s="152"/>
      <c r="J5" s="152"/>
      <c r="K5" s="152"/>
    </row>
    <row r="6" spans="2:15">
      <c r="B6" s="152"/>
      <c r="C6" s="152"/>
      <c r="D6" s="152"/>
      <c r="E6" s="152"/>
      <c r="F6" s="152"/>
      <c r="G6" s="152"/>
      <c r="H6" s="152"/>
      <c r="I6" s="152"/>
      <c r="J6" s="152"/>
      <c r="K6" s="152"/>
    </row>
    <row r="7" spans="2:15">
      <c r="B7" s="152"/>
      <c r="C7" s="152"/>
      <c r="D7" s="152"/>
      <c r="E7" s="152"/>
      <c r="F7" s="152"/>
      <c r="G7" s="152"/>
      <c r="H7" s="152"/>
      <c r="I7" s="152"/>
      <c r="J7" s="152"/>
      <c r="K7" s="152"/>
    </row>
    <row r="8" spans="2:15">
      <c r="B8" s="152"/>
      <c r="C8" s="152"/>
      <c r="D8" s="152"/>
      <c r="E8" s="152"/>
      <c r="F8" s="152"/>
      <c r="G8" s="152"/>
      <c r="H8" s="152"/>
      <c r="I8" s="152"/>
      <c r="J8" s="152"/>
      <c r="K8" s="152"/>
    </row>
    <row r="9" spans="2:15">
      <c r="B9" s="152"/>
      <c r="C9" s="152"/>
      <c r="D9" s="152"/>
      <c r="E9" s="152"/>
      <c r="F9" s="152"/>
      <c r="G9" s="152"/>
      <c r="H9" s="152"/>
      <c r="I9" s="152"/>
      <c r="J9" s="152"/>
      <c r="K9" s="152"/>
    </row>
    <row r="10" spans="2:15">
      <c r="B10" s="152"/>
      <c r="C10" s="152"/>
      <c r="D10" s="152"/>
      <c r="E10" s="152"/>
      <c r="F10" s="152"/>
      <c r="G10" s="152"/>
      <c r="H10" s="152"/>
      <c r="I10" s="152"/>
      <c r="J10" s="152"/>
      <c r="K10" s="152"/>
    </row>
    <row r="11" spans="2:15">
      <c r="B11" s="152"/>
      <c r="C11" s="152"/>
      <c r="D11" s="152"/>
      <c r="E11" s="152"/>
      <c r="F11" s="152"/>
      <c r="G11" s="152"/>
      <c r="H11" s="152"/>
      <c r="I11" s="152"/>
      <c r="J11" s="152"/>
      <c r="K11" s="152"/>
    </row>
    <row r="12" spans="2:15">
      <c r="B12" s="152"/>
      <c r="C12" s="152"/>
      <c r="D12" s="152"/>
      <c r="E12" s="152"/>
      <c r="F12" s="152"/>
      <c r="G12" s="152"/>
      <c r="H12" s="152"/>
      <c r="I12" s="152"/>
      <c r="J12" s="152"/>
      <c r="K12" s="152"/>
    </row>
    <row r="13" spans="2:15">
      <c r="B13" s="152"/>
      <c r="C13" s="152"/>
      <c r="D13" s="152"/>
      <c r="E13" s="152"/>
      <c r="F13" s="152"/>
      <c r="G13" s="152"/>
      <c r="H13" s="152"/>
      <c r="I13" s="152"/>
      <c r="J13" s="152"/>
      <c r="K13" s="152"/>
    </row>
    <row r="14" spans="2:15">
      <c r="B14" s="152"/>
      <c r="C14" s="152"/>
      <c r="D14" s="152"/>
      <c r="E14" s="152"/>
      <c r="F14" s="152"/>
      <c r="G14" s="152"/>
      <c r="H14" s="152"/>
      <c r="I14" s="152"/>
      <c r="J14" s="152"/>
      <c r="K14" s="152"/>
      <c r="O14" s="155"/>
    </row>
    <row r="15" spans="2:15">
      <c r="B15" s="152"/>
      <c r="C15" s="152"/>
      <c r="D15" s="152"/>
      <c r="E15" s="152"/>
      <c r="F15" s="152"/>
      <c r="G15" s="152"/>
      <c r="H15" s="152"/>
      <c r="I15" s="152"/>
      <c r="J15" s="152"/>
      <c r="K15" s="152"/>
    </row>
    <row r="16" spans="2:15">
      <c r="B16" s="152"/>
      <c r="C16" s="152"/>
      <c r="D16" s="152"/>
      <c r="E16" s="152"/>
      <c r="F16" s="152"/>
      <c r="G16" s="152"/>
      <c r="H16" s="152"/>
      <c r="I16" s="152"/>
      <c r="J16" s="152"/>
      <c r="K16" s="152"/>
    </row>
    <row r="17" spans="2:11">
      <c r="B17" s="152"/>
      <c r="C17" s="152"/>
      <c r="D17" s="152"/>
      <c r="E17" s="152"/>
      <c r="F17" s="152"/>
      <c r="G17" s="152"/>
      <c r="H17" s="152"/>
      <c r="I17" s="152"/>
      <c r="J17" s="152"/>
      <c r="K17" s="152"/>
    </row>
    <row r="18" spans="2:11">
      <c r="B18" s="152"/>
      <c r="C18" s="152"/>
      <c r="D18" s="152"/>
      <c r="E18" s="152"/>
      <c r="F18" s="152"/>
      <c r="G18" s="152"/>
      <c r="H18" s="152"/>
      <c r="I18" s="152"/>
      <c r="J18" s="152"/>
      <c r="K18" s="152"/>
    </row>
    <row r="19" spans="2:11">
      <c r="B19" s="152"/>
      <c r="C19" s="152"/>
      <c r="D19" s="152"/>
      <c r="E19" s="152"/>
      <c r="F19" s="152"/>
      <c r="G19" s="152"/>
      <c r="H19" s="152"/>
      <c r="I19" s="152"/>
      <c r="J19" s="152"/>
      <c r="K19" s="152"/>
    </row>
    <row r="20" spans="2:11" ht="106.5" customHeight="1">
      <c r="B20" s="160" t="s">
        <v>245</v>
      </c>
      <c r="C20" s="160"/>
      <c r="D20" s="160"/>
      <c r="E20" s="160"/>
      <c r="F20" s="160"/>
      <c r="G20" s="160"/>
      <c r="H20" s="160"/>
      <c r="I20" s="160"/>
      <c r="J20" s="160"/>
      <c r="K20" s="160"/>
    </row>
    <row r="21" spans="2:11">
      <c r="B21" s="152"/>
      <c r="C21" s="152"/>
      <c r="D21" s="152"/>
      <c r="E21" s="152"/>
      <c r="F21" s="152"/>
      <c r="G21" s="152"/>
      <c r="H21" s="152"/>
      <c r="I21" s="152"/>
      <c r="J21" s="152"/>
      <c r="K21" s="152"/>
    </row>
    <row r="22" spans="2:11">
      <c r="B22" s="152"/>
      <c r="C22" s="152"/>
      <c r="D22" s="152"/>
      <c r="E22" s="152"/>
      <c r="F22" s="152"/>
      <c r="G22" s="152"/>
      <c r="H22" s="152"/>
      <c r="I22" s="152"/>
      <c r="J22" s="152"/>
      <c r="K22" s="152"/>
    </row>
    <row r="23" spans="2:11">
      <c r="B23" s="152"/>
      <c r="C23" s="152"/>
      <c r="D23" s="152"/>
      <c r="E23" s="152"/>
      <c r="F23" s="152"/>
      <c r="G23" s="152"/>
      <c r="H23" s="152"/>
      <c r="I23" s="152"/>
      <c r="J23" s="152"/>
      <c r="K23" s="152"/>
    </row>
    <row r="24" spans="2:11">
      <c r="B24" s="152"/>
      <c r="C24" s="152"/>
      <c r="D24" s="152"/>
      <c r="E24" s="152"/>
      <c r="F24" s="152"/>
      <c r="G24" s="152"/>
      <c r="H24" s="152"/>
      <c r="I24" s="152"/>
      <c r="J24" s="152"/>
      <c r="K24" s="152"/>
    </row>
    <row r="25" spans="2:11" ht="25.5">
      <c r="B25" s="161" t="s">
        <v>280</v>
      </c>
      <c r="C25" s="161"/>
      <c r="D25" s="161"/>
      <c r="E25" s="161"/>
      <c r="F25" s="161"/>
      <c r="G25" s="161"/>
      <c r="H25" s="161"/>
      <c r="I25" s="161"/>
      <c r="J25" s="161"/>
      <c r="K25" s="161"/>
    </row>
    <row r="26" spans="2:11">
      <c r="B26" s="152"/>
      <c r="C26" s="152"/>
      <c r="D26" s="152"/>
      <c r="E26" s="152"/>
      <c r="F26" s="152"/>
      <c r="G26" s="152"/>
      <c r="H26" s="152"/>
      <c r="I26" s="152"/>
      <c r="J26" s="152"/>
      <c r="K26" s="152"/>
    </row>
    <row r="27" spans="2:11">
      <c r="B27" s="152"/>
      <c r="C27" s="152"/>
      <c r="D27" s="152"/>
      <c r="E27" s="152"/>
      <c r="F27" s="152"/>
      <c r="G27" s="152"/>
      <c r="H27" s="152"/>
      <c r="I27" s="152"/>
      <c r="J27" s="152"/>
      <c r="K27" s="152"/>
    </row>
    <row r="28" spans="2:11">
      <c r="B28" s="152"/>
      <c r="C28" s="152"/>
      <c r="D28" s="152"/>
      <c r="E28" s="152"/>
      <c r="F28" s="152"/>
      <c r="G28" s="152"/>
      <c r="H28" s="152"/>
      <c r="I28" s="152"/>
      <c r="J28" s="152"/>
      <c r="K28" s="152"/>
    </row>
    <row r="29" spans="2:11">
      <c r="B29" s="152"/>
      <c r="C29" s="152"/>
      <c r="D29" s="152"/>
      <c r="E29" s="152"/>
      <c r="F29" s="152"/>
      <c r="G29" s="152"/>
      <c r="H29" s="152"/>
      <c r="I29" s="152"/>
      <c r="J29" s="152"/>
      <c r="K29" s="152"/>
    </row>
    <row r="30" spans="2:11">
      <c r="B30" s="152"/>
      <c r="C30" s="152"/>
      <c r="D30" s="152"/>
      <c r="E30" s="152"/>
      <c r="F30" s="152"/>
      <c r="G30" s="152"/>
      <c r="H30" s="152"/>
      <c r="I30" s="152"/>
      <c r="J30" s="152"/>
      <c r="K30" s="152"/>
    </row>
    <row r="31" spans="2:11">
      <c r="B31" s="152"/>
      <c r="C31" s="152"/>
      <c r="D31" s="152"/>
      <c r="E31" s="152"/>
      <c r="F31" s="152"/>
      <c r="G31" s="152"/>
      <c r="H31" s="152"/>
      <c r="I31" s="152"/>
      <c r="J31" s="152"/>
      <c r="K31" s="152"/>
    </row>
    <row r="32" spans="2:11">
      <c r="B32" s="152"/>
      <c r="C32" s="152"/>
      <c r="D32" s="152"/>
      <c r="E32" s="152"/>
      <c r="F32" s="152"/>
      <c r="G32" s="152"/>
      <c r="H32" s="152"/>
      <c r="I32" s="152"/>
      <c r="J32" s="152"/>
      <c r="K32" s="152"/>
    </row>
    <row r="33" spans="2:11">
      <c r="B33" s="152"/>
      <c r="C33" s="152"/>
      <c r="D33" s="152"/>
      <c r="E33" s="152"/>
      <c r="F33" s="152"/>
      <c r="G33" s="152"/>
      <c r="H33" s="152"/>
      <c r="I33" s="152"/>
      <c r="J33" s="152"/>
      <c r="K33" s="152"/>
    </row>
    <row r="34" spans="2:11">
      <c r="B34" s="152"/>
      <c r="C34" s="152"/>
      <c r="D34" s="152"/>
      <c r="E34" s="152"/>
      <c r="F34" s="152"/>
      <c r="G34" s="152"/>
      <c r="H34" s="152"/>
      <c r="I34" s="152"/>
      <c r="J34" s="152"/>
      <c r="K34" s="152"/>
    </row>
    <row r="35" spans="2:11" ht="25.5">
      <c r="B35" s="162" t="s">
        <v>235</v>
      </c>
      <c r="C35" s="162"/>
      <c r="D35" s="162"/>
      <c r="E35" s="162"/>
      <c r="F35" s="162"/>
      <c r="G35" s="162"/>
      <c r="H35" s="162"/>
      <c r="I35" s="162"/>
      <c r="J35" s="162"/>
      <c r="K35" s="162"/>
    </row>
    <row r="36" spans="2:11" ht="12.75" customHeight="1">
      <c r="B36" s="158"/>
      <c r="C36" s="158"/>
      <c r="D36" s="158"/>
      <c r="E36" s="158"/>
      <c r="F36" s="158"/>
      <c r="G36" s="158"/>
      <c r="H36" s="158"/>
      <c r="I36" s="158"/>
      <c r="J36" s="158"/>
      <c r="K36" s="158"/>
    </row>
    <row r="37" spans="2:11">
      <c r="B37" s="152"/>
      <c r="C37" s="152"/>
      <c r="D37" s="152"/>
      <c r="E37" s="152"/>
      <c r="F37" s="152"/>
      <c r="G37" s="152"/>
      <c r="H37" s="152"/>
      <c r="I37" s="152"/>
      <c r="J37" s="152"/>
      <c r="K37" s="152"/>
    </row>
    <row r="38" spans="2:11">
      <c r="B38" s="152"/>
      <c r="C38" s="152"/>
      <c r="D38" s="152"/>
      <c r="E38" s="152"/>
      <c r="F38" s="152"/>
      <c r="G38" s="152"/>
      <c r="H38" s="152"/>
      <c r="I38" s="152"/>
      <c r="J38" s="152"/>
      <c r="K38" s="152"/>
    </row>
    <row r="39" spans="2:11">
      <c r="B39" s="152"/>
      <c r="C39" s="152"/>
      <c r="D39" s="152"/>
      <c r="E39" s="152"/>
      <c r="F39" s="152"/>
      <c r="G39" s="152"/>
      <c r="H39" s="152"/>
      <c r="I39" s="152"/>
      <c r="J39" s="152"/>
      <c r="K39" s="152"/>
    </row>
    <row r="40" spans="2:11">
      <c r="B40" s="152"/>
      <c r="C40" s="152"/>
      <c r="D40" s="152"/>
      <c r="E40" s="152"/>
      <c r="F40" s="152"/>
      <c r="G40" s="152"/>
      <c r="H40" s="152"/>
      <c r="I40" s="152"/>
      <c r="J40" s="152"/>
      <c r="K40" s="152"/>
    </row>
    <row r="41" spans="2:11">
      <c r="B41" s="152"/>
      <c r="C41" s="152"/>
      <c r="D41" s="152"/>
      <c r="E41" s="152"/>
      <c r="F41" s="152"/>
      <c r="G41" s="152"/>
      <c r="H41" s="152"/>
      <c r="I41" s="152"/>
      <c r="J41" s="152"/>
      <c r="K41" s="152"/>
    </row>
  </sheetData>
  <sheetProtection password="CC96" sheet="1" objects="1" scenarios="1"/>
  <mergeCells count="4">
    <mergeCell ref="B2:K2"/>
    <mergeCell ref="B20:K20"/>
    <mergeCell ref="B25:K25"/>
    <mergeCell ref="B35:K35"/>
  </mergeCells>
  <printOptions horizontalCentered="1" verticalCentered="1"/>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4"/>
  <sheetViews>
    <sheetView workbookViewId="0">
      <selection activeCell="B1" sqref="B1"/>
    </sheetView>
  </sheetViews>
  <sheetFormatPr defaultRowHeight="16.5"/>
  <cols>
    <col min="1" max="1" width="1.140625" style="3" customWidth="1"/>
    <col min="2" max="2" width="112.7109375" style="3" customWidth="1"/>
    <col min="3" max="16384" width="9.140625" style="3"/>
  </cols>
  <sheetData>
    <row r="1" spans="2:2" ht="17.25" thickBot="1"/>
    <row r="2" spans="2:2" ht="32.25" customHeight="1">
      <c r="B2" s="173" t="s">
        <v>236</v>
      </c>
    </row>
    <row r="3" spans="2:2" ht="339" customHeight="1">
      <c r="B3" s="174" t="s">
        <v>283</v>
      </c>
    </row>
    <row r="4" spans="2:2" ht="17.25" thickBot="1">
      <c r="B4" s="175" t="s">
        <v>284</v>
      </c>
    </row>
  </sheetData>
  <sheetProtection algorithmName="SHA-512" hashValue="qUKLV5A49FMifrSWYacYsHnqRivzoo99blYDp12Dx1oCZ5YmKSAf0mg/Ut1ZR+9s+2E/P4U/FX2aW1pymJHVkQ==" saltValue="uX5OXCgnT3ykQIRihsnbT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outlinePr summaryBelow="0"/>
    <pageSetUpPr fitToPage="1"/>
  </sheetPr>
  <dimension ref="B1:G384"/>
  <sheetViews>
    <sheetView zoomScaleNormal="100" workbookViewId="0">
      <pane xSplit="3" ySplit="5" topLeftCell="D6" activePane="bottomRight" state="frozen"/>
      <selection activeCell="D6" sqref="D6"/>
      <selection pane="topRight" activeCell="D6" sqref="D6"/>
      <selection pane="bottomLeft" activeCell="D6" sqref="D6"/>
      <selection pane="bottomRight" activeCell="D1" sqref="D1"/>
    </sheetView>
  </sheetViews>
  <sheetFormatPr defaultColWidth="9.140625" defaultRowHeight="12.75" outlineLevelRow="3"/>
  <cols>
    <col min="1" max="1" width="1.7109375" style="17" customWidth="1"/>
    <col min="2" max="2" width="15" style="47" customWidth="1"/>
    <col min="3" max="3" width="60.7109375" style="17" customWidth="1"/>
    <col min="4" max="4" width="15" style="151" customWidth="1"/>
    <col min="5" max="5" width="16.140625" style="17" customWidth="1"/>
    <col min="6" max="6" width="18.140625" style="17" customWidth="1"/>
    <col min="7" max="7" width="9.140625" style="17" hidden="1" customWidth="1"/>
    <col min="8" max="8" width="0" style="17" hidden="1" customWidth="1"/>
    <col min="9" max="236" width="12.7109375" style="17"/>
    <col min="237" max="237" width="1.7109375" style="17" customWidth="1"/>
    <col min="238" max="238" width="12.7109375" style="17"/>
    <col min="239" max="239" width="42.7109375" style="17" customWidth="1"/>
    <col min="240" max="240" width="12.85546875" style="17" customWidth="1"/>
    <col min="241" max="492" width="12.7109375" style="17"/>
    <col min="493" max="493" width="1.7109375" style="17" customWidth="1"/>
    <col min="494" max="494" width="12.7109375" style="17"/>
    <col min="495" max="495" width="42.7109375" style="17" customWidth="1"/>
    <col min="496" max="496" width="12.85546875" style="17" customWidth="1"/>
    <col min="497" max="748" width="12.7109375" style="17"/>
    <col min="749" max="749" width="1.7109375" style="17" customWidth="1"/>
    <col min="750" max="750" width="12.7109375" style="17"/>
    <col min="751" max="751" width="42.7109375" style="17" customWidth="1"/>
    <col min="752" max="752" width="12.85546875" style="17" customWidth="1"/>
    <col min="753" max="1004" width="12.7109375" style="17"/>
    <col min="1005" max="1005" width="1.7109375" style="17" customWidth="1"/>
    <col min="1006" max="1006" width="12.7109375" style="17"/>
    <col min="1007" max="1007" width="42.7109375" style="17" customWidth="1"/>
    <col min="1008" max="1008" width="12.85546875" style="17" customWidth="1"/>
    <col min="1009" max="1260" width="9.140625" style="17"/>
    <col min="1261" max="1261" width="1.7109375" style="17" customWidth="1"/>
    <col min="1262" max="1262" width="12.7109375" style="17"/>
    <col min="1263" max="1263" width="42.7109375" style="17" customWidth="1"/>
    <col min="1264" max="1264" width="12.85546875" style="17" customWidth="1"/>
    <col min="1265" max="1516" width="12.7109375" style="17"/>
    <col min="1517" max="1517" width="1.7109375" style="17" customWidth="1"/>
    <col min="1518" max="1518" width="12.7109375" style="17"/>
    <col min="1519" max="1519" width="42.7109375" style="17" customWidth="1"/>
    <col min="1520" max="1520" width="12.85546875" style="17" customWidth="1"/>
    <col min="1521" max="1772" width="12.7109375" style="17"/>
    <col min="1773" max="1773" width="1.7109375" style="17" customWidth="1"/>
    <col min="1774" max="1774" width="12.7109375" style="17"/>
    <col min="1775" max="1775" width="42.7109375" style="17" customWidth="1"/>
    <col min="1776" max="1776" width="12.85546875" style="17" customWidth="1"/>
    <col min="1777" max="2028" width="12.7109375" style="17"/>
    <col min="2029" max="2029" width="1.7109375" style="17" customWidth="1"/>
    <col min="2030" max="2030" width="12.7109375" style="17"/>
    <col min="2031" max="2031" width="42.7109375" style="17" customWidth="1"/>
    <col min="2032" max="2032" width="12.85546875" style="17" customWidth="1"/>
    <col min="2033" max="2284" width="9.140625" style="17"/>
    <col min="2285" max="2285" width="1.7109375" style="17" customWidth="1"/>
    <col min="2286" max="2286" width="12.7109375" style="17"/>
    <col min="2287" max="2287" width="42.7109375" style="17" customWidth="1"/>
    <col min="2288" max="2288" width="12.85546875" style="17" customWidth="1"/>
    <col min="2289" max="2540" width="12.7109375" style="17"/>
    <col min="2541" max="2541" width="1.7109375" style="17" customWidth="1"/>
    <col min="2542" max="2542" width="12.7109375" style="17"/>
    <col min="2543" max="2543" width="42.7109375" style="17" customWidth="1"/>
    <col min="2544" max="2544" width="12.85546875" style="17" customWidth="1"/>
    <col min="2545" max="2796" width="12.7109375" style="17"/>
    <col min="2797" max="2797" width="1.7109375" style="17" customWidth="1"/>
    <col min="2798" max="2798" width="12.7109375" style="17"/>
    <col min="2799" max="2799" width="42.7109375" style="17" customWidth="1"/>
    <col min="2800" max="2800" width="12.85546875" style="17" customWidth="1"/>
    <col min="2801" max="3052" width="12.7109375" style="17"/>
    <col min="3053" max="3053" width="1.7109375" style="17" customWidth="1"/>
    <col min="3054" max="3054" width="12.7109375" style="17"/>
    <col min="3055" max="3055" width="42.7109375" style="17" customWidth="1"/>
    <col min="3056" max="3056" width="12.85546875" style="17" customWidth="1"/>
    <col min="3057" max="3308" width="9.140625" style="17"/>
    <col min="3309" max="3309" width="1.7109375" style="17" customWidth="1"/>
    <col min="3310" max="3310" width="12.7109375" style="17"/>
    <col min="3311" max="3311" width="42.7109375" style="17" customWidth="1"/>
    <col min="3312" max="3312" width="12.85546875" style="17" customWidth="1"/>
    <col min="3313" max="3564" width="12.7109375" style="17"/>
    <col min="3565" max="3565" width="1.7109375" style="17" customWidth="1"/>
    <col min="3566" max="3566" width="12.7109375" style="17"/>
    <col min="3567" max="3567" width="42.7109375" style="17" customWidth="1"/>
    <col min="3568" max="3568" width="12.85546875" style="17" customWidth="1"/>
    <col min="3569" max="3820" width="12.7109375" style="17"/>
    <col min="3821" max="3821" width="1.7109375" style="17" customWidth="1"/>
    <col min="3822" max="3822" width="12.7109375" style="17"/>
    <col min="3823" max="3823" width="42.7109375" style="17" customWidth="1"/>
    <col min="3824" max="3824" width="12.85546875" style="17" customWidth="1"/>
    <col min="3825" max="4076" width="12.7109375" style="17"/>
    <col min="4077" max="4077" width="1.7109375" style="17" customWidth="1"/>
    <col min="4078" max="4078" width="12.7109375" style="17"/>
    <col min="4079" max="4079" width="42.7109375" style="17" customWidth="1"/>
    <col min="4080" max="4080" width="12.85546875" style="17" customWidth="1"/>
    <col min="4081" max="4332" width="9.140625" style="17"/>
    <col min="4333" max="4333" width="1.7109375" style="17" customWidth="1"/>
    <col min="4334" max="4334" width="12.7109375" style="17"/>
    <col min="4335" max="4335" width="42.7109375" style="17" customWidth="1"/>
    <col min="4336" max="4336" width="12.85546875" style="17" customWidth="1"/>
    <col min="4337" max="4588" width="12.7109375" style="17"/>
    <col min="4589" max="4589" width="1.7109375" style="17" customWidth="1"/>
    <col min="4590" max="4590" width="12.7109375" style="17"/>
    <col min="4591" max="4591" width="42.7109375" style="17" customWidth="1"/>
    <col min="4592" max="4592" width="12.85546875" style="17" customWidth="1"/>
    <col min="4593" max="4844" width="12.7109375" style="17"/>
    <col min="4845" max="4845" width="1.7109375" style="17" customWidth="1"/>
    <col min="4846" max="4846" width="12.7109375" style="17"/>
    <col min="4847" max="4847" width="42.7109375" style="17" customWidth="1"/>
    <col min="4848" max="4848" width="12.85546875" style="17" customWidth="1"/>
    <col min="4849" max="5100" width="12.7109375" style="17"/>
    <col min="5101" max="5101" width="1.7109375" style="17" customWidth="1"/>
    <col min="5102" max="5102" width="12.7109375" style="17"/>
    <col min="5103" max="5103" width="42.7109375" style="17" customWidth="1"/>
    <col min="5104" max="5104" width="12.85546875" style="17" customWidth="1"/>
    <col min="5105" max="5356" width="9.140625" style="17"/>
    <col min="5357" max="5357" width="1.7109375" style="17" customWidth="1"/>
    <col min="5358" max="5358" width="12.7109375" style="17"/>
    <col min="5359" max="5359" width="42.7109375" style="17" customWidth="1"/>
    <col min="5360" max="5360" width="12.85546875" style="17" customWidth="1"/>
    <col min="5361" max="5612" width="12.7109375" style="17"/>
    <col min="5613" max="5613" width="1.7109375" style="17" customWidth="1"/>
    <col min="5614" max="5614" width="12.7109375" style="17"/>
    <col min="5615" max="5615" width="42.7109375" style="17" customWidth="1"/>
    <col min="5616" max="5616" width="12.85546875" style="17" customWidth="1"/>
    <col min="5617" max="5868" width="12.7109375" style="17"/>
    <col min="5869" max="5869" width="1.7109375" style="17" customWidth="1"/>
    <col min="5870" max="5870" width="12.7109375" style="17"/>
    <col min="5871" max="5871" width="42.7109375" style="17" customWidth="1"/>
    <col min="5872" max="5872" width="12.85546875" style="17" customWidth="1"/>
    <col min="5873" max="6124" width="12.7109375" style="17"/>
    <col min="6125" max="6125" width="1.7109375" style="17" customWidth="1"/>
    <col min="6126" max="6126" width="12.7109375" style="17"/>
    <col min="6127" max="6127" width="42.7109375" style="17" customWidth="1"/>
    <col min="6128" max="6128" width="12.85546875" style="17" customWidth="1"/>
    <col min="6129" max="6380" width="9.140625" style="17"/>
    <col min="6381" max="6381" width="1.7109375" style="17" customWidth="1"/>
    <col min="6382" max="6382" width="12.7109375" style="17"/>
    <col min="6383" max="6383" width="42.7109375" style="17" customWidth="1"/>
    <col min="6384" max="6384" width="12.85546875" style="17" customWidth="1"/>
    <col min="6385" max="6636" width="12.7109375" style="17"/>
    <col min="6637" max="6637" width="1.7109375" style="17" customWidth="1"/>
    <col min="6638" max="6638" width="12.7109375" style="17"/>
    <col min="6639" max="6639" width="42.7109375" style="17" customWidth="1"/>
    <col min="6640" max="6640" width="12.85546875" style="17" customWidth="1"/>
    <col min="6641" max="6892" width="12.7109375" style="17"/>
    <col min="6893" max="6893" width="1.7109375" style="17" customWidth="1"/>
    <col min="6894" max="6894" width="12.7109375" style="17"/>
    <col min="6895" max="6895" width="42.7109375" style="17" customWidth="1"/>
    <col min="6896" max="6896" width="12.85546875" style="17" customWidth="1"/>
    <col min="6897" max="7148" width="12.7109375" style="17"/>
    <col min="7149" max="7149" width="1.7109375" style="17" customWidth="1"/>
    <col min="7150" max="7150" width="12.7109375" style="17"/>
    <col min="7151" max="7151" width="42.7109375" style="17" customWidth="1"/>
    <col min="7152" max="7152" width="12.85546875" style="17" customWidth="1"/>
    <col min="7153" max="7404" width="9.140625" style="17"/>
    <col min="7405" max="7405" width="1.7109375" style="17" customWidth="1"/>
    <col min="7406" max="7406" width="12.7109375" style="17"/>
    <col min="7407" max="7407" width="42.7109375" style="17" customWidth="1"/>
    <col min="7408" max="7408" width="12.85546875" style="17" customWidth="1"/>
    <col min="7409" max="7660" width="12.7109375" style="17"/>
    <col min="7661" max="7661" width="1.7109375" style="17" customWidth="1"/>
    <col min="7662" max="7662" width="12.7109375" style="17"/>
    <col min="7663" max="7663" width="42.7109375" style="17" customWidth="1"/>
    <col min="7664" max="7664" width="12.85546875" style="17" customWidth="1"/>
    <col min="7665" max="7916" width="12.7109375" style="17"/>
    <col min="7917" max="7917" width="1.7109375" style="17" customWidth="1"/>
    <col min="7918" max="7918" width="12.7109375" style="17"/>
    <col min="7919" max="7919" width="42.7109375" style="17" customWidth="1"/>
    <col min="7920" max="7920" width="12.85546875" style="17" customWidth="1"/>
    <col min="7921" max="8172" width="12.7109375" style="17"/>
    <col min="8173" max="8173" width="1.7109375" style="17" customWidth="1"/>
    <col min="8174" max="8174" width="12.7109375" style="17"/>
    <col min="8175" max="8175" width="42.7109375" style="17" customWidth="1"/>
    <col min="8176" max="8176" width="12.85546875" style="17" customWidth="1"/>
    <col min="8177" max="8428" width="9.140625" style="17"/>
    <col min="8429" max="8429" width="1.7109375" style="17" customWidth="1"/>
    <col min="8430" max="8430" width="12.7109375" style="17"/>
    <col min="8431" max="8431" width="42.7109375" style="17" customWidth="1"/>
    <col min="8432" max="8432" width="12.85546875" style="17" customWidth="1"/>
    <col min="8433" max="8684" width="12.7109375" style="17"/>
    <col min="8685" max="8685" width="1.7109375" style="17" customWidth="1"/>
    <col min="8686" max="8686" width="12.7109375" style="17"/>
    <col min="8687" max="8687" width="42.7109375" style="17" customWidth="1"/>
    <col min="8688" max="8688" width="12.85546875" style="17" customWidth="1"/>
    <col min="8689" max="8940" width="12.7109375" style="17"/>
    <col min="8941" max="8941" width="1.7109375" style="17" customWidth="1"/>
    <col min="8942" max="8942" width="12.7109375" style="17"/>
    <col min="8943" max="8943" width="42.7109375" style="17" customWidth="1"/>
    <col min="8944" max="8944" width="12.85546875" style="17" customWidth="1"/>
    <col min="8945" max="9196" width="12.7109375" style="17"/>
    <col min="9197" max="9197" width="1.7109375" style="17" customWidth="1"/>
    <col min="9198" max="9198" width="12.7109375" style="17"/>
    <col min="9199" max="9199" width="42.7109375" style="17" customWidth="1"/>
    <col min="9200" max="9200" width="12.85546875" style="17" customWidth="1"/>
    <col min="9201" max="9452" width="9.140625" style="17"/>
    <col min="9453" max="9453" width="1.7109375" style="17" customWidth="1"/>
    <col min="9454" max="9454" width="12.7109375" style="17"/>
    <col min="9455" max="9455" width="42.7109375" style="17" customWidth="1"/>
    <col min="9456" max="9456" width="12.85546875" style="17" customWidth="1"/>
    <col min="9457" max="9708" width="12.7109375" style="17"/>
    <col min="9709" max="9709" width="1.7109375" style="17" customWidth="1"/>
    <col min="9710" max="9710" width="12.7109375" style="17"/>
    <col min="9711" max="9711" width="42.7109375" style="17" customWidth="1"/>
    <col min="9712" max="9712" width="12.85546875" style="17" customWidth="1"/>
    <col min="9713" max="9964" width="12.7109375" style="17"/>
    <col min="9965" max="9965" width="1.7109375" style="17" customWidth="1"/>
    <col min="9966" max="9966" width="12.7109375" style="17"/>
    <col min="9967" max="9967" width="42.7109375" style="17" customWidth="1"/>
    <col min="9968" max="9968" width="12.85546875" style="17" customWidth="1"/>
    <col min="9969" max="10220" width="12.7109375" style="17"/>
    <col min="10221" max="10221" width="1.7109375" style="17" customWidth="1"/>
    <col min="10222" max="10222" width="12.7109375" style="17"/>
    <col min="10223" max="10223" width="42.7109375" style="17" customWidth="1"/>
    <col min="10224" max="10224" width="12.85546875" style="17" customWidth="1"/>
    <col min="10225" max="10476" width="9.140625" style="17"/>
    <col min="10477" max="10477" width="1.7109375" style="17" customWidth="1"/>
    <col min="10478" max="10478" width="12.7109375" style="17"/>
    <col min="10479" max="10479" width="42.7109375" style="17" customWidth="1"/>
    <col min="10480" max="10480" width="12.85546875" style="17" customWidth="1"/>
    <col min="10481" max="10732" width="12.7109375" style="17"/>
    <col min="10733" max="10733" width="1.7109375" style="17" customWidth="1"/>
    <col min="10734" max="10734" width="12.7109375" style="17"/>
    <col min="10735" max="10735" width="42.7109375" style="17" customWidth="1"/>
    <col min="10736" max="10736" width="12.85546875" style="17" customWidth="1"/>
    <col min="10737" max="10988" width="12.7109375" style="17"/>
    <col min="10989" max="10989" width="1.7109375" style="17" customWidth="1"/>
    <col min="10990" max="10990" width="12.7109375" style="17"/>
    <col min="10991" max="10991" width="42.7109375" style="17" customWidth="1"/>
    <col min="10992" max="10992" width="12.85546875" style="17" customWidth="1"/>
    <col min="10993" max="11244" width="12.7109375" style="17"/>
    <col min="11245" max="11245" width="1.7109375" style="17" customWidth="1"/>
    <col min="11246" max="11246" width="12.7109375" style="17"/>
    <col min="11247" max="11247" width="42.7109375" style="17" customWidth="1"/>
    <col min="11248" max="11248" width="12.85546875" style="17" customWidth="1"/>
    <col min="11249" max="11500" width="9.140625" style="17"/>
    <col min="11501" max="11501" width="1.7109375" style="17" customWidth="1"/>
    <col min="11502" max="11502" width="12.7109375" style="17"/>
    <col min="11503" max="11503" width="42.7109375" style="17" customWidth="1"/>
    <col min="11504" max="11504" width="12.85546875" style="17" customWidth="1"/>
    <col min="11505" max="11756" width="12.7109375" style="17"/>
    <col min="11757" max="11757" width="1.7109375" style="17" customWidth="1"/>
    <col min="11758" max="11758" width="12.7109375" style="17"/>
    <col min="11759" max="11759" width="42.7109375" style="17" customWidth="1"/>
    <col min="11760" max="11760" width="12.85546875" style="17" customWidth="1"/>
    <col min="11761" max="12012" width="12.7109375" style="17"/>
    <col min="12013" max="12013" width="1.7109375" style="17" customWidth="1"/>
    <col min="12014" max="12014" width="12.7109375" style="17"/>
    <col min="12015" max="12015" width="42.7109375" style="17" customWidth="1"/>
    <col min="12016" max="12016" width="12.85546875" style="17" customWidth="1"/>
    <col min="12017" max="12268" width="12.7109375" style="17"/>
    <col min="12269" max="12269" width="1.7109375" style="17" customWidth="1"/>
    <col min="12270" max="12270" width="12.7109375" style="17"/>
    <col min="12271" max="12271" width="42.7109375" style="17" customWidth="1"/>
    <col min="12272" max="12272" width="12.85546875" style="17" customWidth="1"/>
    <col min="12273" max="12524" width="9.140625" style="17"/>
    <col min="12525" max="12525" width="1.7109375" style="17" customWidth="1"/>
    <col min="12526" max="12526" width="12.7109375" style="17"/>
    <col min="12527" max="12527" width="42.7109375" style="17" customWidth="1"/>
    <col min="12528" max="12528" width="12.85546875" style="17" customWidth="1"/>
    <col min="12529" max="12780" width="12.7109375" style="17"/>
    <col min="12781" max="12781" width="1.7109375" style="17" customWidth="1"/>
    <col min="12782" max="12782" width="12.7109375" style="17"/>
    <col min="12783" max="12783" width="42.7109375" style="17" customWidth="1"/>
    <col min="12784" max="12784" width="12.85546875" style="17" customWidth="1"/>
    <col min="12785" max="13036" width="12.7109375" style="17"/>
    <col min="13037" max="13037" width="1.7109375" style="17" customWidth="1"/>
    <col min="13038" max="13038" width="12.7109375" style="17"/>
    <col min="13039" max="13039" width="42.7109375" style="17" customWidth="1"/>
    <col min="13040" max="13040" width="12.85546875" style="17" customWidth="1"/>
    <col min="13041" max="13292" width="12.7109375" style="17"/>
    <col min="13293" max="13293" width="1.7109375" style="17" customWidth="1"/>
    <col min="13294" max="13294" width="12.7109375" style="17"/>
    <col min="13295" max="13295" width="42.7109375" style="17" customWidth="1"/>
    <col min="13296" max="13296" width="12.85546875" style="17" customWidth="1"/>
    <col min="13297" max="13548" width="9.140625" style="17"/>
    <col min="13549" max="13549" width="1.7109375" style="17" customWidth="1"/>
    <col min="13550" max="13550" width="12.7109375" style="17"/>
    <col min="13551" max="13551" width="42.7109375" style="17" customWidth="1"/>
    <col min="13552" max="13552" width="12.85546875" style="17" customWidth="1"/>
    <col min="13553" max="13804" width="12.7109375" style="17"/>
    <col min="13805" max="13805" width="1.7109375" style="17" customWidth="1"/>
    <col min="13806" max="13806" width="12.7109375" style="17"/>
    <col min="13807" max="13807" width="42.7109375" style="17" customWidth="1"/>
    <col min="13808" max="13808" width="12.85546875" style="17" customWidth="1"/>
    <col min="13809" max="14060" width="12.7109375" style="17"/>
    <col min="14061" max="14061" width="1.7109375" style="17" customWidth="1"/>
    <col min="14062" max="14062" width="12.7109375" style="17"/>
    <col min="14063" max="14063" width="42.7109375" style="17" customWidth="1"/>
    <col min="14064" max="14064" width="12.85546875" style="17" customWidth="1"/>
    <col min="14065" max="14316" width="12.7109375" style="17"/>
    <col min="14317" max="14317" width="1.7109375" style="17" customWidth="1"/>
    <col min="14318" max="14318" width="12.7109375" style="17"/>
    <col min="14319" max="14319" width="42.7109375" style="17" customWidth="1"/>
    <col min="14320" max="14320" width="12.85546875" style="17" customWidth="1"/>
    <col min="14321" max="14572" width="9.140625" style="17"/>
    <col min="14573" max="14573" width="1.7109375" style="17" customWidth="1"/>
    <col min="14574" max="14574" width="12.7109375" style="17"/>
    <col min="14575" max="14575" width="42.7109375" style="17" customWidth="1"/>
    <col min="14576" max="14576" width="12.85546875" style="17" customWidth="1"/>
    <col min="14577" max="14828" width="12.7109375" style="17"/>
    <col min="14829" max="14829" width="1.7109375" style="17" customWidth="1"/>
    <col min="14830" max="14830" width="12.7109375" style="17"/>
    <col min="14831" max="14831" width="42.7109375" style="17" customWidth="1"/>
    <col min="14832" max="14832" width="12.85546875" style="17" customWidth="1"/>
    <col min="14833" max="15084" width="12.7109375" style="17"/>
    <col min="15085" max="15085" width="1.7109375" style="17" customWidth="1"/>
    <col min="15086" max="15086" width="12.7109375" style="17"/>
    <col min="15087" max="15087" width="42.7109375" style="17" customWidth="1"/>
    <col min="15088" max="15088" width="12.85546875" style="17" customWidth="1"/>
    <col min="15089" max="15340" width="12.7109375" style="17"/>
    <col min="15341" max="15341" width="1.7109375" style="17" customWidth="1"/>
    <col min="15342" max="15342" width="12.7109375" style="17"/>
    <col min="15343" max="15343" width="42.7109375" style="17" customWidth="1"/>
    <col min="15344" max="15344" width="12.85546875" style="17" customWidth="1"/>
    <col min="15345" max="15596" width="9.140625" style="17"/>
    <col min="15597" max="15597" width="1.7109375" style="17" customWidth="1"/>
    <col min="15598" max="15598" width="12.7109375" style="17"/>
    <col min="15599" max="15599" width="42.7109375" style="17" customWidth="1"/>
    <col min="15600" max="15600" width="12.85546875" style="17" customWidth="1"/>
    <col min="15601" max="15852" width="12.7109375" style="17"/>
    <col min="15853" max="15853" width="1.7109375" style="17" customWidth="1"/>
    <col min="15854" max="15854" width="12.7109375" style="17"/>
    <col min="15855" max="15855" width="42.7109375" style="17" customWidth="1"/>
    <col min="15856" max="15856" width="12.85546875" style="17" customWidth="1"/>
    <col min="15857" max="16108" width="12.7109375" style="17"/>
    <col min="16109" max="16109" width="1.7109375" style="17" customWidth="1"/>
    <col min="16110" max="16110" width="12.7109375" style="17"/>
    <col min="16111" max="16111" width="42.7109375" style="17" customWidth="1"/>
    <col min="16112" max="16112" width="12.85546875" style="17" customWidth="1"/>
    <col min="16113" max="16384" width="9.140625" style="17"/>
  </cols>
  <sheetData>
    <row r="1" spans="2:7" ht="18.75" customHeight="1">
      <c r="B1" s="164" t="s">
        <v>213</v>
      </c>
      <c r="C1" s="163" t="s">
        <v>241</v>
      </c>
      <c r="D1" s="148"/>
      <c r="E1" s="16" t="s">
        <v>198</v>
      </c>
      <c r="F1" s="10" t="s">
        <v>240</v>
      </c>
    </row>
    <row r="2" spans="2:7" ht="18.75" customHeight="1">
      <c r="B2" s="164"/>
      <c r="C2" s="164"/>
      <c r="D2" s="148"/>
      <c r="E2" s="16" t="s">
        <v>219</v>
      </c>
      <c r="F2" s="10" t="s">
        <v>221</v>
      </c>
    </row>
    <row r="3" spans="2:7" ht="18.75" customHeight="1">
      <c r="B3" s="164"/>
      <c r="C3" s="164"/>
      <c r="D3" s="148"/>
      <c r="E3" s="16" t="s">
        <v>220</v>
      </c>
      <c r="F3" s="10" t="s">
        <v>222</v>
      </c>
    </row>
    <row r="4" spans="2:7" ht="14.25" customHeight="1">
      <c r="B4" s="18">
        <v>1</v>
      </c>
      <c r="C4" s="19">
        <f>B4+1</f>
        <v>2</v>
      </c>
      <c r="D4" s="149">
        <f>C4+1</f>
        <v>3</v>
      </c>
      <c r="E4" s="18">
        <v>4</v>
      </c>
      <c r="F4" s="19">
        <f>E4+1</f>
        <v>5</v>
      </c>
    </row>
    <row r="5" spans="2:7" s="21" customFormat="1" ht="30" customHeight="1">
      <c r="B5" s="20" t="s">
        <v>119</v>
      </c>
      <c r="C5" s="20" t="s">
        <v>194</v>
      </c>
      <c r="D5" s="150" t="s">
        <v>195</v>
      </c>
      <c r="E5" s="20" t="s">
        <v>196</v>
      </c>
      <c r="F5" s="20" t="s">
        <v>197</v>
      </c>
    </row>
    <row r="6" spans="2:7" s="26" customFormat="1" ht="19.5" customHeight="1">
      <c r="B6" s="22">
        <v>1000000</v>
      </c>
      <c r="C6" s="23" t="s">
        <v>0</v>
      </c>
      <c r="D6" s="1">
        <f>+D7+D266+D287+D337+D350+D379</f>
        <v>0</v>
      </c>
      <c r="E6" s="24">
        <f>+E7+E266+E287+E337+E350+E379</f>
        <v>0</v>
      </c>
      <c r="F6" s="25" t="str">
        <f>IF(ABS(D6)&lt;&gt;0,D6-E6,"")</f>
        <v/>
      </c>
      <c r="G6" s="26" t="s">
        <v>217</v>
      </c>
    </row>
    <row r="7" spans="2:7" s="26" customFormat="1" ht="18" customHeight="1" outlineLevel="1">
      <c r="B7" s="22">
        <v>1100000</v>
      </c>
      <c r="C7" s="23" t="s">
        <v>1</v>
      </c>
      <c r="D7" s="1">
        <f>+D8+D51+D65+D78+D100+D132+D150+D180+D190+D223+D227+D234+D262</f>
        <v>0</v>
      </c>
      <c r="E7" s="24">
        <f>+E8+E51+E65+E78+E100+E132+E150+E180+E190+E223+E227+E234+E262</f>
        <v>0</v>
      </c>
      <c r="F7" s="25" t="str">
        <f t="shared" ref="F7:F70" si="0">IF(ABS(D7)&lt;&gt;0,D7-E7,"")</f>
        <v/>
      </c>
    </row>
    <row r="8" spans="2:7" s="29" customFormat="1" ht="20.100000000000001" customHeight="1" outlineLevel="2">
      <c r="B8" s="22">
        <v>1101000</v>
      </c>
      <c r="C8" s="27" t="s">
        <v>120</v>
      </c>
      <c r="D8" s="2">
        <f>+D9+D46</f>
        <v>0</v>
      </c>
      <c r="E8" s="28">
        <f>+E9+E46</f>
        <v>0</v>
      </c>
      <c r="F8" s="25" t="str">
        <f t="shared" si="0"/>
        <v/>
      </c>
      <c r="G8" s="26"/>
    </row>
    <row r="9" spans="2:7" outlineLevel="3">
      <c r="B9" s="22">
        <v>1101100</v>
      </c>
      <c r="C9" s="30" t="s">
        <v>276</v>
      </c>
      <c r="D9" s="1">
        <f>+D10+D16+D22+D25+D30+D33+D36+D40+D44</f>
        <v>0</v>
      </c>
      <c r="E9" s="24">
        <f>+E10+E16+E22+E25+E30+E33+E36+E40+E44</f>
        <v>0</v>
      </c>
      <c r="F9" s="25" t="str">
        <f t="shared" si="0"/>
        <v/>
      </c>
      <c r="G9" s="26"/>
    </row>
    <row r="10" spans="2:7" outlineLevel="3">
      <c r="B10" s="22">
        <v>1101110</v>
      </c>
      <c r="C10" s="31" t="s">
        <v>2</v>
      </c>
      <c r="D10" s="1">
        <f>SUM(D11:D15)</f>
        <v>0</v>
      </c>
      <c r="E10" s="24">
        <f>SUM(E11:E15)</f>
        <v>0</v>
      </c>
      <c r="F10" s="25" t="str">
        <f t="shared" si="0"/>
        <v/>
      </c>
      <c r="G10" s="26"/>
    </row>
    <row r="11" spans="2:7" outlineLevel="3">
      <c r="B11" s="22">
        <v>1101111</v>
      </c>
      <c r="C11" s="32" t="s">
        <v>3</v>
      </c>
      <c r="D11" s="1"/>
      <c r="E11" s="24">
        <f>VLOOKUP(B11,EstimatedL,2,0)</f>
        <v>0</v>
      </c>
      <c r="F11" s="25" t="str">
        <f t="shared" si="0"/>
        <v/>
      </c>
      <c r="G11" s="26"/>
    </row>
    <row r="12" spans="2:7" ht="12.75" customHeight="1" outlineLevel="3">
      <c r="B12" s="22">
        <v>1101112</v>
      </c>
      <c r="C12" s="32" t="s">
        <v>265</v>
      </c>
      <c r="D12" s="1"/>
      <c r="E12" s="24">
        <f>VLOOKUP(B12,EstimatedL,2,0)</f>
        <v>0</v>
      </c>
      <c r="F12" s="25" t="str">
        <f t="shared" si="0"/>
        <v/>
      </c>
      <c r="G12" s="26"/>
    </row>
    <row r="13" spans="2:7" outlineLevel="3">
      <c r="B13" s="22">
        <v>1101113</v>
      </c>
      <c r="C13" s="33" t="s">
        <v>4</v>
      </c>
      <c r="D13" s="1"/>
      <c r="E13" s="24">
        <f>VLOOKUP(B13,EstimatedL,2,0)</f>
        <v>0</v>
      </c>
      <c r="F13" s="25" t="str">
        <f t="shared" si="0"/>
        <v/>
      </c>
      <c r="G13" s="26"/>
    </row>
    <row r="14" spans="2:7" ht="12.75" customHeight="1" outlineLevel="3">
      <c r="B14" s="22">
        <v>1101114</v>
      </c>
      <c r="C14" s="32" t="s">
        <v>5</v>
      </c>
      <c r="D14" s="1"/>
      <c r="E14" s="24">
        <f>VLOOKUP(B14,EstimatedL,2,0)</f>
        <v>0</v>
      </c>
      <c r="F14" s="25" t="str">
        <f t="shared" si="0"/>
        <v/>
      </c>
      <c r="G14" s="26"/>
    </row>
    <row r="15" spans="2:7" ht="12.75" customHeight="1" outlineLevel="3">
      <c r="B15" s="22">
        <v>1101115</v>
      </c>
      <c r="C15" s="33" t="s">
        <v>268</v>
      </c>
      <c r="D15" s="1"/>
      <c r="E15" s="24">
        <f>VLOOKUP(B15,EstimatedL,2,0)</f>
        <v>0</v>
      </c>
      <c r="F15" s="25" t="str">
        <f t="shared" si="0"/>
        <v/>
      </c>
      <c r="G15" s="26"/>
    </row>
    <row r="16" spans="2:7" ht="12.75" customHeight="1" outlineLevel="3">
      <c r="B16" s="22">
        <v>1101120</v>
      </c>
      <c r="C16" s="34" t="s">
        <v>6</v>
      </c>
      <c r="D16" s="1">
        <f>SUM(D17:D21)</f>
        <v>0</v>
      </c>
      <c r="E16" s="24">
        <f>SUM(E17:E21)</f>
        <v>0</v>
      </c>
      <c r="F16" s="25" t="str">
        <f t="shared" si="0"/>
        <v/>
      </c>
      <c r="G16" s="26"/>
    </row>
    <row r="17" spans="2:7" outlineLevel="3">
      <c r="B17" s="22">
        <v>1101121</v>
      </c>
      <c r="C17" s="33" t="s">
        <v>7</v>
      </c>
      <c r="D17" s="1"/>
      <c r="E17" s="24">
        <f>VLOOKUP(B17,EstimatedL,2,0)</f>
        <v>0</v>
      </c>
      <c r="F17" s="25" t="str">
        <f t="shared" si="0"/>
        <v/>
      </c>
      <c r="G17" s="26"/>
    </row>
    <row r="18" spans="2:7" outlineLevel="3">
      <c r="B18" s="22">
        <v>1101122</v>
      </c>
      <c r="C18" s="32" t="s">
        <v>8</v>
      </c>
      <c r="D18" s="1"/>
      <c r="E18" s="24">
        <f>VLOOKUP(B18,EstimatedL,2,0)</f>
        <v>0</v>
      </c>
      <c r="F18" s="25" t="str">
        <f t="shared" si="0"/>
        <v/>
      </c>
      <c r="G18" s="26"/>
    </row>
    <row r="19" spans="2:7" ht="12.75" customHeight="1" outlineLevel="3">
      <c r="B19" s="22">
        <v>1101123</v>
      </c>
      <c r="C19" s="32" t="s">
        <v>9</v>
      </c>
      <c r="D19" s="1"/>
      <c r="E19" s="24">
        <f>VLOOKUP(B19,EstimatedL,2,0)</f>
        <v>0</v>
      </c>
      <c r="F19" s="25" t="str">
        <f t="shared" si="0"/>
        <v/>
      </c>
      <c r="G19" s="26"/>
    </row>
    <row r="20" spans="2:7" ht="12.75" customHeight="1" outlineLevel="3">
      <c r="B20" s="22">
        <v>1101124</v>
      </c>
      <c r="C20" s="32" t="s">
        <v>10</v>
      </c>
      <c r="D20" s="1"/>
      <c r="E20" s="24">
        <f>VLOOKUP(B20,EstimatedL,2,0)</f>
        <v>0</v>
      </c>
      <c r="F20" s="25" t="str">
        <f t="shared" si="0"/>
        <v/>
      </c>
      <c r="G20" s="26"/>
    </row>
    <row r="21" spans="2:7" ht="12.75" customHeight="1" outlineLevel="3">
      <c r="B21" s="22">
        <v>1101125</v>
      </c>
      <c r="C21" s="32" t="s">
        <v>11</v>
      </c>
      <c r="D21" s="1"/>
      <c r="E21" s="24">
        <f>VLOOKUP(B21,EstimatedL,2,0)</f>
        <v>0</v>
      </c>
      <c r="F21" s="25" t="str">
        <f t="shared" si="0"/>
        <v/>
      </c>
      <c r="G21" s="26"/>
    </row>
    <row r="22" spans="2:7" ht="12.75" customHeight="1" outlineLevel="3">
      <c r="B22" s="22">
        <v>1101130</v>
      </c>
      <c r="C22" s="35" t="s">
        <v>121</v>
      </c>
      <c r="D22" s="1">
        <f>SUM(D23:D24)</f>
        <v>0</v>
      </c>
      <c r="E22" s="24">
        <f>SUM(E23:E24)</f>
        <v>0</v>
      </c>
      <c r="F22" s="25" t="str">
        <f t="shared" si="0"/>
        <v/>
      </c>
      <c r="G22" s="26"/>
    </row>
    <row r="23" spans="2:7" ht="12.75" customHeight="1" outlineLevel="3">
      <c r="B23" s="22">
        <v>1101131</v>
      </c>
      <c r="C23" s="36" t="s">
        <v>12</v>
      </c>
      <c r="D23" s="1"/>
      <c r="E23" s="24">
        <f>VLOOKUP(B23,EstimatedL,2,0)</f>
        <v>0</v>
      </c>
      <c r="F23" s="25" t="str">
        <f t="shared" si="0"/>
        <v/>
      </c>
      <c r="G23" s="26"/>
    </row>
    <row r="24" spans="2:7" ht="12.75" customHeight="1" outlineLevel="3">
      <c r="B24" s="22">
        <v>1101132</v>
      </c>
      <c r="C24" s="36" t="s">
        <v>13</v>
      </c>
      <c r="D24" s="1"/>
      <c r="E24" s="24">
        <f>VLOOKUP(B24,EstimatedL,2,0)</f>
        <v>0</v>
      </c>
      <c r="F24" s="25" t="str">
        <f t="shared" si="0"/>
        <v/>
      </c>
      <c r="G24" s="26"/>
    </row>
    <row r="25" spans="2:7" ht="12.75" customHeight="1" outlineLevel="3">
      <c r="B25" s="22">
        <v>1101140</v>
      </c>
      <c r="C25" s="35" t="s">
        <v>14</v>
      </c>
      <c r="D25" s="1">
        <f>SUM(D26:D29)</f>
        <v>0</v>
      </c>
      <c r="E25" s="24">
        <f>SUM(E26:E29)</f>
        <v>0</v>
      </c>
      <c r="F25" s="25" t="str">
        <f t="shared" si="0"/>
        <v/>
      </c>
      <c r="G25" s="26"/>
    </row>
    <row r="26" spans="2:7" ht="12.75" customHeight="1" outlineLevel="3">
      <c r="B26" s="22">
        <v>1101141</v>
      </c>
      <c r="C26" s="36" t="s">
        <v>15</v>
      </c>
      <c r="D26" s="1"/>
      <c r="E26" s="24">
        <f>VLOOKUP(B26,EstimatedL,2,0)</f>
        <v>0</v>
      </c>
      <c r="F26" s="25" t="str">
        <f t="shared" si="0"/>
        <v/>
      </c>
      <c r="G26" s="26"/>
    </row>
    <row r="27" spans="2:7" ht="12.75" customHeight="1" outlineLevel="3">
      <c r="B27" s="22">
        <v>1101142</v>
      </c>
      <c r="C27" s="36" t="s">
        <v>16</v>
      </c>
      <c r="D27" s="1"/>
      <c r="E27" s="24">
        <f>VLOOKUP(B27,EstimatedL,2,0)</f>
        <v>0</v>
      </c>
      <c r="F27" s="25" t="str">
        <f t="shared" si="0"/>
        <v/>
      </c>
      <c r="G27" s="26"/>
    </row>
    <row r="28" spans="2:7" ht="12.75" customHeight="1" outlineLevel="3">
      <c r="B28" s="22">
        <v>1101143</v>
      </c>
      <c r="C28" s="36" t="s">
        <v>269</v>
      </c>
      <c r="D28" s="1"/>
      <c r="E28" s="24">
        <f>VLOOKUP(B28,EstimatedL,2,0)</f>
        <v>0</v>
      </c>
      <c r="F28" s="25" t="str">
        <f t="shared" si="0"/>
        <v/>
      </c>
      <c r="G28" s="26"/>
    </row>
    <row r="29" spans="2:7" ht="12.75" customHeight="1" outlineLevel="3">
      <c r="B29" s="22">
        <v>1101144</v>
      </c>
      <c r="C29" s="36" t="s">
        <v>17</v>
      </c>
      <c r="D29" s="1"/>
      <c r="E29" s="24">
        <f>VLOOKUP(B29,EstimatedL,2,0)</f>
        <v>0</v>
      </c>
      <c r="F29" s="25" t="str">
        <f t="shared" si="0"/>
        <v/>
      </c>
      <c r="G29" s="26"/>
    </row>
    <row r="30" spans="2:7" ht="12.75" customHeight="1" outlineLevel="3">
      <c r="B30" s="22">
        <v>1101150</v>
      </c>
      <c r="C30" s="35" t="s">
        <v>18</v>
      </c>
      <c r="D30" s="1">
        <f>SUM(D31:D32)</f>
        <v>0</v>
      </c>
      <c r="E30" s="24">
        <f>SUM(E31:E32)</f>
        <v>0</v>
      </c>
      <c r="F30" s="25" t="str">
        <f t="shared" si="0"/>
        <v/>
      </c>
      <c r="G30" s="26"/>
    </row>
    <row r="31" spans="2:7" ht="12.75" customHeight="1" outlineLevel="3">
      <c r="B31" s="22">
        <v>1101151</v>
      </c>
      <c r="C31" s="36" t="s">
        <v>19</v>
      </c>
      <c r="D31" s="1"/>
      <c r="E31" s="24">
        <f>VLOOKUP(B31,EstimatedL,2,0)</f>
        <v>0</v>
      </c>
      <c r="F31" s="25" t="str">
        <f t="shared" si="0"/>
        <v/>
      </c>
      <c r="G31" s="26"/>
    </row>
    <row r="32" spans="2:7" ht="12.75" customHeight="1" outlineLevel="3">
      <c r="B32" s="22">
        <v>1101153</v>
      </c>
      <c r="C32" s="36" t="s">
        <v>20</v>
      </c>
      <c r="D32" s="1"/>
      <c r="E32" s="24">
        <f>VLOOKUP(B32,EstimatedL,2,0)</f>
        <v>0</v>
      </c>
      <c r="F32" s="25" t="str">
        <f t="shared" si="0"/>
        <v/>
      </c>
      <c r="G32" s="26"/>
    </row>
    <row r="33" spans="2:7" outlineLevel="3">
      <c r="B33" s="22">
        <v>1101160</v>
      </c>
      <c r="C33" s="31" t="s">
        <v>21</v>
      </c>
      <c r="D33" s="1">
        <f>SUM(D34:D35)</f>
        <v>0</v>
      </c>
      <c r="E33" s="24">
        <f>SUM(E34:E35)</f>
        <v>0</v>
      </c>
      <c r="F33" s="25" t="str">
        <f t="shared" si="0"/>
        <v/>
      </c>
      <c r="G33" s="26"/>
    </row>
    <row r="34" spans="2:7" ht="12.75" customHeight="1" outlineLevel="3">
      <c r="B34" s="22">
        <v>1101161</v>
      </c>
      <c r="C34" s="32" t="s">
        <v>22</v>
      </c>
      <c r="D34" s="1"/>
      <c r="E34" s="24">
        <f>VLOOKUP(B34,EstimatedL,2,0)</f>
        <v>0</v>
      </c>
      <c r="F34" s="25" t="str">
        <f t="shared" si="0"/>
        <v/>
      </c>
      <c r="G34" s="26"/>
    </row>
    <row r="35" spans="2:7" ht="12.75" customHeight="1" outlineLevel="3">
      <c r="B35" s="22">
        <v>1101162</v>
      </c>
      <c r="C35" s="32" t="s">
        <v>23</v>
      </c>
      <c r="D35" s="1"/>
      <c r="E35" s="24">
        <f>VLOOKUP(B35,EstimatedL,2,0)</f>
        <v>0</v>
      </c>
      <c r="F35" s="25" t="str">
        <f t="shared" si="0"/>
        <v/>
      </c>
      <c r="G35" s="26"/>
    </row>
    <row r="36" spans="2:7" ht="12.75" customHeight="1" outlineLevel="3">
      <c r="B36" s="22">
        <v>1101170</v>
      </c>
      <c r="C36" s="31" t="s">
        <v>24</v>
      </c>
      <c r="D36" s="1">
        <f>SUM(D37:D39)</f>
        <v>0</v>
      </c>
      <c r="E36" s="24">
        <f>SUM(E37:E39)</f>
        <v>0</v>
      </c>
      <c r="F36" s="25" t="str">
        <f t="shared" si="0"/>
        <v/>
      </c>
      <c r="G36" s="26"/>
    </row>
    <row r="37" spans="2:7" ht="12.75" customHeight="1" outlineLevel="3">
      <c r="B37" s="22">
        <v>1101171</v>
      </c>
      <c r="C37" s="32" t="s">
        <v>270</v>
      </c>
      <c r="D37" s="1"/>
      <c r="E37" s="24">
        <f>VLOOKUP(B37,EstimatedL,2,0)</f>
        <v>0</v>
      </c>
      <c r="F37" s="25" t="str">
        <f t="shared" si="0"/>
        <v/>
      </c>
      <c r="G37" s="26"/>
    </row>
    <row r="38" spans="2:7" ht="12.75" customHeight="1" outlineLevel="3">
      <c r="B38" s="22">
        <v>1101172</v>
      </c>
      <c r="C38" s="32" t="s">
        <v>271</v>
      </c>
      <c r="D38" s="1"/>
      <c r="E38" s="24">
        <f>VLOOKUP(B38,EstimatedL,2,0)</f>
        <v>0</v>
      </c>
      <c r="F38" s="25" t="str">
        <f t="shared" si="0"/>
        <v/>
      </c>
      <c r="G38" s="26"/>
    </row>
    <row r="39" spans="2:7" outlineLevel="3">
      <c r="B39" s="22">
        <v>1101173</v>
      </c>
      <c r="C39" s="32" t="s">
        <v>25</v>
      </c>
      <c r="D39" s="1"/>
      <c r="E39" s="24">
        <f>VLOOKUP(B39,EstimatedL,2,0)</f>
        <v>0</v>
      </c>
      <c r="F39" s="25" t="str">
        <f t="shared" si="0"/>
        <v/>
      </c>
      <c r="G39" s="26"/>
    </row>
    <row r="40" spans="2:7" ht="12.75" customHeight="1" outlineLevel="3">
      <c r="B40" s="22">
        <v>1101180</v>
      </c>
      <c r="C40" s="31" t="s">
        <v>26</v>
      </c>
      <c r="D40" s="1">
        <f>SUM(D41:D43)</f>
        <v>0</v>
      </c>
      <c r="E40" s="24">
        <f>SUM(E41:E43)</f>
        <v>0</v>
      </c>
      <c r="F40" s="25" t="str">
        <f t="shared" si="0"/>
        <v/>
      </c>
      <c r="G40" s="26"/>
    </row>
    <row r="41" spans="2:7" ht="12.75" customHeight="1" outlineLevel="3">
      <c r="B41" s="22">
        <v>1101181</v>
      </c>
      <c r="C41" s="32" t="s">
        <v>27</v>
      </c>
      <c r="D41" s="1"/>
      <c r="E41" s="24">
        <f>VLOOKUP(B41,EstimatedL,2,0)</f>
        <v>0</v>
      </c>
      <c r="F41" s="25" t="str">
        <f t="shared" si="0"/>
        <v/>
      </c>
      <c r="G41" s="26"/>
    </row>
    <row r="42" spans="2:7" ht="12.75" customHeight="1" outlineLevel="3">
      <c r="B42" s="22">
        <v>1101182</v>
      </c>
      <c r="C42" s="32" t="s">
        <v>28</v>
      </c>
      <c r="D42" s="1"/>
      <c r="E42" s="24">
        <f>VLOOKUP(B42,EstimatedL,2,0)</f>
        <v>0</v>
      </c>
      <c r="F42" s="25" t="str">
        <f t="shared" si="0"/>
        <v/>
      </c>
      <c r="G42" s="26"/>
    </row>
    <row r="43" spans="2:7" ht="12.75" customHeight="1" outlineLevel="3">
      <c r="B43" s="22">
        <v>1101183</v>
      </c>
      <c r="C43" s="32" t="s">
        <v>29</v>
      </c>
      <c r="D43" s="1"/>
      <c r="E43" s="24">
        <f>VLOOKUP(B43,EstimatedL,2,0)</f>
        <v>0</v>
      </c>
      <c r="F43" s="25" t="str">
        <f t="shared" si="0"/>
        <v/>
      </c>
      <c r="G43" s="26"/>
    </row>
    <row r="44" spans="2:7" ht="12.75" customHeight="1" outlineLevel="3">
      <c r="B44" s="22">
        <v>1101190</v>
      </c>
      <c r="C44" s="31" t="s">
        <v>30</v>
      </c>
      <c r="D44" s="1">
        <f>+D45</f>
        <v>0</v>
      </c>
      <c r="E44" s="24">
        <f>+E45</f>
        <v>0</v>
      </c>
      <c r="F44" s="25" t="str">
        <f t="shared" si="0"/>
        <v/>
      </c>
      <c r="G44" s="26"/>
    </row>
    <row r="45" spans="2:7" ht="12.75" customHeight="1" outlineLevel="3">
      <c r="B45" s="22">
        <v>1101191</v>
      </c>
      <c r="C45" s="32" t="s">
        <v>30</v>
      </c>
      <c r="D45" s="1"/>
      <c r="E45" s="24">
        <f>VLOOKUP(B45,EstimatedL,2,0)</f>
        <v>0</v>
      </c>
      <c r="F45" s="25" t="str">
        <f t="shared" si="0"/>
        <v/>
      </c>
      <c r="G45" s="26"/>
    </row>
    <row r="46" spans="2:7" ht="12.75" customHeight="1" outlineLevel="3">
      <c r="B46" s="22">
        <v>1101200</v>
      </c>
      <c r="C46" s="30" t="s">
        <v>122</v>
      </c>
      <c r="D46" s="1">
        <f>+D47+D49</f>
        <v>0</v>
      </c>
      <c r="E46" s="24">
        <f>+E47+E49</f>
        <v>0</v>
      </c>
      <c r="F46" s="25" t="str">
        <f t="shared" si="0"/>
        <v/>
      </c>
      <c r="G46" s="26"/>
    </row>
    <row r="47" spans="2:7" outlineLevel="3">
      <c r="B47" s="22">
        <v>1101210</v>
      </c>
      <c r="C47" s="31" t="s">
        <v>31</v>
      </c>
      <c r="D47" s="1">
        <f>+D48</f>
        <v>0</v>
      </c>
      <c r="E47" s="24">
        <f>+E48</f>
        <v>0</v>
      </c>
      <c r="F47" s="25" t="str">
        <f t="shared" si="0"/>
        <v/>
      </c>
      <c r="G47" s="26"/>
    </row>
    <row r="48" spans="2:7" ht="12.75" customHeight="1" outlineLevel="3">
      <c r="B48" s="22">
        <v>1101211</v>
      </c>
      <c r="C48" s="32" t="s">
        <v>31</v>
      </c>
      <c r="D48" s="1"/>
      <c r="E48" s="24">
        <f>VLOOKUP(B48,EstimatedL,2,0)</f>
        <v>0</v>
      </c>
      <c r="F48" s="25" t="str">
        <f t="shared" si="0"/>
        <v/>
      </c>
      <c r="G48" s="26"/>
    </row>
    <row r="49" spans="2:7" ht="12.75" customHeight="1" outlineLevel="3">
      <c r="B49" s="22">
        <v>1101220</v>
      </c>
      <c r="C49" s="31" t="s">
        <v>32</v>
      </c>
      <c r="D49" s="1">
        <f>+D50</f>
        <v>0</v>
      </c>
      <c r="E49" s="24">
        <f>+E50</f>
        <v>0</v>
      </c>
      <c r="F49" s="25" t="str">
        <f t="shared" si="0"/>
        <v/>
      </c>
      <c r="G49" s="26"/>
    </row>
    <row r="50" spans="2:7" ht="12.75" customHeight="1" outlineLevel="3">
      <c r="B50" s="22">
        <v>1101221</v>
      </c>
      <c r="C50" s="32" t="s">
        <v>32</v>
      </c>
      <c r="D50" s="1"/>
      <c r="E50" s="24">
        <f>VLOOKUP(B50,EstimatedL,2,0)</f>
        <v>0</v>
      </c>
      <c r="F50" s="25" t="str">
        <f t="shared" si="0"/>
        <v/>
      </c>
      <c r="G50" s="26"/>
    </row>
    <row r="51" spans="2:7" s="29" customFormat="1" ht="20.100000000000001" customHeight="1" outlineLevel="2">
      <c r="B51" s="22">
        <v>1102000</v>
      </c>
      <c r="C51" s="37" t="s">
        <v>246</v>
      </c>
      <c r="D51" s="2">
        <f>+D52+D59+D62</f>
        <v>0</v>
      </c>
      <c r="E51" s="28">
        <f>+E52+E59+E62</f>
        <v>0</v>
      </c>
      <c r="F51" s="25" t="str">
        <f t="shared" si="0"/>
        <v/>
      </c>
      <c r="G51" s="26"/>
    </row>
    <row r="52" spans="2:7" ht="12.75" customHeight="1" outlineLevel="3">
      <c r="B52" s="22">
        <v>1102100</v>
      </c>
      <c r="C52" s="30" t="s">
        <v>247</v>
      </c>
      <c r="D52" s="1">
        <f>+D53+D55+D57</f>
        <v>0</v>
      </c>
      <c r="E52" s="24">
        <f>+E53+E55+E57</f>
        <v>0</v>
      </c>
      <c r="F52" s="25" t="str">
        <f t="shared" si="0"/>
        <v/>
      </c>
      <c r="G52" s="26"/>
    </row>
    <row r="53" spans="2:7" ht="12.75" customHeight="1" outlineLevel="3">
      <c r="B53" s="22">
        <v>1102110</v>
      </c>
      <c r="C53" s="31" t="s">
        <v>33</v>
      </c>
      <c r="D53" s="1">
        <f>+D54</f>
        <v>0</v>
      </c>
      <c r="E53" s="24">
        <f>+E54</f>
        <v>0</v>
      </c>
      <c r="F53" s="25" t="str">
        <f t="shared" si="0"/>
        <v/>
      </c>
      <c r="G53" s="26"/>
    </row>
    <row r="54" spans="2:7" ht="12.75" customHeight="1" outlineLevel="3">
      <c r="B54" s="22">
        <v>1102111</v>
      </c>
      <c r="C54" s="32" t="s">
        <v>33</v>
      </c>
      <c r="D54" s="1"/>
      <c r="E54" s="24">
        <f>VLOOKUP(B54,EstimatedL,2,0)</f>
        <v>0</v>
      </c>
      <c r="F54" s="25" t="str">
        <f t="shared" si="0"/>
        <v/>
      </c>
      <c r="G54" s="26"/>
    </row>
    <row r="55" spans="2:7" ht="12.75" customHeight="1" outlineLevel="3">
      <c r="B55" s="22">
        <v>1102120</v>
      </c>
      <c r="C55" s="31" t="s">
        <v>34</v>
      </c>
      <c r="D55" s="1">
        <f>+D56</f>
        <v>0</v>
      </c>
      <c r="E55" s="24">
        <f>+E56</f>
        <v>0</v>
      </c>
      <c r="F55" s="25" t="str">
        <f t="shared" si="0"/>
        <v/>
      </c>
      <c r="G55" s="26"/>
    </row>
    <row r="56" spans="2:7" ht="12.75" customHeight="1" outlineLevel="3">
      <c r="B56" s="22">
        <v>1102121</v>
      </c>
      <c r="C56" s="32" t="s">
        <v>34</v>
      </c>
      <c r="D56" s="1"/>
      <c r="E56" s="24">
        <f>VLOOKUP(B56,EstimatedL,2,0)</f>
        <v>0</v>
      </c>
      <c r="F56" s="25" t="str">
        <f t="shared" si="0"/>
        <v/>
      </c>
      <c r="G56" s="26"/>
    </row>
    <row r="57" spans="2:7" ht="12.75" customHeight="1" outlineLevel="3">
      <c r="B57" s="22">
        <v>1102130</v>
      </c>
      <c r="C57" s="31" t="s">
        <v>35</v>
      </c>
      <c r="D57" s="1">
        <f>+D58</f>
        <v>0</v>
      </c>
      <c r="E57" s="24">
        <f>+E58</f>
        <v>0</v>
      </c>
      <c r="F57" s="25" t="str">
        <f t="shared" si="0"/>
        <v/>
      </c>
      <c r="G57" s="26"/>
    </row>
    <row r="58" spans="2:7" ht="12.75" customHeight="1" outlineLevel="3">
      <c r="B58" s="22">
        <v>1102131</v>
      </c>
      <c r="C58" s="32" t="s">
        <v>35</v>
      </c>
      <c r="D58" s="1"/>
      <c r="E58" s="24">
        <f>VLOOKUP(B58,EstimatedL,2,0)</f>
        <v>0</v>
      </c>
      <c r="F58" s="25" t="str">
        <f t="shared" si="0"/>
        <v/>
      </c>
      <c r="G58" s="26"/>
    </row>
    <row r="59" spans="2:7" ht="12.75" customHeight="1" outlineLevel="3">
      <c r="B59" s="22">
        <v>1102200</v>
      </c>
      <c r="C59" s="30" t="s">
        <v>123</v>
      </c>
      <c r="D59" s="1">
        <f>+D60</f>
        <v>0</v>
      </c>
      <c r="E59" s="24">
        <f>+E60</f>
        <v>0</v>
      </c>
      <c r="F59" s="25" t="str">
        <f t="shared" si="0"/>
        <v/>
      </c>
      <c r="G59" s="26"/>
    </row>
    <row r="60" spans="2:7" outlineLevel="3">
      <c r="B60" s="22">
        <v>1102210</v>
      </c>
      <c r="C60" s="31" t="s">
        <v>36</v>
      </c>
      <c r="D60" s="1">
        <f>+D61</f>
        <v>0</v>
      </c>
      <c r="E60" s="24">
        <f>+E61</f>
        <v>0</v>
      </c>
      <c r="F60" s="25" t="str">
        <f t="shared" si="0"/>
        <v/>
      </c>
      <c r="G60" s="26"/>
    </row>
    <row r="61" spans="2:7" ht="12.75" customHeight="1" outlineLevel="3">
      <c r="B61" s="22">
        <v>1102211</v>
      </c>
      <c r="C61" s="32" t="s">
        <v>36</v>
      </c>
      <c r="D61" s="1"/>
      <c r="E61" s="24">
        <f>VLOOKUP(B61,EstimatedL,2,0)</f>
        <v>0</v>
      </c>
      <c r="F61" s="25" t="str">
        <f t="shared" si="0"/>
        <v/>
      </c>
      <c r="G61" s="26"/>
    </row>
    <row r="62" spans="2:7" ht="12.75" customHeight="1" outlineLevel="3">
      <c r="B62" s="22">
        <v>1102300</v>
      </c>
      <c r="C62" s="30" t="s">
        <v>124</v>
      </c>
      <c r="D62" s="1">
        <f>+D63</f>
        <v>0</v>
      </c>
      <c r="E62" s="24">
        <f>+E63</f>
        <v>0</v>
      </c>
      <c r="F62" s="25" t="str">
        <f t="shared" si="0"/>
        <v/>
      </c>
      <c r="G62" s="26"/>
    </row>
    <row r="63" spans="2:7" ht="12.75" customHeight="1" outlineLevel="3">
      <c r="B63" s="22">
        <v>1102310</v>
      </c>
      <c r="C63" s="31" t="s">
        <v>37</v>
      </c>
      <c r="D63" s="1">
        <f>+D64</f>
        <v>0</v>
      </c>
      <c r="E63" s="24">
        <f>+E64</f>
        <v>0</v>
      </c>
      <c r="F63" s="25" t="str">
        <f t="shared" si="0"/>
        <v/>
      </c>
      <c r="G63" s="26"/>
    </row>
    <row r="64" spans="2:7" ht="12.75" customHeight="1" outlineLevel="3">
      <c r="B64" s="22">
        <v>1102311</v>
      </c>
      <c r="C64" s="32" t="s">
        <v>37</v>
      </c>
      <c r="D64" s="1"/>
      <c r="E64" s="24">
        <f>VLOOKUP(B64,EstimatedL,2,0)</f>
        <v>0</v>
      </c>
      <c r="F64" s="25" t="str">
        <f t="shared" si="0"/>
        <v/>
      </c>
      <c r="G64" s="26"/>
    </row>
    <row r="65" spans="2:7" s="29" customFormat="1" ht="20.100000000000001" customHeight="1" outlineLevel="2">
      <c r="B65" s="22">
        <v>1103000</v>
      </c>
      <c r="C65" s="37" t="s">
        <v>178</v>
      </c>
      <c r="D65" s="2">
        <f>+D66+D73</f>
        <v>0</v>
      </c>
      <c r="E65" s="28">
        <f>+E66+E73</f>
        <v>0</v>
      </c>
      <c r="F65" s="25" t="str">
        <f t="shared" si="0"/>
        <v/>
      </c>
      <c r="G65" s="26"/>
    </row>
    <row r="66" spans="2:7" ht="12.75" customHeight="1" outlineLevel="3">
      <c r="B66" s="22">
        <v>1103100</v>
      </c>
      <c r="C66" s="30" t="s">
        <v>277</v>
      </c>
      <c r="D66" s="1">
        <f>+D67+D69+D71</f>
        <v>0</v>
      </c>
      <c r="E66" s="24">
        <f>+E67+E69+E71</f>
        <v>0</v>
      </c>
      <c r="F66" s="25" t="str">
        <f t="shared" si="0"/>
        <v/>
      </c>
      <c r="G66" s="26"/>
    </row>
    <row r="67" spans="2:7" ht="12.75" customHeight="1" outlineLevel="3">
      <c r="B67" s="22">
        <v>1103110</v>
      </c>
      <c r="C67" s="31" t="s">
        <v>38</v>
      </c>
      <c r="D67" s="1">
        <f>+D68</f>
        <v>0</v>
      </c>
      <c r="E67" s="24">
        <f>+E68</f>
        <v>0</v>
      </c>
      <c r="F67" s="25" t="str">
        <f t="shared" si="0"/>
        <v/>
      </c>
      <c r="G67" s="26"/>
    </row>
    <row r="68" spans="2:7" ht="12.75" customHeight="1" outlineLevel="3">
      <c r="B68" s="22">
        <v>1103111</v>
      </c>
      <c r="C68" s="32" t="s">
        <v>38</v>
      </c>
      <c r="D68" s="1"/>
      <c r="E68" s="24">
        <f>VLOOKUP(B68,EstimatedL,2,0)</f>
        <v>0</v>
      </c>
      <c r="F68" s="25" t="str">
        <f t="shared" si="0"/>
        <v/>
      </c>
      <c r="G68" s="26"/>
    </row>
    <row r="69" spans="2:7" ht="12.75" customHeight="1" outlineLevel="3">
      <c r="B69" s="22">
        <v>1103120</v>
      </c>
      <c r="C69" s="31" t="s">
        <v>39</v>
      </c>
      <c r="D69" s="1">
        <f>SUM(D70:D70)</f>
        <v>0</v>
      </c>
      <c r="E69" s="24">
        <f>SUM(E70:E70)</f>
        <v>0</v>
      </c>
      <c r="F69" s="25" t="str">
        <f t="shared" si="0"/>
        <v/>
      </c>
      <c r="G69" s="26"/>
    </row>
    <row r="70" spans="2:7" ht="12.75" customHeight="1" outlineLevel="3">
      <c r="B70" s="22">
        <v>1103121</v>
      </c>
      <c r="C70" s="32" t="s">
        <v>39</v>
      </c>
      <c r="D70" s="1"/>
      <c r="E70" s="24">
        <f>VLOOKUP(B70,EstimatedL,2,0)</f>
        <v>0</v>
      </c>
      <c r="F70" s="25" t="str">
        <f t="shared" si="0"/>
        <v/>
      </c>
      <c r="G70" s="26"/>
    </row>
    <row r="71" spans="2:7" ht="12.75" customHeight="1" outlineLevel="3">
      <c r="B71" s="22">
        <v>1103140</v>
      </c>
      <c r="C71" s="31" t="s">
        <v>40</v>
      </c>
      <c r="D71" s="1">
        <f>+D72</f>
        <v>0</v>
      </c>
      <c r="E71" s="24">
        <f>+E72</f>
        <v>0</v>
      </c>
      <c r="F71" s="25" t="str">
        <f t="shared" ref="F71:F134" si="1">IF(ABS(D71)&lt;&gt;0,D71-E71,"")</f>
        <v/>
      </c>
      <c r="G71" s="26"/>
    </row>
    <row r="72" spans="2:7" ht="12.75" customHeight="1" outlineLevel="3">
      <c r="B72" s="22">
        <v>1103141</v>
      </c>
      <c r="C72" s="32" t="s">
        <v>40</v>
      </c>
      <c r="D72" s="1"/>
      <c r="E72" s="24">
        <f>VLOOKUP(B72,EstimatedL,2,0)</f>
        <v>0</v>
      </c>
      <c r="F72" s="25" t="str">
        <f t="shared" si="1"/>
        <v/>
      </c>
      <c r="G72" s="26"/>
    </row>
    <row r="73" spans="2:7" ht="12.75" customHeight="1" outlineLevel="3">
      <c r="B73" s="22">
        <v>1103200</v>
      </c>
      <c r="C73" s="30" t="s">
        <v>125</v>
      </c>
      <c r="D73" s="1">
        <f>+D74+D76</f>
        <v>0</v>
      </c>
      <c r="E73" s="24">
        <f>+E74+E76</f>
        <v>0</v>
      </c>
      <c r="F73" s="25" t="str">
        <f t="shared" si="1"/>
        <v/>
      </c>
      <c r="G73" s="26"/>
    </row>
    <row r="74" spans="2:7" ht="12.75" customHeight="1" outlineLevel="3">
      <c r="B74" s="22">
        <v>1103210</v>
      </c>
      <c r="C74" s="31" t="s">
        <v>41</v>
      </c>
      <c r="D74" s="1">
        <f>+D75</f>
        <v>0</v>
      </c>
      <c r="E74" s="24">
        <f>+E75</f>
        <v>0</v>
      </c>
      <c r="F74" s="25" t="str">
        <f t="shared" si="1"/>
        <v/>
      </c>
      <c r="G74" s="26"/>
    </row>
    <row r="75" spans="2:7" s="38" customFormat="1" outlineLevel="3">
      <c r="B75" s="22">
        <v>1103211</v>
      </c>
      <c r="C75" s="32" t="s">
        <v>41</v>
      </c>
      <c r="D75" s="1"/>
      <c r="E75" s="24">
        <f>VLOOKUP(B75,EstimatedL,2,0)</f>
        <v>0</v>
      </c>
      <c r="F75" s="25" t="str">
        <f t="shared" si="1"/>
        <v/>
      </c>
      <c r="G75" s="26"/>
    </row>
    <row r="76" spans="2:7" s="38" customFormat="1" outlineLevel="3">
      <c r="B76" s="22">
        <v>1103220</v>
      </c>
      <c r="C76" s="31" t="s">
        <v>42</v>
      </c>
      <c r="D76" s="1">
        <f>+D77</f>
        <v>0</v>
      </c>
      <c r="E76" s="24">
        <f>+E77</f>
        <v>0</v>
      </c>
      <c r="F76" s="25" t="str">
        <f t="shared" si="1"/>
        <v/>
      </c>
      <c r="G76" s="26"/>
    </row>
    <row r="77" spans="2:7" ht="12.75" customHeight="1" outlineLevel="3">
      <c r="B77" s="22">
        <v>1103221</v>
      </c>
      <c r="C77" s="32" t="s">
        <v>42</v>
      </c>
      <c r="D77" s="1"/>
      <c r="E77" s="24">
        <f>VLOOKUP(B77,EstimatedL,2,0)</f>
        <v>0</v>
      </c>
      <c r="F77" s="25" t="str">
        <f t="shared" si="1"/>
        <v/>
      </c>
      <c r="G77" s="26"/>
    </row>
    <row r="78" spans="2:7" s="29" customFormat="1" ht="20.100000000000001" customHeight="1" outlineLevel="2">
      <c r="B78" s="22">
        <v>1104000</v>
      </c>
      <c r="C78" s="27" t="s">
        <v>248</v>
      </c>
      <c r="D78" s="2">
        <f>+D79+D82+D85+D88+D93</f>
        <v>0</v>
      </c>
      <c r="E78" s="28">
        <f>+E79+E82+E85+E88+E93</f>
        <v>0</v>
      </c>
      <c r="F78" s="25" t="str">
        <f t="shared" si="1"/>
        <v/>
      </c>
      <c r="G78" s="26"/>
    </row>
    <row r="79" spans="2:7" ht="12.75" customHeight="1" outlineLevel="3">
      <c r="B79" s="22">
        <v>1104100</v>
      </c>
      <c r="C79" s="30" t="s">
        <v>249</v>
      </c>
      <c r="D79" s="1">
        <f>+D80</f>
        <v>0</v>
      </c>
      <c r="E79" s="24">
        <f>+E80</f>
        <v>0</v>
      </c>
      <c r="F79" s="25" t="str">
        <f t="shared" si="1"/>
        <v/>
      </c>
      <c r="G79" s="26"/>
    </row>
    <row r="80" spans="2:7" ht="12.75" customHeight="1" outlineLevel="3">
      <c r="B80" s="22">
        <v>1104110</v>
      </c>
      <c r="C80" s="31" t="s">
        <v>272</v>
      </c>
      <c r="D80" s="1">
        <f>+D81</f>
        <v>0</v>
      </c>
      <c r="E80" s="24">
        <f>+E81</f>
        <v>0</v>
      </c>
      <c r="F80" s="25" t="str">
        <f t="shared" si="1"/>
        <v/>
      </c>
      <c r="G80" s="26"/>
    </row>
    <row r="81" spans="2:7" ht="12.75" customHeight="1" outlineLevel="3">
      <c r="B81" s="22">
        <v>1104111</v>
      </c>
      <c r="C81" s="32" t="s">
        <v>272</v>
      </c>
      <c r="D81" s="1"/>
      <c r="E81" s="24">
        <f>VLOOKUP(B81,EstimatedL,2,0)</f>
        <v>0</v>
      </c>
      <c r="F81" s="25" t="str">
        <f t="shared" si="1"/>
        <v/>
      </c>
      <c r="G81" s="26"/>
    </row>
    <row r="82" spans="2:7" ht="12.75" customHeight="1" outlineLevel="3">
      <c r="B82" s="22">
        <v>1104200</v>
      </c>
      <c r="C82" s="30" t="s">
        <v>250</v>
      </c>
      <c r="D82" s="1">
        <f>+D83</f>
        <v>0</v>
      </c>
      <c r="E82" s="24">
        <f>+E83</f>
        <v>0</v>
      </c>
      <c r="F82" s="25" t="str">
        <f t="shared" si="1"/>
        <v/>
      </c>
      <c r="G82" s="26"/>
    </row>
    <row r="83" spans="2:7" ht="12.75" customHeight="1" outlineLevel="3">
      <c r="B83" s="22">
        <v>1104210</v>
      </c>
      <c r="C83" s="31" t="s">
        <v>251</v>
      </c>
      <c r="D83" s="1">
        <f>+D84</f>
        <v>0</v>
      </c>
      <c r="E83" s="24">
        <f>+E84</f>
        <v>0</v>
      </c>
      <c r="F83" s="25" t="str">
        <f t="shared" si="1"/>
        <v/>
      </c>
      <c r="G83" s="26"/>
    </row>
    <row r="84" spans="2:7" ht="12.75" customHeight="1" outlineLevel="3">
      <c r="B84" s="22">
        <v>1104211</v>
      </c>
      <c r="C84" s="32" t="s">
        <v>251</v>
      </c>
      <c r="D84" s="1"/>
      <c r="E84" s="24">
        <f>VLOOKUP(B84,EstimatedL,2,0)</f>
        <v>0</v>
      </c>
      <c r="F84" s="25" t="str">
        <f t="shared" si="1"/>
        <v/>
      </c>
      <c r="G84" s="26"/>
    </row>
    <row r="85" spans="2:7" ht="12.75" customHeight="1" outlineLevel="3">
      <c r="B85" s="22">
        <v>1104300</v>
      </c>
      <c r="C85" s="30" t="s">
        <v>126</v>
      </c>
      <c r="D85" s="1">
        <f>+D86</f>
        <v>0</v>
      </c>
      <c r="E85" s="24">
        <f>+E86</f>
        <v>0</v>
      </c>
      <c r="F85" s="25" t="str">
        <f t="shared" si="1"/>
        <v/>
      </c>
      <c r="G85" s="26"/>
    </row>
    <row r="86" spans="2:7" ht="12.75" customHeight="1" outlineLevel="3">
      <c r="B86" s="22">
        <v>1104310</v>
      </c>
      <c r="C86" s="31" t="s">
        <v>43</v>
      </c>
      <c r="D86" s="1">
        <f>+D87</f>
        <v>0</v>
      </c>
      <c r="E86" s="24">
        <f>+E87</f>
        <v>0</v>
      </c>
      <c r="F86" s="25" t="str">
        <f t="shared" si="1"/>
        <v/>
      </c>
      <c r="G86" s="26"/>
    </row>
    <row r="87" spans="2:7" ht="12.75" customHeight="1" outlineLevel="3">
      <c r="B87" s="22">
        <v>1104311</v>
      </c>
      <c r="C87" s="32" t="s">
        <v>43</v>
      </c>
      <c r="D87" s="1"/>
      <c r="E87" s="24">
        <f>VLOOKUP(B87,EstimatedL,2,0)</f>
        <v>0</v>
      </c>
      <c r="F87" s="25" t="str">
        <f t="shared" si="1"/>
        <v/>
      </c>
      <c r="G87" s="26"/>
    </row>
    <row r="88" spans="2:7" ht="12.75" customHeight="1" outlineLevel="3">
      <c r="B88" s="22">
        <v>1104400</v>
      </c>
      <c r="C88" s="30" t="s">
        <v>127</v>
      </c>
      <c r="D88" s="1">
        <f>+D89+D91</f>
        <v>0</v>
      </c>
      <c r="E88" s="24">
        <f>+E89+E91</f>
        <v>0</v>
      </c>
      <c r="F88" s="25" t="str">
        <f t="shared" si="1"/>
        <v/>
      </c>
      <c r="G88" s="26"/>
    </row>
    <row r="89" spans="2:7" ht="12.75" customHeight="1" outlineLevel="3">
      <c r="B89" s="22">
        <v>1104410</v>
      </c>
      <c r="C89" s="31" t="s">
        <v>44</v>
      </c>
      <c r="D89" s="1">
        <f>+D90</f>
        <v>0</v>
      </c>
      <c r="E89" s="24">
        <f>+E90</f>
        <v>0</v>
      </c>
      <c r="F89" s="25" t="str">
        <f t="shared" si="1"/>
        <v/>
      </c>
      <c r="G89" s="26"/>
    </row>
    <row r="90" spans="2:7" ht="12.75" customHeight="1" outlineLevel="3">
      <c r="B90" s="22">
        <v>1104411</v>
      </c>
      <c r="C90" s="32" t="s">
        <v>44</v>
      </c>
      <c r="D90" s="1"/>
      <c r="E90" s="24">
        <f>VLOOKUP(B90,EstimatedL,2,0)</f>
        <v>0</v>
      </c>
      <c r="F90" s="25" t="str">
        <f t="shared" si="1"/>
        <v/>
      </c>
      <c r="G90" s="26"/>
    </row>
    <row r="91" spans="2:7" ht="12.75" customHeight="1" outlineLevel="3">
      <c r="B91" s="22">
        <v>1104420</v>
      </c>
      <c r="C91" s="31" t="s">
        <v>45</v>
      </c>
      <c r="D91" s="1">
        <f>+D92</f>
        <v>0</v>
      </c>
      <c r="E91" s="24">
        <f>+E92</f>
        <v>0</v>
      </c>
      <c r="F91" s="25" t="str">
        <f t="shared" si="1"/>
        <v/>
      </c>
      <c r="G91" s="26"/>
    </row>
    <row r="92" spans="2:7" ht="12.75" customHeight="1" outlineLevel="3">
      <c r="B92" s="22">
        <v>1104421</v>
      </c>
      <c r="C92" s="32" t="s">
        <v>45</v>
      </c>
      <c r="D92" s="1"/>
      <c r="E92" s="24">
        <f>VLOOKUP(B92,EstimatedL,2,0)</f>
        <v>0</v>
      </c>
      <c r="F92" s="25" t="str">
        <f t="shared" si="1"/>
        <v/>
      </c>
      <c r="G92" s="26"/>
    </row>
    <row r="93" spans="2:7" ht="12.75" customHeight="1" outlineLevel="3">
      <c r="B93" s="22">
        <v>1104500</v>
      </c>
      <c r="C93" s="30" t="s">
        <v>128</v>
      </c>
      <c r="D93" s="1">
        <f>+D94+D96+D98</f>
        <v>0</v>
      </c>
      <c r="E93" s="24">
        <f>+E94+E96+E98</f>
        <v>0</v>
      </c>
      <c r="F93" s="25" t="str">
        <f t="shared" si="1"/>
        <v/>
      </c>
      <c r="G93" s="26"/>
    </row>
    <row r="94" spans="2:7" ht="12.75" customHeight="1" outlineLevel="3">
      <c r="B94" s="22">
        <v>1104510</v>
      </c>
      <c r="C94" s="31" t="s">
        <v>46</v>
      </c>
      <c r="D94" s="1">
        <f>+D95</f>
        <v>0</v>
      </c>
      <c r="E94" s="24">
        <f>+E95</f>
        <v>0</v>
      </c>
      <c r="F94" s="25" t="str">
        <f t="shared" si="1"/>
        <v/>
      </c>
      <c r="G94" s="26"/>
    </row>
    <row r="95" spans="2:7" ht="12.75" customHeight="1" outlineLevel="3">
      <c r="B95" s="22">
        <v>1104511</v>
      </c>
      <c r="C95" s="32" t="s">
        <v>46</v>
      </c>
      <c r="D95" s="1"/>
      <c r="E95" s="24">
        <f>VLOOKUP(B95,EstimatedL,2,0)</f>
        <v>0</v>
      </c>
      <c r="F95" s="25" t="str">
        <f t="shared" si="1"/>
        <v/>
      </c>
      <c r="G95" s="26"/>
    </row>
    <row r="96" spans="2:7" ht="12.75" customHeight="1" outlineLevel="3">
      <c r="B96" s="22">
        <v>1104520</v>
      </c>
      <c r="C96" s="31" t="s">
        <v>47</v>
      </c>
      <c r="D96" s="1">
        <f>+D97</f>
        <v>0</v>
      </c>
      <c r="E96" s="24">
        <f>+E97</f>
        <v>0</v>
      </c>
      <c r="F96" s="25" t="str">
        <f t="shared" si="1"/>
        <v/>
      </c>
      <c r="G96" s="26"/>
    </row>
    <row r="97" spans="2:7" ht="12.75" customHeight="1" outlineLevel="3">
      <c r="B97" s="22">
        <v>1104521</v>
      </c>
      <c r="C97" s="32" t="s">
        <v>47</v>
      </c>
      <c r="D97" s="1"/>
      <c r="E97" s="24">
        <f>VLOOKUP(B97,EstimatedL,2,0)</f>
        <v>0</v>
      </c>
      <c r="F97" s="25" t="str">
        <f t="shared" si="1"/>
        <v/>
      </c>
      <c r="G97" s="26"/>
    </row>
    <row r="98" spans="2:7" ht="12.75" customHeight="1" outlineLevel="3">
      <c r="B98" s="22">
        <v>1104530</v>
      </c>
      <c r="C98" s="31" t="s">
        <v>48</v>
      </c>
      <c r="D98" s="1">
        <f>+D99</f>
        <v>0</v>
      </c>
      <c r="E98" s="24">
        <f>+E99</f>
        <v>0</v>
      </c>
      <c r="F98" s="25" t="str">
        <f t="shared" si="1"/>
        <v/>
      </c>
      <c r="G98" s="26"/>
    </row>
    <row r="99" spans="2:7" ht="12.75" customHeight="1" outlineLevel="3">
      <c r="B99" s="22">
        <v>1104531</v>
      </c>
      <c r="C99" s="32" t="s">
        <v>48</v>
      </c>
      <c r="D99" s="1"/>
      <c r="E99" s="24">
        <f>VLOOKUP(B99,EstimatedL,2,0)</f>
        <v>0</v>
      </c>
      <c r="F99" s="25" t="str">
        <f t="shared" si="1"/>
        <v/>
      </c>
      <c r="G99" s="26"/>
    </row>
    <row r="100" spans="2:7" s="29" customFormat="1" ht="20.100000000000001" customHeight="1" outlineLevel="2">
      <c r="B100" s="22">
        <v>1105000</v>
      </c>
      <c r="C100" s="27" t="s">
        <v>252</v>
      </c>
      <c r="D100" s="2">
        <f>+D101+D108+D111+D118+D121+D126</f>
        <v>0</v>
      </c>
      <c r="E100" s="28">
        <f>+E101+E108+E111+E118+E121+E126</f>
        <v>0</v>
      </c>
      <c r="F100" s="25" t="str">
        <f t="shared" si="1"/>
        <v/>
      </c>
      <c r="G100" s="26"/>
    </row>
    <row r="101" spans="2:7" ht="12.75" customHeight="1" outlineLevel="3">
      <c r="B101" s="22">
        <v>1105100</v>
      </c>
      <c r="C101" s="30" t="s">
        <v>129</v>
      </c>
      <c r="D101" s="1">
        <f>+D102+D104+D106</f>
        <v>0</v>
      </c>
      <c r="E101" s="24">
        <f>+E102+E104+E106</f>
        <v>0</v>
      </c>
      <c r="F101" s="25" t="str">
        <f t="shared" si="1"/>
        <v/>
      </c>
      <c r="G101" s="26"/>
    </row>
    <row r="102" spans="2:7" ht="12.75" customHeight="1" outlineLevel="3">
      <c r="B102" s="22">
        <v>1105110</v>
      </c>
      <c r="C102" s="31" t="s">
        <v>49</v>
      </c>
      <c r="D102" s="1">
        <f>SUM(D103:D103)</f>
        <v>0</v>
      </c>
      <c r="E102" s="24">
        <f>SUM(E103:E103)</f>
        <v>0</v>
      </c>
      <c r="F102" s="25" t="str">
        <f t="shared" si="1"/>
        <v/>
      </c>
      <c r="G102" s="26"/>
    </row>
    <row r="103" spans="2:7" ht="12.75" customHeight="1" outlineLevel="3">
      <c r="B103" s="22">
        <v>1105111</v>
      </c>
      <c r="C103" s="39" t="s">
        <v>49</v>
      </c>
      <c r="D103" s="1"/>
      <c r="E103" s="24">
        <f>VLOOKUP(B103,EstimatedL,2,0)</f>
        <v>0</v>
      </c>
      <c r="F103" s="25" t="str">
        <f t="shared" si="1"/>
        <v/>
      </c>
      <c r="G103" s="26"/>
    </row>
    <row r="104" spans="2:7" ht="12.75" customHeight="1" outlineLevel="3">
      <c r="B104" s="22">
        <v>1105120</v>
      </c>
      <c r="C104" s="31" t="s">
        <v>50</v>
      </c>
      <c r="D104" s="1">
        <f>+D105</f>
        <v>0</v>
      </c>
      <c r="E104" s="24">
        <f>+E105</f>
        <v>0</v>
      </c>
      <c r="F104" s="25" t="str">
        <f t="shared" si="1"/>
        <v/>
      </c>
      <c r="G104" s="26"/>
    </row>
    <row r="105" spans="2:7" ht="12.75" customHeight="1" outlineLevel="3">
      <c r="B105" s="22">
        <v>1105121</v>
      </c>
      <c r="C105" s="32" t="s">
        <v>50</v>
      </c>
      <c r="D105" s="1"/>
      <c r="E105" s="24">
        <f>VLOOKUP(B105,EstimatedL,2,0)</f>
        <v>0</v>
      </c>
      <c r="F105" s="25" t="str">
        <f t="shared" si="1"/>
        <v/>
      </c>
      <c r="G105" s="26"/>
    </row>
    <row r="106" spans="2:7" ht="12.75" customHeight="1" outlineLevel="3">
      <c r="B106" s="22">
        <v>1105130</v>
      </c>
      <c r="C106" s="31" t="s">
        <v>51</v>
      </c>
      <c r="D106" s="1">
        <f>+D107</f>
        <v>0</v>
      </c>
      <c r="E106" s="24">
        <f>+E107</f>
        <v>0</v>
      </c>
      <c r="F106" s="25" t="str">
        <f t="shared" si="1"/>
        <v/>
      </c>
      <c r="G106" s="26"/>
    </row>
    <row r="107" spans="2:7" ht="12.75" customHeight="1" outlineLevel="3">
      <c r="B107" s="22">
        <v>1105131</v>
      </c>
      <c r="C107" s="32" t="s">
        <v>51</v>
      </c>
      <c r="D107" s="1"/>
      <c r="E107" s="24">
        <f>VLOOKUP(B107,EstimatedL,2,0)</f>
        <v>0</v>
      </c>
      <c r="F107" s="25" t="str">
        <f t="shared" si="1"/>
        <v/>
      </c>
      <c r="G107" s="26"/>
    </row>
    <row r="108" spans="2:7" ht="12.75" customHeight="1" outlineLevel="3">
      <c r="B108" s="22">
        <v>1105200</v>
      </c>
      <c r="C108" s="30" t="s">
        <v>130</v>
      </c>
      <c r="D108" s="1">
        <f>+D109</f>
        <v>0</v>
      </c>
      <c r="E108" s="24">
        <f>+E109</f>
        <v>0</v>
      </c>
      <c r="F108" s="25" t="str">
        <f t="shared" si="1"/>
        <v/>
      </c>
      <c r="G108" s="26"/>
    </row>
    <row r="109" spans="2:7" ht="12.75" customHeight="1" outlineLevel="3">
      <c r="B109" s="22">
        <v>1105210</v>
      </c>
      <c r="C109" s="31" t="s">
        <v>52</v>
      </c>
      <c r="D109" s="1">
        <f>+D110</f>
        <v>0</v>
      </c>
      <c r="E109" s="24">
        <f>+E110</f>
        <v>0</v>
      </c>
      <c r="F109" s="25" t="str">
        <f t="shared" si="1"/>
        <v/>
      </c>
      <c r="G109" s="26"/>
    </row>
    <row r="110" spans="2:7" ht="12.75" customHeight="1" outlineLevel="3">
      <c r="B110" s="22">
        <v>1105211</v>
      </c>
      <c r="C110" s="32" t="s">
        <v>52</v>
      </c>
      <c r="D110" s="1"/>
      <c r="E110" s="24">
        <f>VLOOKUP(B110,EstimatedL,2,0)</f>
        <v>0</v>
      </c>
      <c r="F110" s="25" t="str">
        <f t="shared" si="1"/>
        <v/>
      </c>
      <c r="G110" s="26"/>
    </row>
    <row r="111" spans="2:7" ht="12.75" customHeight="1" outlineLevel="3">
      <c r="B111" s="22">
        <v>1105300</v>
      </c>
      <c r="C111" s="30" t="s">
        <v>131</v>
      </c>
      <c r="D111" s="1">
        <f>+D112+D114+D116</f>
        <v>0</v>
      </c>
      <c r="E111" s="24">
        <f>+E112+E114+E116</f>
        <v>0</v>
      </c>
      <c r="F111" s="25" t="str">
        <f t="shared" si="1"/>
        <v/>
      </c>
      <c r="G111" s="26"/>
    </row>
    <row r="112" spans="2:7" ht="12.75" customHeight="1" outlineLevel="3">
      <c r="B112" s="22">
        <v>1105310</v>
      </c>
      <c r="C112" s="31" t="s">
        <v>53</v>
      </c>
      <c r="D112" s="1">
        <f>SUM(D113:D113)</f>
        <v>0</v>
      </c>
      <c r="E112" s="24">
        <f>SUM(E113:E113)</f>
        <v>0</v>
      </c>
      <c r="F112" s="25" t="str">
        <f t="shared" si="1"/>
        <v/>
      </c>
      <c r="G112" s="26"/>
    </row>
    <row r="113" spans="2:7" ht="12.75" customHeight="1" outlineLevel="3">
      <c r="B113" s="22">
        <v>1105311</v>
      </c>
      <c r="C113" s="32" t="s">
        <v>53</v>
      </c>
      <c r="D113" s="1"/>
      <c r="E113" s="24">
        <f>VLOOKUP(B113,EstimatedL,2,0)</f>
        <v>0</v>
      </c>
      <c r="F113" s="25" t="str">
        <f t="shared" si="1"/>
        <v/>
      </c>
      <c r="G113" s="26"/>
    </row>
    <row r="114" spans="2:7" ht="12.75" customHeight="1" outlineLevel="3">
      <c r="B114" s="22">
        <v>1105320</v>
      </c>
      <c r="C114" s="31" t="s">
        <v>54</v>
      </c>
      <c r="D114" s="1">
        <f>+D115</f>
        <v>0</v>
      </c>
      <c r="E114" s="24">
        <f>+E115</f>
        <v>0</v>
      </c>
      <c r="F114" s="25" t="str">
        <f t="shared" si="1"/>
        <v/>
      </c>
      <c r="G114" s="26"/>
    </row>
    <row r="115" spans="2:7" ht="12.75" customHeight="1" outlineLevel="3">
      <c r="B115" s="22">
        <v>1105321</v>
      </c>
      <c r="C115" s="32" t="s">
        <v>54</v>
      </c>
      <c r="D115" s="1"/>
      <c r="E115" s="24">
        <f>VLOOKUP(B115,EstimatedL,2,0)</f>
        <v>0</v>
      </c>
      <c r="F115" s="25" t="str">
        <f t="shared" si="1"/>
        <v/>
      </c>
      <c r="G115" s="26"/>
    </row>
    <row r="116" spans="2:7" ht="12.75" customHeight="1" outlineLevel="3">
      <c r="B116" s="22">
        <v>1105330</v>
      </c>
      <c r="C116" s="31" t="s">
        <v>55</v>
      </c>
      <c r="D116" s="1">
        <f>+D117</f>
        <v>0</v>
      </c>
      <c r="E116" s="24">
        <f>+E117</f>
        <v>0</v>
      </c>
      <c r="F116" s="25" t="str">
        <f t="shared" si="1"/>
        <v/>
      </c>
      <c r="G116" s="26"/>
    </row>
    <row r="117" spans="2:7" ht="12.75" customHeight="1" outlineLevel="3">
      <c r="B117" s="22">
        <v>1105331</v>
      </c>
      <c r="C117" s="32" t="s">
        <v>55</v>
      </c>
      <c r="D117" s="1"/>
      <c r="E117" s="24">
        <f>VLOOKUP(B117,EstimatedL,2,0)</f>
        <v>0</v>
      </c>
      <c r="F117" s="25" t="str">
        <f t="shared" si="1"/>
        <v/>
      </c>
      <c r="G117" s="26"/>
    </row>
    <row r="118" spans="2:7" ht="12.75" customHeight="1" outlineLevel="3">
      <c r="B118" s="22">
        <v>1105400</v>
      </c>
      <c r="C118" s="30" t="s">
        <v>132</v>
      </c>
      <c r="D118" s="1">
        <f>+D119</f>
        <v>0</v>
      </c>
      <c r="E118" s="24">
        <f>+E119</f>
        <v>0</v>
      </c>
      <c r="F118" s="25" t="str">
        <f t="shared" si="1"/>
        <v/>
      </c>
      <c r="G118" s="26"/>
    </row>
    <row r="119" spans="2:7" ht="12.75" customHeight="1" outlineLevel="3">
      <c r="B119" s="22">
        <v>1105410</v>
      </c>
      <c r="C119" s="31" t="s">
        <v>56</v>
      </c>
      <c r="D119" s="1">
        <f>+D120</f>
        <v>0</v>
      </c>
      <c r="E119" s="24">
        <f>+E120</f>
        <v>0</v>
      </c>
      <c r="F119" s="25" t="str">
        <f t="shared" si="1"/>
        <v/>
      </c>
      <c r="G119" s="26"/>
    </row>
    <row r="120" spans="2:7" ht="12.75" customHeight="1" outlineLevel="3">
      <c r="B120" s="22">
        <v>1105411</v>
      </c>
      <c r="C120" s="32" t="s">
        <v>56</v>
      </c>
      <c r="D120" s="1"/>
      <c r="E120" s="24">
        <f>VLOOKUP(B120,EstimatedL,2,0)</f>
        <v>0</v>
      </c>
      <c r="F120" s="25" t="str">
        <f t="shared" si="1"/>
        <v/>
      </c>
      <c r="G120" s="26"/>
    </row>
    <row r="121" spans="2:7" ht="12.75" customHeight="1" outlineLevel="3">
      <c r="B121" s="22">
        <v>1105500</v>
      </c>
      <c r="C121" s="30" t="s">
        <v>133</v>
      </c>
      <c r="D121" s="1">
        <f>+D122+D124</f>
        <v>0</v>
      </c>
      <c r="E121" s="24">
        <f>+E122+E124</f>
        <v>0</v>
      </c>
      <c r="F121" s="25" t="str">
        <f t="shared" si="1"/>
        <v/>
      </c>
      <c r="G121" s="26"/>
    </row>
    <row r="122" spans="2:7" ht="12.75" customHeight="1" outlineLevel="3">
      <c r="B122" s="22">
        <v>1105510</v>
      </c>
      <c r="C122" s="31" t="s">
        <v>57</v>
      </c>
      <c r="D122" s="1">
        <f>+D123</f>
        <v>0</v>
      </c>
      <c r="E122" s="24">
        <f>+E123</f>
        <v>0</v>
      </c>
      <c r="F122" s="25" t="str">
        <f t="shared" si="1"/>
        <v/>
      </c>
      <c r="G122" s="26"/>
    </row>
    <row r="123" spans="2:7" ht="12.75" customHeight="1" outlineLevel="3">
      <c r="B123" s="22">
        <v>1105511</v>
      </c>
      <c r="C123" s="32" t="s">
        <v>57</v>
      </c>
      <c r="D123" s="1"/>
      <c r="E123" s="24">
        <f>VLOOKUP(B123,EstimatedL,2,0)</f>
        <v>0</v>
      </c>
      <c r="F123" s="25" t="str">
        <f t="shared" si="1"/>
        <v/>
      </c>
      <c r="G123" s="26"/>
    </row>
    <row r="124" spans="2:7" outlineLevel="3">
      <c r="B124" s="22">
        <v>1105520</v>
      </c>
      <c r="C124" s="31" t="s">
        <v>58</v>
      </c>
      <c r="D124" s="1">
        <f>+D125</f>
        <v>0</v>
      </c>
      <c r="E124" s="24">
        <f>+E125</f>
        <v>0</v>
      </c>
      <c r="F124" s="25" t="str">
        <f t="shared" si="1"/>
        <v/>
      </c>
      <c r="G124" s="26"/>
    </row>
    <row r="125" spans="2:7" outlineLevel="3">
      <c r="B125" s="22">
        <v>1105521</v>
      </c>
      <c r="C125" s="32" t="s">
        <v>58</v>
      </c>
      <c r="D125" s="1"/>
      <c r="E125" s="24">
        <f>VLOOKUP(B125,EstimatedL,2,0)</f>
        <v>0</v>
      </c>
      <c r="F125" s="25" t="str">
        <f t="shared" si="1"/>
        <v/>
      </c>
      <c r="G125" s="26"/>
    </row>
    <row r="126" spans="2:7" ht="12.75" customHeight="1" outlineLevel="3">
      <c r="B126" s="22">
        <v>1105600</v>
      </c>
      <c r="C126" s="30" t="s">
        <v>134</v>
      </c>
      <c r="D126" s="1">
        <f>+D127+D129</f>
        <v>0</v>
      </c>
      <c r="E126" s="24">
        <f>+E127+E129</f>
        <v>0</v>
      </c>
      <c r="F126" s="25" t="str">
        <f t="shared" si="1"/>
        <v/>
      </c>
      <c r="G126" s="26"/>
    </row>
    <row r="127" spans="2:7" ht="12.75" customHeight="1" outlineLevel="3">
      <c r="B127" s="22">
        <v>1105610</v>
      </c>
      <c r="C127" s="31" t="s">
        <v>59</v>
      </c>
      <c r="D127" s="1">
        <f>+D128</f>
        <v>0</v>
      </c>
      <c r="E127" s="24">
        <f>+E128</f>
        <v>0</v>
      </c>
      <c r="F127" s="25" t="str">
        <f t="shared" si="1"/>
        <v/>
      </c>
      <c r="G127" s="26"/>
    </row>
    <row r="128" spans="2:7" ht="12.75" customHeight="1" outlineLevel="3">
      <c r="B128" s="22">
        <v>1105611</v>
      </c>
      <c r="C128" s="32" t="s">
        <v>59</v>
      </c>
      <c r="D128" s="1"/>
      <c r="E128" s="24">
        <f>VLOOKUP(B128,EstimatedL,2,0)</f>
        <v>0</v>
      </c>
      <c r="F128" s="25" t="str">
        <f t="shared" si="1"/>
        <v/>
      </c>
      <c r="G128" s="26"/>
    </row>
    <row r="129" spans="2:7" ht="12.75" customHeight="1" outlineLevel="3">
      <c r="B129" s="22">
        <v>1105620</v>
      </c>
      <c r="C129" s="31" t="s">
        <v>135</v>
      </c>
      <c r="D129" s="1">
        <f>+D130+D131</f>
        <v>0</v>
      </c>
      <c r="E129" s="24">
        <f>+E130+E131</f>
        <v>0</v>
      </c>
      <c r="F129" s="25" t="str">
        <f t="shared" si="1"/>
        <v/>
      </c>
      <c r="G129" s="26"/>
    </row>
    <row r="130" spans="2:7" ht="12.75" customHeight="1" outlineLevel="3">
      <c r="B130" s="22">
        <v>1105621</v>
      </c>
      <c r="C130" s="32" t="s">
        <v>60</v>
      </c>
      <c r="D130" s="1"/>
      <c r="E130" s="24">
        <f>VLOOKUP(B130,EstimatedL,2,0)</f>
        <v>0</v>
      </c>
      <c r="F130" s="25" t="str">
        <f t="shared" si="1"/>
        <v/>
      </c>
      <c r="G130" s="26"/>
    </row>
    <row r="131" spans="2:7" outlineLevel="3">
      <c r="B131" s="22">
        <v>1105622</v>
      </c>
      <c r="C131" s="32" t="s">
        <v>61</v>
      </c>
      <c r="D131" s="1"/>
      <c r="E131" s="24">
        <f>VLOOKUP(B131,EstimatedL,2,0)</f>
        <v>0</v>
      </c>
      <c r="F131" s="25" t="str">
        <f t="shared" si="1"/>
        <v/>
      </c>
      <c r="G131" s="26"/>
    </row>
    <row r="132" spans="2:7" s="29" customFormat="1" outlineLevel="2">
      <c r="B132" s="22">
        <v>1106000</v>
      </c>
      <c r="C132" s="27" t="s">
        <v>136</v>
      </c>
      <c r="D132" s="2">
        <f>+D133+D140+D147</f>
        <v>0</v>
      </c>
      <c r="E132" s="28">
        <f>+E133+E140+E147</f>
        <v>0</v>
      </c>
      <c r="F132" s="25" t="str">
        <f t="shared" si="1"/>
        <v/>
      </c>
      <c r="G132" s="26"/>
    </row>
    <row r="133" spans="2:7" ht="12.75" customHeight="1" outlineLevel="3">
      <c r="B133" s="22">
        <v>1106100</v>
      </c>
      <c r="C133" s="30" t="s">
        <v>137</v>
      </c>
      <c r="D133" s="1">
        <f>+D134+D136+D138</f>
        <v>0</v>
      </c>
      <c r="E133" s="24">
        <f>+E134+E136+E138</f>
        <v>0</v>
      </c>
      <c r="F133" s="25" t="str">
        <f t="shared" si="1"/>
        <v/>
      </c>
      <c r="G133" s="26"/>
    </row>
    <row r="134" spans="2:7" ht="12.75" customHeight="1" outlineLevel="3">
      <c r="B134" s="22">
        <v>1106110</v>
      </c>
      <c r="C134" s="31" t="s">
        <v>63</v>
      </c>
      <c r="D134" s="1">
        <f>+D135</f>
        <v>0</v>
      </c>
      <c r="E134" s="24">
        <f>+E135</f>
        <v>0</v>
      </c>
      <c r="F134" s="25" t="str">
        <f t="shared" si="1"/>
        <v/>
      </c>
      <c r="G134" s="26"/>
    </row>
    <row r="135" spans="2:7" ht="12.75" customHeight="1" outlineLevel="3">
      <c r="B135" s="22">
        <v>1106111</v>
      </c>
      <c r="C135" s="32" t="s">
        <v>63</v>
      </c>
      <c r="D135" s="1"/>
      <c r="E135" s="24">
        <f>VLOOKUP(B135,EstimatedL,2,0)</f>
        <v>0</v>
      </c>
      <c r="F135" s="25" t="str">
        <f t="shared" ref="F135:F198" si="2">IF(ABS(D135)&lt;&gt;0,D135-E135,"")</f>
        <v/>
      </c>
      <c r="G135" s="26"/>
    </row>
    <row r="136" spans="2:7" ht="12.75" customHeight="1" outlineLevel="3">
      <c r="B136" s="22">
        <v>1106120</v>
      </c>
      <c r="C136" s="31" t="s">
        <v>64</v>
      </c>
      <c r="D136" s="1">
        <f>+D137</f>
        <v>0</v>
      </c>
      <c r="E136" s="24">
        <f>+E137</f>
        <v>0</v>
      </c>
      <c r="F136" s="25" t="str">
        <f t="shared" si="2"/>
        <v/>
      </c>
      <c r="G136" s="26"/>
    </row>
    <row r="137" spans="2:7" ht="12.75" customHeight="1" outlineLevel="3">
      <c r="B137" s="22">
        <v>1106121</v>
      </c>
      <c r="C137" s="32" t="s">
        <v>64</v>
      </c>
      <c r="D137" s="1"/>
      <c r="E137" s="24">
        <f>VLOOKUP(B137,EstimatedL,2,0)</f>
        <v>0</v>
      </c>
      <c r="F137" s="25" t="str">
        <f t="shared" si="2"/>
        <v/>
      </c>
      <c r="G137" s="26"/>
    </row>
    <row r="138" spans="2:7" ht="12.75" customHeight="1" outlineLevel="3">
      <c r="B138" s="22">
        <v>1106130</v>
      </c>
      <c r="C138" s="31" t="s">
        <v>103</v>
      </c>
      <c r="D138" s="1">
        <f>+D139</f>
        <v>0</v>
      </c>
      <c r="E138" s="24">
        <f>+E139</f>
        <v>0</v>
      </c>
      <c r="F138" s="25" t="str">
        <f t="shared" si="2"/>
        <v/>
      </c>
      <c r="G138" s="26"/>
    </row>
    <row r="139" spans="2:7" ht="12.75" customHeight="1" outlineLevel="3">
      <c r="B139" s="22">
        <v>1106131</v>
      </c>
      <c r="C139" s="32" t="s">
        <v>103</v>
      </c>
      <c r="D139" s="1"/>
      <c r="E139" s="24">
        <f>VLOOKUP(B139,EstimatedL,2,0)</f>
        <v>0</v>
      </c>
      <c r="F139" s="25" t="str">
        <f t="shared" si="2"/>
        <v/>
      </c>
      <c r="G139" s="26"/>
    </row>
    <row r="140" spans="2:7" ht="12.75" customHeight="1" outlineLevel="3">
      <c r="B140" s="22">
        <v>1106200</v>
      </c>
      <c r="C140" s="30" t="s">
        <v>138</v>
      </c>
      <c r="D140" s="1">
        <f>+D141+D143+D145</f>
        <v>0</v>
      </c>
      <c r="E140" s="24">
        <f>+E141+E143+E145</f>
        <v>0</v>
      </c>
      <c r="F140" s="25" t="str">
        <f t="shared" si="2"/>
        <v/>
      </c>
      <c r="G140" s="26"/>
    </row>
    <row r="141" spans="2:7" ht="12.75" customHeight="1" outlineLevel="3">
      <c r="B141" s="22">
        <v>1106210</v>
      </c>
      <c r="C141" s="31" t="s">
        <v>278</v>
      </c>
      <c r="D141" s="1">
        <f>+D142</f>
        <v>0</v>
      </c>
      <c r="E141" s="24">
        <f>+E142</f>
        <v>0</v>
      </c>
      <c r="F141" s="25" t="str">
        <f t="shared" si="2"/>
        <v/>
      </c>
      <c r="G141" s="26"/>
    </row>
    <row r="142" spans="2:7" ht="12.75" customHeight="1" outlineLevel="3">
      <c r="B142" s="22">
        <v>1106211</v>
      </c>
      <c r="C142" s="32" t="s">
        <v>273</v>
      </c>
      <c r="D142" s="1"/>
      <c r="E142" s="24">
        <f>VLOOKUP(B142,EstimatedL,2,0)</f>
        <v>0</v>
      </c>
      <c r="F142" s="25" t="str">
        <f t="shared" si="2"/>
        <v/>
      </c>
      <c r="G142" s="26"/>
    </row>
    <row r="143" spans="2:7" outlineLevel="3">
      <c r="B143" s="22">
        <v>1106220</v>
      </c>
      <c r="C143" s="31" t="s">
        <v>139</v>
      </c>
      <c r="D143" s="1">
        <f>+D144</f>
        <v>0</v>
      </c>
      <c r="E143" s="24">
        <f>+E144</f>
        <v>0</v>
      </c>
      <c r="F143" s="25" t="str">
        <f t="shared" si="2"/>
        <v/>
      </c>
      <c r="G143" s="26"/>
    </row>
    <row r="144" spans="2:7" ht="12.75" customHeight="1" outlineLevel="3">
      <c r="B144" s="22">
        <v>1106221</v>
      </c>
      <c r="C144" s="32" t="s">
        <v>139</v>
      </c>
      <c r="D144" s="1"/>
      <c r="E144" s="24">
        <f>VLOOKUP(B144,EstimatedL,2,0)</f>
        <v>0</v>
      </c>
      <c r="F144" s="25" t="str">
        <f t="shared" si="2"/>
        <v/>
      </c>
      <c r="G144" s="26"/>
    </row>
    <row r="145" spans="2:7" ht="12.75" customHeight="1" outlineLevel="3">
      <c r="B145" s="22">
        <v>1106230</v>
      </c>
      <c r="C145" s="31" t="s">
        <v>65</v>
      </c>
      <c r="D145" s="1">
        <f>+D146</f>
        <v>0</v>
      </c>
      <c r="E145" s="24">
        <f>+E146</f>
        <v>0</v>
      </c>
      <c r="F145" s="25" t="str">
        <f t="shared" si="2"/>
        <v/>
      </c>
      <c r="G145" s="26"/>
    </row>
    <row r="146" spans="2:7" ht="12.75" customHeight="1" outlineLevel="3">
      <c r="B146" s="22">
        <v>1106231</v>
      </c>
      <c r="C146" s="32" t="s">
        <v>65</v>
      </c>
      <c r="D146" s="1"/>
      <c r="E146" s="24">
        <f>VLOOKUP(B146,EstimatedL,2,0)</f>
        <v>0</v>
      </c>
      <c r="F146" s="25" t="str">
        <f t="shared" si="2"/>
        <v/>
      </c>
      <c r="G146" s="26"/>
    </row>
    <row r="147" spans="2:7" ht="12.75" customHeight="1" outlineLevel="3">
      <c r="B147" s="22">
        <v>1106300</v>
      </c>
      <c r="C147" s="30" t="s">
        <v>140</v>
      </c>
      <c r="D147" s="1">
        <f>+D148</f>
        <v>0</v>
      </c>
      <c r="E147" s="24">
        <f>+E148</f>
        <v>0</v>
      </c>
      <c r="F147" s="25" t="str">
        <f t="shared" si="2"/>
        <v/>
      </c>
      <c r="G147" s="26"/>
    </row>
    <row r="148" spans="2:7" ht="12.75" customHeight="1" outlineLevel="3">
      <c r="B148" s="22">
        <v>1106310</v>
      </c>
      <c r="C148" s="31" t="s">
        <v>66</v>
      </c>
      <c r="D148" s="1">
        <f>SUM(D149:D149)</f>
        <v>0</v>
      </c>
      <c r="E148" s="24">
        <f>SUM(E149:E149)</f>
        <v>0</v>
      </c>
      <c r="F148" s="25" t="str">
        <f t="shared" si="2"/>
        <v/>
      </c>
      <c r="G148" s="26"/>
    </row>
    <row r="149" spans="2:7" outlineLevel="3">
      <c r="B149" s="22">
        <v>1106311</v>
      </c>
      <c r="C149" s="32" t="s">
        <v>66</v>
      </c>
      <c r="D149" s="1"/>
      <c r="E149" s="24">
        <f>VLOOKUP(B149,EstimatedL,2,0)</f>
        <v>0</v>
      </c>
      <c r="F149" s="25" t="str">
        <f t="shared" si="2"/>
        <v/>
      </c>
      <c r="G149" s="26"/>
    </row>
    <row r="150" spans="2:7" s="29" customFormat="1" ht="20.100000000000001" customHeight="1" outlineLevel="2">
      <c r="B150" s="22">
        <v>1107000</v>
      </c>
      <c r="C150" s="27" t="s">
        <v>141</v>
      </c>
      <c r="D150" s="2">
        <f>+D151+D160+D167</f>
        <v>0</v>
      </c>
      <c r="E150" s="28">
        <f>+E151+E160+E167</f>
        <v>0</v>
      </c>
      <c r="F150" s="25" t="str">
        <f t="shared" si="2"/>
        <v/>
      </c>
      <c r="G150" s="26"/>
    </row>
    <row r="151" spans="2:7" ht="12.75" customHeight="1" outlineLevel="3">
      <c r="B151" s="22">
        <v>1107100</v>
      </c>
      <c r="C151" s="30" t="s">
        <v>142</v>
      </c>
      <c r="D151" s="1">
        <f>+D152+D154+D156+D158</f>
        <v>0</v>
      </c>
      <c r="E151" s="24">
        <f>+E152+E154+E156+E158</f>
        <v>0</v>
      </c>
      <c r="F151" s="25" t="str">
        <f t="shared" si="2"/>
        <v/>
      </c>
      <c r="G151" s="26"/>
    </row>
    <row r="152" spans="2:7" outlineLevel="3">
      <c r="B152" s="22">
        <v>1107110</v>
      </c>
      <c r="C152" s="31" t="s">
        <v>67</v>
      </c>
      <c r="D152" s="1">
        <f>SUM(D153:D153)</f>
        <v>0</v>
      </c>
      <c r="E152" s="24">
        <f>SUM(E153:E153)</f>
        <v>0</v>
      </c>
      <c r="F152" s="25" t="str">
        <f t="shared" si="2"/>
        <v/>
      </c>
      <c r="G152" s="26"/>
    </row>
    <row r="153" spans="2:7" outlineLevel="3">
      <c r="B153" s="22">
        <v>1107111</v>
      </c>
      <c r="C153" s="32" t="s">
        <v>67</v>
      </c>
      <c r="D153" s="1"/>
      <c r="E153" s="24">
        <f>VLOOKUP(B153,EstimatedL,2,0)</f>
        <v>0</v>
      </c>
      <c r="F153" s="25" t="str">
        <f t="shared" si="2"/>
        <v/>
      </c>
      <c r="G153" s="26"/>
    </row>
    <row r="154" spans="2:7" ht="12.75" customHeight="1" outlineLevel="3">
      <c r="B154" s="22">
        <v>1107120</v>
      </c>
      <c r="C154" s="31" t="s">
        <v>68</v>
      </c>
      <c r="D154" s="1">
        <f>+D155</f>
        <v>0</v>
      </c>
      <c r="E154" s="24">
        <f>+E155</f>
        <v>0</v>
      </c>
      <c r="F154" s="25" t="str">
        <f t="shared" si="2"/>
        <v/>
      </c>
      <c r="G154" s="26"/>
    </row>
    <row r="155" spans="2:7" ht="12.75" customHeight="1" outlineLevel="3">
      <c r="B155" s="22">
        <v>1107121</v>
      </c>
      <c r="C155" s="32" t="s">
        <v>68</v>
      </c>
      <c r="D155" s="1"/>
      <c r="E155" s="24">
        <f>VLOOKUP(B155,EstimatedL,2,0)</f>
        <v>0</v>
      </c>
      <c r="F155" s="25" t="str">
        <f t="shared" si="2"/>
        <v/>
      </c>
      <c r="G155" s="26"/>
    </row>
    <row r="156" spans="2:7" ht="12.75" customHeight="1" outlineLevel="3">
      <c r="B156" s="22">
        <v>1107130</v>
      </c>
      <c r="C156" s="31" t="s">
        <v>69</v>
      </c>
      <c r="D156" s="1">
        <f>+D157</f>
        <v>0</v>
      </c>
      <c r="E156" s="24">
        <f>+E157</f>
        <v>0</v>
      </c>
      <c r="F156" s="25" t="str">
        <f t="shared" si="2"/>
        <v/>
      </c>
      <c r="G156" s="26"/>
    </row>
    <row r="157" spans="2:7" ht="12.75" customHeight="1" outlineLevel="3">
      <c r="B157" s="22">
        <v>1107131</v>
      </c>
      <c r="C157" s="32" t="s">
        <v>69</v>
      </c>
      <c r="D157" s="1"/>
      <c r="E157" s="24">
        <f>VLOOKUP(B157,EstimatedL,2,0)</f>
        <v>0</v>
      </c>
      <c r="F157" s="25" t="str">
        <f t="shared" si="2"/>
        <v/>
      </c>
      <c r="G157" s="26"/>
    </row>
    <row r="158" spans="2:7" outlineLevel="3">
      <c r="B158" s="22">
        <v>1107140</v>
      </c>
      <c r="C158" s="31" t="s">
        <v>70</v>
      </c>
      <c r="D158" s="1">
        <f>+D159</f>
        <v>0</v>
      </c>
      <c r="E158" s="24">
        <f>+E159</f>
        <v>0</v>
      </c>
      <c r="F158" s="25" t="str">
        <f t="shared" si="2"/>
        <v/>
      </c>
      <c r="G158" s="26"/>
    </row>
    <row r="159" spans="2:7" ht="12.75" customHeight="1" outlineLevel="3">
      <c r="B159" s="22">
        <v>1107141</v>
      </c>
      <c r="C159" s="32" t="s">
        <v>70</v>
      </c>
      <c r="D159" s="1"/>
      <c r="E159" s="24">
        <f>VLOOKUP(B159,EstimatedL,2,0)</f>
        <v>0</v>
      </c>
      <c r="F159" s="25" t="str">
        <f t="shared" si="2"/>
        <v/>
      </c>
      <c r="G159" s="26"/>
    </row>
    <row r="160" spans="2:7" ht="12.75" customHeight="1" outlineLevel="3">
      <c r="B160" s="22">
        <v>1107200</v>
      </c>
      <c r="C160" s="30" t="s">
        <v>143</v>
      </c>
      <c r="D160" s="1">
        <f>+D161+D163+D165</f>
        <v>0</v>
      </c>
      <c r="E160" s="24">
        <f>+E161+E163+E165</f>
        <v>0</v>
      </c>
      <c r="F160" s="25" t="str">
        <f t="shared" si="2"/>
        <v/>
      </c>
      <c r="G160" s="26"/>
    </row>
    <row r="161" spans="2:7" ht="12.75" customHeight="1" outlineLevel="3">
      <c r="B161" s="22">
        <v>1107220</v>
      </c>
      <c r="C161" s="31" t="s">
        <v>71</v>
      </c>
      <c r="D161" s="1">
        <f>+D162</f>
        <v>0</v>
      </c>
      <c r="E161" s="24">
        <f>+E162</f>
        <v>0</v>
      </c>
      <c r="F161" s="25" t="str">
        <f t="shared" si="2"/>
        <v/>
      </c>
      <c r="G161" s="26"/>
    </row>
    <row r="162" spans="2:7" ht="12.75" customHeight="1" outlineLevel="3">
      <c r="B162" s="22">
        <v>1107221</v>
      </c>
      <c r="C162" s="32" t="s">
        <v>71</v>
      </c>
      <c r="D162" s="1"/>
      <c r="E162" s="24">
        <f>VLOOKUP(B162,EstimatedL,2,0)</f>
        <v>0</v>
      </c>
      <c r="F162" s="25" t="str">
        <f t="shared" si="2"/>
        <v/>
      </c>
      <c r="G162" s="26"/>
    </row>
    <row r="163" spans="2:7" ht="12.75" customHeight="1" outlineLevel="3">
      <c r="B163" s="22">
        <v>1107230</v>
      </c>
      <c r="C163" s="31" t="s">
        <v>237</v>
      </c>
      <c r="D163" s="1">
        <f>+D164</f>
        <v>0</v>
      </c>
      <c r="E163" s="24">
        <f>+E164</f>
        <v>0</v>
      </c>
      <c r="F163" s="25" t="str">
        <f t="shared" si="2"/>
        <v/>
      </c>
      <c r="G163" s="26"/>
    </row>
    <row r="164" spans="2:7" ht="12.75" customHeight="1" outlineLevel="3">
      <c r="B164" s="22">
        <v>1107231</v>
      </c>
      <c r="C164" s="32" t="s">
        <v>237</v>
      </c>
      <c r="D164" s="1"/>
      <c r="E164" s="24">
        <f>VLOOKUP(B164,EstimatedL,2,0)</f>
        <v>0</v>
      </c>
      <c r="F164" s="25" t="str">
        <f t="shared" si="2"/>
        <v/>
      </c>
      <c r="G164" s="26"/>
    </row>
    <row r="165" spans="2:7" ht="12.75" customHeight="1" outlineLevel="3">
      <c r="B165" s="22">
        <v>1107240</v>
      </c>
      <c r="C165" s="31" t="s">
        <v>72</v>
      </c>
      <c r="D165" s="1">
        <f>+D166</f>
        <v>0</v>
      </c>
      <c r="E165" s="24">
        <f>+E166</f>
        <v>0</v>
      </c>
      <c r="F165" s="25" t="str">
        <f t="shared" si="2"/>
        <v/>
      </c>
      <c r="G165" s="26"/>
    </row>
    <row r="166" spans="2:7" ht="12.75" customHeight="1" outlineLevel="3">
      <c r="B166" s="22">
        <v>1107241</v>
      </c>
      <c r="C166" s="32" t="s">
        <v>72</v>
      </c>
      <c r="D166" s="1"/>
      <c r="E166" s="24">
        <f>VLOOKUP(B166,EstimatedL,2,0)</f>
        <v>0</v>
      </c>
      <c r="F166" s="25" t="str">
        <f t="shared" si="2"/>
        <v/>
      </c>
      <c r="G166" s="26"/>
    </row>
    <row r="167" spans="2:7" ht="12.75" customHeight="1" outlineLevel="3">
      <c r="B167" s="22">
        <v>1107300</v>
      </c>
      <c r="C167" s="30" t="s">
        <v>144</v>
      </c>
      <c r="D167" s="1">
        <f>+D168+D170+D172+D174+D176+D178</f>
        <v>0</v>
      </c>
      <c r="E167" s="24">
        <f>+E168+E170+E172+E174+E176+E178</f>
        <v>0</v>
      </c>
      <c r="F167" s="25" t="str">
        <f t="shared" si="2"/>
        <v/>
      </c>
      <c r="G167" s="26"/>
    </row>
    <row r="168" spans="2:7" ht="12.75" customHeight="1" outlineLevel="3">
      <c r="B168" s="22">
        <v>1107310</v>
      </c>
      <c r="C168" s="31" t="s">
        <v>73</v>
      </c>
      <c r="D168" s="1">
        <f>+D169</f>
        <v>0</v>
      </c>
      <c r="E168" s="24">
        <f>+E169</f>
        <v>0</v>
      </c>
      <c r="F168" s="25" t="str">
        <f t="shared" si="2"/>
        <v/>
      </c>
      <c r="G168" s="26"/>
    </row>
    <row r="169" spans="2:7" outlineLevel="3">
      <c r="B169" s="22">
        <v>1107311</v>
      </c>
      <c r="C169" s="32" t="s">
        <v>73</v>
      </c>
      <c r="D169" s="1"/>
      <c r="E169" s="24">
        <f>VLOOKUP(B169,EstimatedL,2,0)</f>
        <v>0</v>
      </c>
      <c r="F169" s="25" t="str">
        <f t="shared" si="2"/>
        <v/>
      </c>
      <c r="G169" s="26"/>
    </row>
    <row r="170" spans="2:7" outlineLevel="3">
      <c r="B170" s="22">
        <v>1107320</v>
      </c>
      <c r="C170" s="31" t="s">
        <v>74</v>
      </c>
      <c r="D170" s="1">
        <f>+D171</f>
        <v>0</v>
      </c>
      <c r="E170" s="24">
        <f>+E171</f>
        <v>0</v>
      </c>
      <c r="F170" s="25" t="str">
        <f t="shared" si="2"/>
        <v/>
      </c>
      <c r="G170" s="26"/>
    </row>
    <row r="171" spans="2:7" ht="12.75" customHeight="1" outlineLevel="3">
      <c r="B171" s="22">
        <v>1107321</v>
      </c>
      <c r="C171" s="32" t="s">
        <v>74</v>
      </c>
      <c r="D171" s="1"/>
      <c r="E171" s="24">
        <f>VLOOKUP(B171,EstimatedL,2,0)</f>
        <v>0</v>
      </c>
      <c r="F171" s="25" t="str">
        <f t="shared" si="2"/>
        <v/>
      </c>
      <c r="G171" s="26"/>
    </row>
    <row r="172" spans="2:7" ht="12.75" customHeight="1" outlineLevel="3">
      <c r="B172" s="22">
        <v>1107330</v>
      </c>
      <c r="C172" s="31" t="s">
        <v>75</v>
      </c>
      <c r="D172" s="1">
        <f>+D173</f>
        <v>0</v>
      </c>
      <c r="E172" s="24">
        <f>+E173</f>
        <v>0</v>
      </c>
      <c r="F172" s="25" t="str">
        <f t="shared" si="2"/>
        <v/>
      </c>
      <c r="G172" s="26"/>
    </row>
    <row r="173" spans="2:7" ht="12.75" customHeight="1" outlineLevel="3">
      <c r="B173" s="22">
        <v>1107331</v>
      </c>
      <c r="C173" s="32" t="s">
        <v>75</v>
      </c>
      <c r="D173" s="1"/>
      <c r="E173" s="24">
        <f>VLOOKUP(B173,EstimatedL,2,0)</f>
        <v>0</v>
      </c>
      <c r="F173" s="25" t="str">
        <f t="shared" si="2"/>
        <v/>
      </c>
      <c r="G173" s="26"/>
    </row>
    <row r="174" spans="2:7" ht="12.75" customHeight="1" outlineLevel="3">
      <c r="B174" s="22">
        <v>1107340</v>
      </c>
      <c r="C174" s="31" t="s">
        <v>76</v>
      </c>
      <c r="D174" s="1">
        <f>+D175</f>
        <v>0</v>
      </c>
      <c r="E174" s="24">
        <f>+E175</f>
        <v>0</v>
      </c>
      <c r="F174" s="25" t="str">
        <f t="shared" si="2"/>
        <v/>
      </c>
      <c r="G174" s="26"/>
    </row>
    <row r="175" spans="2:7" ht="12.75" customHeight="1" outlineLevel="3">
      <c r="B175" s="22">
        <v>1107341</v>
      </c>
      <c r="C175" s="32" t="s">
        <v>76</v>
      </c>
      <c r="D175" s="1"/>
      <c r="E175" s="24">
        <f>VLOOKUP(B175,EstimatedL,2,0)</f>
        <v>0</v>
      </c>
      <c r="F175" s="25" t="str">
        <f t="shared" si="2"/>
        <v/>
      </c>
      <c r="G175" s="26"/>
    </row>
    <row r="176" spans="2:7" ht="12.75" customHeight="1" outlineLevel="3">
      <c r="B176" s="22">
        <v>1107350</v>
      </c>
      <c r="C176" s="31" t="s">
        <v>77</v>
      </c>
      <c r="D176" s="1">
        <f>+D177</f>
        <v>0</v>
      </c>
      <c r="E176" s="24">
        <f>+E177</f>
        <v>0</v>
      </c>
      <c r="F176" s="25" t="str">
        <f t="shared" si="2"/>
        <v/>
      </c>
      <c r="G176" s="26"/>
    </row>
    <row r="177" spans="2:7" ht="12.75" customHeight="1" outlineLevel="3">
      <c r="B177" s="22">
        <v>1107351</v>
      </c>
      <c r="C177" s="32" t="s">
        <v>77</v>
      </c>
      <c r="D177" s="1"/>
      <c r="E177" s="24">
        <f>VLOOKUP(B177,EstimatedL,2,0)</f>
        <v>0</v>
      </c>
      <c r="F177" s="25" t="str">
        <f t="shared" si="2"/>
        <v/>
      </c>
      <c r="G177" s="26"/>
    </row>
    <row r="178" spans="2:7" ht="12.75" customHeight="1" outlineLevel="3">
      <c r="B178" s="22">
        <v>1107360</v>
      </c>
      <c r="C178" s="31" t="s">
        <v>279</v>
      </c>
      <c r="D178" s="1">
        <f>+D179</f>
        <v>0</v>
      </c>
      <c r="E178" s="24">
        <f>+E179</f>
        <v>0</v>
      </c>
      <c r="F178" s="25" t="str">
        <f t="shared" si="2"/>
        <v/>
      </c>
      <c r="G178" s="26"/>
    </row>
    <row r="179" spans="2:7" ht="12.75" customHeight="1" outlineLevel="3">
      <c r="B179" s="22">
        <v>1107361</v>
      </c>
      <c r="C179" s="32" t="s">
        <v>279</v>
      </c>
      <c r="D179" s="1"/>
      <c r="E179" s="24">
        <f>VLOOKUP(B179,EstimatedL,2,0)</f>
        <v>0</v>
      </c>
      <c r="F179" s="25" t="str">
        <f t="shared" si="2"/>
        <v/>
      </c>
      <c r="G179" s="26"/>
    </row>
    <row r="180" spans="2:7" s="29" customFormat="1" ht="20.100000000000001" customHeight="1" outlineLevel="2">
      <c r="B180" s="22">
        <v>1108000</v>
      </c>
      <c r="C180" s="27" t="s">
        <v>145</v>
      </c>
      <c r="D180" s="2">
        <f>+D181+D184+D187</f>
        <v>0</v>
      </c>
      <c r="E180" s="28">
        <f>+E181+E184+E187</f>
        <v>0</v>
      </c>
      <c r="F180" s="25" t="str">
        <f t="shared" si="2"/>
        <v/>
      </c>
      <c r="G180" s="26"/>
    </row>
    <row r="181" spans="2:7" ht="12.75" customHeight="1" outlineLevel="3">
      <c r="B181" s="22">
        <v>1108100</v>
      </c>
      <c r="C181" s="30" t="s">
        <v>146</v>
      </c>
      <c r="D181" s="1">
        <f>+D182</f>
        <v>0</v>
      </c>
      <c r="E181" s="24">
        <f>+E182</f>
        <v>0</v>
      </c>
      <c r="F181" s="25" t="str">
        <f t="shared" si="2"/>
        <v/>
      </c>
      <c r="G181" s="26"/>
    </row>
    <row r="182" spans="2:7" ht="12.75" customHeight="1" outlineLevel="3">
      <c r="B182" s="22">
        <v>1108110</v>
      </c>
      <c r="C182" s="31" t="s">
        <v>78</v>
      </c>
      <c r="D182" s="1">
        <f>+D183</f>
        <v>0</v>
      </c>
      <c r="E182" s="24">
        <f>+E183</f>
        <v>0</v>
      </c>
      <c r="F182" s="25" t="str">
        <f t="shared" si="2"/>
        <v/>
      </c>
      <c r="G182" s="26"/>
    </row>
    <row r="183" spans="2:7" ht="12.75" customHeight="1" outlineLevel="3">
      <c r="B183" s="22">
        <v>1108111</v>
      </c>
      <c r="C183" s="32" t="s">
        <v>78</v>
      </c>
      <c r="D183" s="1"/>
      <c r="E183" s="24">
        <f>VLOOKUP(B183,EstimatedL,2,0)</f>
        <v>0</v>
      </c>
      <c r="F183" s="25" t="str">
        <f t="shared" si="2"/>
        <v/>
      </c>
      <c r="G183" s="26"/>
    </row>
    <row r="184" spans="2:7" ht="12.75" customHeight="1" outlineLevel="3">
      <c r="B184" s="22">
        <v>1108200</v>
      </c>
      <c r="C184" s="30" t="s">
        <v>147</v>
      </c>
      <c r="D184" s="1">
        <f>+D185</f>
        <v>0</v>
      </c>
      <c r="E184" s="24">
        <f>+E185</f>
        <v>0</v>
      </c>
      <c r="F184" s="25" t="str">
        <f t="shared" si="2"/>
        <v/>
      </c>
      <c r="G184" s="26"/>
    </row>
    <row r="185" spans="2:7" ht="12.75" customHeight="1" outlineLevel="3">
      <c r="B185" s="22">
        <v>1108210</v>
      </c>
      <c r="C185" s="31" t="s">
        <v>79</v>
      </c>
      <c r="D185" s="1">
        <f>+D186</f>
        <v>0</v>
      </c>
      <c r="E185" s="24">
        <f>+E186</f>
        <v>0</v>
      </c>
      <c r="F185" s="25" t="str">
        <f t="shared" si="2"/>
        <v/>
      </c>
      <c r="G185" s="26"/>
    </row>
    <row r="186" spans="2:7" ht="12.75" customHeight="1" outlineLevel="3">
      <c r="B186" s="22">
        <v>1108211</v>
      </c>
      <c r="C186" s="32" t="s">
        <v>79</v>
      </c>
      <c r="D186" s="1"/>
      <c r="E186" s="24">
        <f>VLOOKUP(B186,EstimatedL,2,0)</f>
        <v>0</v>
      </c>
      <c r="F186" s="25" t="str">
        <f t="shared" si="2"/>
        <v/>
      </c>
      <c r="G186" s="26"/>
    </row>
    <row r="187" spans="2:7" ht="12.75" customHeight="1" outlineLevel="3">
      <c r="B187" s="22">
        <v>1108300</v>
      </c>
      <c r="C187" s="30" t="s">
        <v>148</v>
      </c>
      <c r="D187" s="1">
        <f>+D188</f>
        <v>0</v>
      </c>
      <c r="E187" s="24">
        <f>+E188</f>
        <v>0</v>
      </c>
      <c r="F187" s="25" t="str">
        <f t="shared" si="2"/>
        <v/>
      </c>
      <c r="G187" s="26"/>
    </row>
    <row r="188" spans="2:7" ht="12.75" customHeight="1" outlineLevel="3">
      <c r="B188" s="22">
        <v>1108310</v>
      </c>
      <c r="C188" s="31" t="s">
        <v>80</v>
      </c>
      <c r="D188" s="1">
        <f>+D189</f>
        <v>0</v>
      </c>
      <c r="E188" s="24">
        <f>+E189</f>
        <v>0</v>
      </c>
      <c r="F188" s="25" t="str">
        <f t="shared" si="2"/>
        <v/>
      </c>
      <c r="G188" s="26"/>
    </row>
    <row r="189" spans="2:7" outlineLevel="3">
      <c r="B189" s="22">
        <v>1108311</v>
      </c>
      <c r="C189" s="32" t="s">
        <v>80</v>
      </c>
      <c r="D189" s="1"/>
      <c r="E189" s="24">
        <f>VLOOKUP(B189,EstimatedL,2,0)</f>
        <v>0</v>
      </c>
      <c r="F189" s="25" t="str">
        <f t="shared" si="2"/>
        <v/>
      </c>
      <c r="G189" s="26"/>
    </row>
    <row r="190" spans="2:7" s="29" customFormat="1" ht="20.100000000000001" customHeight="1" outlineLevel="2">
      <c r="B190" s="22">
        <v>1109000</v>
      </c>
      <c r="C190" s="40" t="s">
        <v>149</v>
      </c>
      <c r="D190" s="2">
        <f>+D191+D198+D203+D210+D217+D220</f>
        <v>0</v>
      </c>
      <c r="E190" s="28">
        <f>+E191+E198+E203+E210+E217+E220</f>
        <v>0</v>
      </c>
      <c r="F190" s="25" t="str">
        <f t="shared" si="2"/>
        <v/>
      </c>
      <c r="G190" s="26"/>
    </row>
    <row r="191" spans="2:7" ht="12.75" customHeight="1" outlineLevel="3">
      <c r="B191" s="22">
        <v>1109100</v>
      </c>
      <c r="C191" s="41" t="s">
        <v>150</v>
      </c>
      <c r="D191" s="1">
        <f>+D192+D194+D196</f>
        <v>0</v>
      </c>
      <c r="E191" s="24">
        <f>+E192+E194+E196</f>
        <v>0</v>
      </c>
      <c r="F191" s="25" t="str">
        <f t="shared" si="2"/>
        <v/>
      </c>
      <c r="G191" s="26"/>
    </row>
    <row r="192" spans="2:7" ht="12.75" customHeight="1" outlineLevel="3">
      <c r="B192" s="22">
        <v>1109110</v>
      </c>
      <c r="C192" s="42" t="s">
        <v>81</v>
      </c>
      <c r="D192" s="1">
        <f>+D193</f>
        <v>0</v>
      </c>
      <c r="E192" s="24">
        <f>+E193</f>
        <v>0</v>
      </c>
      <c r="F192" s="25" t="str">
        <f t="shared" si="2"/>
        <v/>
      </c>
      <c r="G192" s="26"/>
    </row>
    <row r="193" spans="2:7" ht="12.75" customHeight="1" outlineLevel="3">
      <c r="B193" s="22">
        <v>1109111</v>
      </c>
      <c r="C193" s="43" t="s">
        <v>81</v>
      </c>
      <c r="D193" s="1"/>
      <c r="E193" s="24">
        <f>VLOOKUP(B193,EstimatedL,2,0)</f>
        <v>0</v>
      </c>
      <c r="F193" s="25" t="str">
        <f t="shared" si="2"/>
        <v/>
      </c>
      <c r="G193" s="26"/>
    </row>
    <row r="194" spans="2:7" ht="12.75" customHeight="1" outlineLevel="3">
      <c r="B194" s="22">
        <v>1109140</v>
      </c>
      <c r="C194" s="42" t="s">
        <v>82</v>
      </c>
      <c r="D194" s="1">
        <f>+D195</f>
        <v>0</v>
      </c>
      <c r="E194" s="24">
        <f>+E195</f>
        <v>0</v>
      </c>
      <c r="F194" s="25" t="str">
        <f t="shared" si="2"/>
        <v/>
      </c>
      <c r="G194" s="26"/>
    </row>
    <row r="195" spans="2:7" ht="12.75" customHeight="1" outlineLevel="3">
      <c r="B195" s="22">
        <v>1109141</v>
      </c>
      <c r="C195" s="43" t="s">
        <v>82</v>
      </c>
      <c r="D195" s="1"/>
      <c r="E195" s="24">
        <f>VLOOKUP(B195,EstimatedL,2,0)</f>
        <v>0</v>
      </c>
      <c r="F195" s="25" t="str">
        <f t="shared" si="2"/>
        <v/>
      </c>
      <c r="G195" s="26"/>
    </row>
    <row r="196" spans="2:7" ht="12.75" customHeight="1" outlineLevel="3">
      <c r="B196" s="22">
        <v>1109150</v>
      </c>
      <c r="C196" s="42" t="s">
        <v>83</v>
      </c>
      <c r="D196" s="1">
        <f>+D197</f>
        <v>0</v>
      </c>
      <c r="E196" s="24">
        <f>+E197</f>
        <v>0</v>
      </c>
      <c r="F196" s="25" t="str">
        <f t="shared" si="2"/>
        <v/>
      </c>
      <c r="G196" s="26"/>
    </row>
    <row r="197" spans="2:7" ht="12.75" customHeight="1" outlineLevel="3">
      <c r="B197" s="22">
        <v>1109151</v>
      </c>
      <c r="C197" s="44" t="s">
        <v>83</v>
      </c>
      <c r="D197" s="1"/>
      <c r="E197" s="24">
        <f>VLOOKUP(B197,EstimatedL,2,0)</f>
        <v>0</v>
      </c>
      <c r="F197" s="25" t="str">
        <f t="shared" si="2"/>
        <v/>
      </c>
      <c r="G197" s="26"/>
    </row>
    <row r="198" spans="2:7" ht="12.75" customHeight="1" outlineLevel="3">
      <c r="B198" s="22">
        <v>1109200</v>
      </c>
      <c r="C198" s="41" t="s">
        <v>151</v>
      </c>
      <c r="D198" s="1">
        <f>+D199+D201</f>
        <v>0</v>
      </c>
      <c r="E198" s="24">
        <f>+E199+E201</f>
        <v>0</v>
      </c>
      <c r="F198" s="25" t="str">
        <f t="shared" si="2"/>
        <v/>
      </c>
      <c r="G198" s="26"/>
    </row>
    <row r="199" spans="2:7" ht="12.75" customHeight="1" outlineLevel="3">
      <c r="B199" s="22">
        <v>1109210</v>
      </c>
      <c r="C199" s="42" t="s">
        <v>84</v>
      </c>
      <c r="D199" s="1">
        <f>+D200</f>
        <v>0</v>
      </c>
      <c r="E199" s="24">
        <f>+E200</f>
        <v>0</v>
      </c>
      <c r="F199" s="25" t="str">
        <f t="shared" ref="F199:F262" si="3">IF(ABS(D199)&lt;&gt;0,D199-E199,"")</f>
        <v/>
      </c>
      <c r="G199" s="26"/>
    </row>
    <row r="200" spans="2:7" ht="12.75" customHeight="1" outlineLevel="3">
      <c r="B200" s="22">
        <v>1109211</v>
      </c>
      <c r="C200" s="44" t="s">
        <v>84</v>
      </c>
      <c r="D200" s="1"/>
      <c r="E200" s="24">
        <f>VLOOKUP(B200,EstimatedL,2,0)</f>
        <v>0</v>
      </c>
      <c r="F200" s="25" t="str">
        <f t="shared" si="3"/>
        <v/>
      </c>
      <c r="G200" s="26"/>
    </row>
    <row r="201" spans="2:7" ht="12.75" customHeight="1" outlineLevel="3">
      <c r="B201" s="22">
        <v>1109230</v>
      </c>
      <c r="C201" s="42" t="s">
        <v>179</v>
      </c>
      <c r="D201" s="1">
        <f>+D202</f>
        <v>0</v>
      </c>
      <c r="E201" s="24">
        <f>+E202</f>
        <v>0</v>
      </c>
      <c r="F201" s="25" t="str">
        <f t="shared" si="3"/>
        <v/>
      </c>
      <c r="G201" s="26"/>
    </row>
    <row r="202" spans="2:7" ht="12.75" customHeight="1" outlineLevel="3">
      <c r="B202" s="22">
        <v>1109231</v>
      </c>
      <c r="C202" s="44" t="s">
        <v>179</v>
      </c>
      <c r="D202" s="1"/>
      <c r="E202" s="24">
        <f>VLOOKUP(B202,EstimatedL,2,0)</f>
        <v>0</v>
      </c>
      <c r="F202" s="25" t="str">
        <f t="shared" si="3"/>
        <v/>
      </c>
      <c r="G202" s="26"/>
    </row>
    <row r="203" spans="2:7" ht="12.75" customHeight="1" outlineLevel="3">
      <c r="B203" s="22">
        <v>1109300</v>
      </c>
      <c r="C203" s="41" t="s">
        <v>152</v>
      </c>
      <c r="D203" s="1">
        <f>+D204+D206+D208</f>
        <v>0</v>
      </c>
      <c r="E203" s="24">
        <f>+E204+E206+E208</f>
        <v>0</v>
      </c>
      <c r="F203" s="25" t="str">
        <f t="shared" si="3"/>
        <v/>
      </c>
      <c r="G203" s="26"/>
    </row>
    <row r="204" spans="2:7" ht="12.75" customHeight="1" outlineLevel="3">
      <c r="B204" s="22">
        <v>1109310</v>
      </c>
      <c r="C204" s="42" t="s">
        <v>85</v>
      </c>
      <c r="D204" s="1">
        <f>+D205</f>
        <v>0</v>
      </c>
      <c r="E204" s="24">
        <f>+E205</f>
        <v>0</v>
      </c>
      <c r="F204" s="25" t="str">
        <f t="shared" si="3"/>
        <v/>
      </c>
      <c r="G204" s="26"/>
    </row>
    <row r="205" spans="2:7" ht="12.75" customHeight="1" outlineLevel="3">
      <c r="B205" s="22">
        <v>1109311</v>
      </c>
      <c r="C205" s="44" t="s">
        <v>85</v>
      </c>
      <c r="D205" s="1"/>
      <c r="E205" s="24">
        <f>VLOOKUP(B205,EstimatedL,2,0)</f>
        <v>0</v>
      </c>
      <c r="F205" s="25" t="str">
        <f t="shared" si="3"/>
        <v/>
      </c>
      <c r="G205" s="26"/>
    </row>
    <row r="206" spans="2:7" outlineLevel="3">
      <c r="B206" s="22">
        <v>1109330</v>
      </c>
      <c r="C206" s="42" t="s">
        <v>281</v>
      </c>
      <c r="D206" s="1">
        <f>+D207</f>
        <v>0</v>
      </c>
      <c r="E206" s="24">
        <f>+E207</f>
        <v>0</v>
      </c>
      <c r="F206" s="25" t="str">
        <f t="shared" si="3"/>
        <v/>
      </c>
      <c r="G206" s="26"/>
    </row>
    <row r="207" spans="2:7" outlineLevel="3">
      <c r="B207" s="22">
        <v>1109331</v>
      </c>
      <c r="C207" s="44" t="s">
        <v>281</v>
      </c>
      <c r="D207" s="1"/>
      <c r="E207" s="24">
        <f>VLOOKUP(B207,EstimatedL,2,0)</f>
        <v>0</v>
      </c>
      <c r="F207" s="25" t="str">
        <f t="shared" si="3"/>
        <v/>
      </c>
      <c r="G207" s="26"/>
    </row>
    <row r="208" spans="2:7" ht="12.75" customHeight="1" outlineLevel="3">
      <c r="B208" s="22">
        <v>1109350</v>
      </c>
      <c r="C208" s="42" t="s">
        <v>86</v>
      </c>
      <c r="D208" s="1">
        <f>+D209</f>
        <v>0</v>
      </c>
      <c r="E208" s="24">
        <f>+E209</f>
        <v>0</v>
      </c>
      <c r="F208" s="25" t="str">
        <f t="shared" si="3"/>
        <v/>
      </c>
      <c r="G208" s="26"/>
    </row>
    <row r="209" spans="2:7" ht="12.75" customHeight="1" outlineLevel="3">
      <c r="B209" s="22">
        <v>1109351</v>
      </c>
      <c r="C209" s="44" t="s">
        <v>86</v>
      </c>
      <c r="D209" s="1"/>
      <c r="E209" s="24">
        <f>VLOOKUP(B209,EstimatedL,2,0)</f>
        <v>0</v>
      </c>
      <c r="F209" s="25" t="str">
        <f t="shared" si="3"/>
        <v/>
      </c>
      <c r="G209" s="26"/>
    </row>
    <row r="210" spans="2:7" ht="12.75" customHeight="1" outlineLevel="3">
      <c r="B210" s="22">
        <v>1109400</v>
      </c>
      <c r="C210" s="41" t="s">
        <v>153</v>
      </c>
      <c r="D210" s="1">
        <f>+D211+D213+D215</f>
        <v>0</v>
      </c>
      <c r="E210" s="24">
        <f>+E211+E213+E215</f>
        <v>0</v>
      </c>
      <c r="F210" s="25" t="str">
        <f t="shared" si="3"/>
        <v/>
      </c>
      <c r="G210" s="26"/>
    </row>
    <row r="211" spans="2:7" ht="12.75" customHeight="1" outlineLevel="3">
      <c r="B211" s="22">
        <v>1109410</v>
      </c>
      <c r="C211" s="42" t="s">
        <v>87</v>
      </c>
      <c r="D211" s="1">
        <f>+D212</f>
        <v>0</v>
      </c>
      <c r="E211" s="24">
        <f>+E212</f>
        <v>0</v>
      </c>
      <c r="F211" s="25" t="str">
        <f t="shared" si="3"/>
        <v/>
      </c>
      <c r="G211" s="26"/>
    </row>
    <row r="212" spans="2:7" ht="12.75" customHeight="1" outlineLevel="3">
      <c r="B212" s="22">
        <v>1109411</v>
      </c>
      <c r="C212" s="44" t="s">
        <v>87</v>
      </c>
      <c r="D212" s="1"/>
      <c r="E212" s="24">
        <f>VLOOKUP(B212,EstimatedL,2,0)</f>
        <v>0</v>
      </c>
      <c r="F212" s="25" t="str">
        <f t="shared" si="3"/>
        <v/>
      </c>
      <c r="G212" s="26"/>
    </row>
    <row r="213" spans="2:7" ht="12.75" customHeight="1" outlineLevel="3">
      <c r="B213" s="22">
        <v>1109420</v>
      </c>
      <c r="C213" s="42" t="s">
        <v>154</v>
      </c>
      <c r="D213" s="1">
        <f>+D214</f>
        <v>0</v>
      </c>
      <c r="E213" s="24">
        <f>+E214</f>
        <v>0</v>
      </c>
      <c r="F213" s="25" t="str">
        <f t="shared" si="3"/>
        <v/>
      </c>
      <c r="G213" s="26"/>
    </row>
    <row r="214" spans="2:7" ht="12.75" customHeight="1" outlineLevel="3">
      <c r="B214" s="22">
        <v>1109421</v>
      </c>
      <c r="C214" s="44" t="s">
        <v>154</v>
      </c>
      <c r="D214" s="1"/>
      <c r="E214" s="24">
        <f>VLOOKUP(B214,EstimatedL,2,0)</f>
        <v>0</v>
      </c>
      <c r="F214" s="25" t="str">
        <f t="shared" si="3"/>
        <v/>
      </c>
      <c r="G214" s="26"/>
    </row>
    <row r="215" spans="2:7" ht="12.75" customHeight="1" outlineLevel="3">
      <c r="B215" s="22">
        <v>1109430</v>
      </c>
      <c r="C215" s="42" t="s">
        <v>88</v>
      </c>
      <c r="D215" s="1">
        <f>+D216</f>
        <v>0</v>
      </c>
      <c r="E215" s="24">
        <f>+E216</f>
        <v>0</v>
      </c>
      <c r="F215" s="25" t="str">
        <f t="shared" si="3"/>
        <v/>
      </c>
      <c r="G215" s="26"/>
    </row>
    <row r="216" spans="2:7" ht="12.75" customHeight="1" outlineLevel="3">
      <c r="B216" s="22">
        <v>1109431</v>
      </c>
      <c r="C216" s="44" t="s">
        <v>88</v>
      </c>
      <c r="D216" s="1"/>
      <c r="E216" s="24">
        <f>VLOOKUP(B216,EstimatedL,2,0)</f>
        <v>0</v>
      </c>
      <c r="F216" s="25" t="str">
        <f t="shared" si="3"/>
        <v/>
      </c>
      <c r="G216" s="26"/>
    </row>
    <row r="217" spans="2:7" ht="12.75" customHeight="1" outlineLevel="3">
      <c r="B217" s="22">
        <v>1109500</v>
      </c>
      <c r="C217" s="41" t="s">
        <v>155</v>
      </c>
      <c r="D217" s="1">
        <f>+D218</f>
        <v>0</v>
      </c>
      <c r="E217" s="24">
        <f>+E218</f>
        <v>0</v>
      </c>
      <c r="F217" s="25" t="str">
        <f t="shared" si="3"/>
        <v/>
      </c>
      <c r="G217" s="26"/>
    </row>
    <row r="218" spans="2:7" ht="12.75" customHeight="1" outlineLevel="3">
      <c r="B218" s="22">
        <v>1109510</v>
      </c>
      <c r="C218" s="42" t="s">
        <v>89</v>
      </c>
      <c r="D218" s="1">
        <f>+D219</f>
        <v>0</v>
      </c>
      <c r="E218" s="24">
        <f>+E219</f>
        <v>0</v>
      </c>
      <c r="F218" s="25" t="str">
        <f t="shared" si="3"/>
        <v/>
      </c>
      <c r="G218" s="26"/>
    </row>
    <row r="219" spans="2:7" ht="12.75" customHeight="1" outlineLevel="3">
      <c r="B219" s="22">
        <v>1109511</v>
      </c>
      <c r="C219" s="44" t="s">
        <v>89</v>
      </c>
      <c r="D219" s="1"/>
      <c r="E219" s="24">
        <f>VLOOKUP(B219,EstimatedL,2,0)</f>
        <v>0</v>
      </c>
      <c r="F219" s="25" t="str">
        <f t="shared" si="3"/>
        <v/>
      </c>
      <c r="G219" s="26"/>
    </row>
    <row r="220" spans="2:7" ht="12.75" customHeight="1" outlineLevel="3">
      <c r="B220" s="22">
        <v>1109600</v>
      </c>
      <c r="C220" s="41" t="s">
        <v>156</v>
      </c>
      <c r="D220" s="1">
        <f>+D221</f>
        <v>0</v>
      </c>
      <c r="E220" s="24">
        <f>+E221</f>
        <v>0</v>
      </c>
      <c r="F220" s="25" t="str">
        <f t="shared" si="3"/>
        <v/>
      </c>
      <c r="G220" s="26"/>
    </row>
    <row r="221" spans="2:7" ht="12.75" customHeight="1" outlineLevel="3">
      <c r="B221" s="22">
        <v>1109610</v>
      </c>
      <c r="C221" s="42" t="s">
        <v>90</v>
      </c>
      <c r="D221" s="1">
        <f>+D222</f>
        <v>0</v>
      </c>
      <c r="E221" s="24">
        <f>+E222</f>
        <v>0</v>
      </c>
      <c r="F221" s="25" t="str">
        <f t="shared" si="3"/>
        <v/>
      </c>
      <c r="G221" s="26"/>
    </row>
    <row r="222" spans="2:7" ht="12.75" customHeight="1" outlineLevel="3">
      <c r="B222" s="22">
        <v>1109611</v>
      </c>
      <c r="C222" s="44" t="s">
        <v>90</v>
      </c>
      <c r="D222" s="1"/>
      <c r="E222" s="24">
        <f>VLOOKUP(B222,EstimatedL,2,0)</f>
        <v>0</v>
      </c>
      <c r="F222" s="25" t="str">
        <f t="shared" si="3"/>
        <v/>
      </c>
      <c r="G222" s="26"/>
    </row>
    <row r="223" spans="2:7" s="29" customFormat="1" ht="20.100000000000001" customHeight="1" outlineLevel="2">
      <c r="B223" s="22">
        <v>1110000</v>
      </c>
      <c r="C223" s="40" t="s">
        <v>157</v>
      </c>
      <c r="D223" s="2">
        <f t="shared" ref="D223:D225" si="4">+D224</f>
        <v>0</v>
      </c>
      <c r="E223" s="28">
        <f t="shared" ref="E223:E225" si="5">+E224</f>
        <v>0</v>
      </c>
      <c r="F223" s="25" t="str">
        <f t="shared" si="3"/>
        <v/>
      </c>
      <c r="G223" s="26"/>
    </row>
    <row r="224" spans="2:7" ht="12.75" customHeight="1" outlineLevel="3">
      <c r="B224" s="22">
        <v>1110100</v>
      </c>
      <c r="C224" s="41" t="s">
        <v>157</v>
      </c>
      <c r="D224" s="1">
        <f t="shared" si="4"/>
        <v>0</v>
      </c>
      <c r="E224" s="24">
        <f t="shared" si="5"/>
        <v>0</v>
      </c>
      <c r="F224" s="25" t="str">
        <f t="shared" si="3"/>
        <v/>
      </c>
      <c r="G224" s="26"/>
    </row>
    <row r="225" spans="2:7" ht="12.75" customHeight="1" outlineLevel="3">
      <c r="B225" s="22">
        <v>1110110</v>
      </c>
      <c r="C225" s="42" t="s">
        <v>91</v>
      </c>
      <c r="D225" s="1">
        <f t="shared" si="4"/>
        <v>0</v>
      </c>
      <c r="E225" s="24">
        <f t="shared" si="5"/>
        <v>0</v>
      </c>
      <c r="F225" s="25" t="str">
        <f t="shared" si="3"/>
        <v/>
      </c>
      <c r="G225" s="26"/>
    </row>
    <row r="226" spans="2:7" ht="12.75" customHeight="1" outlineLevel="3">
      <c r="B226" s="22">
        <v>1110111</v>
      </c>
      <c r="C226" s="44" t="s">
        <v>91</v>
      </c>
      <c r="D226" s="1"/>
      <c r="E226" s="24">
        <f>VLOOKUP(B226,EstimatedL,2,0)</f>
        <v>0</v>
      </c>
      <c r="F226" s="25" t="str">
        <f t="shared" si="3"/>
        <v/>
      </c>
      <c r="G226" s="26"/>
    </row>
    <row r="227" spans="2:7" s="29" customFormat="1" ht="20.100000000000001" customHeight="1" outlineLevel="2">
      <c r="B227" s="22">
        <v>1111000</v>
      </c>
      <c r="C227" s="40" t="s">
        <v>158</v>
      </c>
      <c r="D227" s="2">
        <f>+D228+D231</f>
        <v>0</v>
      </c>
      <c r="E227" s="28">
        <f>+E228+E231</f>
        <v>0</v>
      </c>
      <c r="F227" s="25" t="str">
        <f t="shared" si="3"/>
        <v/>
      </c>
      <c r="G227" s="26"/>
    </row>
    <row r="228" spans="2:7" ht="12.75" customHeight="1" outlineLevel="3">
      <c r="B228" s="22">
        <v>1111100</v>
      </c>
      <c r="C228" s="41" t="s">
        <v>159</v>
      </c>
      <c r="D228" s="1">
        <f>+D229</f>
        <v>0</v>
      </c>
      <c r="E228" s="24">
        <f>+E229</f>
        <v>0</v>
      </c>
      <c r="F228" s="25" t="str">
        <f t="shared" si="3"/>
        <v/>
      </c>
      <c r="G228" s="26"/>
    </row>
    <row r="229" spans="2:7" ht="12.75" customHeight="1" outlineLevel="3">
      <c r="B229" s="22">
        <v>1111110</v>
      </c>
      <c r="C229" s="42" t="s">
        <v>92</v>
      </c>
      <c r="D229" s="1">
        <f>+D230</f>
        <v>0</v>
      </c>
      <c r="E229" s="24">
        <f>+E230</f>
        <v>0</v>
      </c>
      <c r="F229" s="25" t="str">
        <f t="shared" si="3"/>
        <v/>
      </c>
      <c r="G229" s="26"/>
    </row>
    <row r="230" spans="2:7" ht="12.75" customHeight="1" outlineLevel="3">
      <c r="B230" s="22">
        <v>1111111</v>
      </c>
      <c r="C230" s="44" t="s">
        <v>92</v>
      </c>
      <c r="D230" s="1"/>
      <c r="E230" s="24">
        <f>VLOOKUP(B230,EstimatedL,2,0)</f>
        <v>0</v>
      </c>
      <c r="F230" s="25" t="str">
        <f t="shared" si="3"/>
        <v/>
      </c>
      <c r="G230" s="26"/>
    </row>
    <row r="231" spans="2:7" ht="12.75" customHeight="1" outlineLevel="3">
      <c r="B231" s="22">
        <v>1111200</v>
      </c>
      <c r="C231" s="41" t="s">
        <v>160</v>
      </c>
      <c r="D231" s="1">
        <f>+D232</f>
        <v>0</v>
      </c>
      <c r="E231" s="24">
        <f>+E232</f>
        <v>0</v>
      </c>
      <c r="F231" s="25" t="str">
        <f t="shared" si="3"/>
        <v/>
      </c>
      <c r="G231" s="26"/>
    </row>
    <row r="232" spans="2:7" ht="12.75" customHeight="1" outlineLevel="3">
      <c r="B232" s="22">
        <v>1111210</v>
      </c>
      <c r="C232" s="42" t="s">
        <v>93</v>
      </c>
      <c r="D232" s="1">
        <f>+D233</f>
        <v>0</v>
      </c>
      <c r="E232" s="24">
        <f>+E233</f>
        <v>0</v>
      </c>
      <c r="F232" s="25" t="str">
        <f t="shared" si="3"/>
        <v/>
      </c>
      <c r="G232" s="26"/>
    </row>
    <row r="233" spans="2:7" ht="12.75" customHeight="1" outlineLevel="3">
      <c r="B233" s="22">
        <v>1111211</v>
      </c>
      <c r="C233" s="44" t="s">
        <v>93</v>
      </c>
      <c r="D233" s="1"/>
      <c r="E233" s="24">
        <f>VLOOKUP(B233,EstimatedL,2,0)</f>
        <v>0</v>
      </c>
      <c r="F233" s="25" t="str">
        <f t="shared" si="3"/>
        <v/>
      </c>
      <c r="G233" s="26"/>
    </row>
    <row r="234" spans="2:7" s="29" customFormat="1" ht="20.100000000000001" customHeight="1" outlineLevel="2">
      <c r="B234" s="22">
        <v>1112000</v>
      </c>
      <c r="C234" s="40" t="s">
        <v>161</v>
      </c>
      <c r="D234" s="2">
        <f>+D235+D240+D243+D248+D251+D254+D259</f>
        <v>0</v>
      </c>
      <c r="E234" s="28">
        <f>+E235+E240+E243+E248+E251+E254+E259</f>
        <v>0</v>
      </c>
      <c r="F234" s="25" t="str">
        <f t="shared" si="3"/>
        <v/>
      </c>
      <c r="G234" s="26"/>
    </row>
    <row r="235" spans="2:7" ht="12.75" customHeight="1" outlineLevel="3">
      <c r="B235" s="22">
        <v>1112100</v>
      </c>
      <c r="C235" s="41" t="s">
        <v>162</v>
      </c>
      <c r="D235" s="1">
        <f>+D236+D238</f>
        <v>0</v>
      </c>
      <c r="E235" s="24">
        <f>+E236+E238</f>
        <v>0</v>
      </c>
      <c r="F235" s="25" t="str">
        <f t="shared" si="3"/>
        <v/>
      </c>
      <c r="G235" s="26"/>
    </row>
    <row r="236" spans="2:7" ht="12.75" customHeight="1" outlineLevel="3">
      <c r="B236" s="22">
        <v>1112110</v>
      </c>
      <c r="C236" s="42" t="s">
        <v>94</v>
      </c>
      <c r="D236" s="1">
        <f>+D237</f>
        <v>0</v>
      </c>
      <c r="E236" s="24">
        <f>+E237</f>
        <v>0</v>
      </c>
      <c r="F236" s="25" t="str">
        <f t="shared" si="3"/>
        <v/>
      </c>
      <c r="G236" s="26"/>
    </row>
    <row r="237" spans="2:7" ht="12.75" customHeight="1" outlineLevel="3">
      <c r="B237" s="22">
        <v>1112111</v>
      </c>
      <c r="C237" s="44" t="s">
        <v>94</v>
      </c>
      <c r="D237" s="1"/>
      <c r="E237" s="24">
        <f>VLOOKUP(B237,EstimatedL,2,0)</f>
        <v>0</v>
      </c>
      <c r="F237" s="25" t="str">
        <f t="shared" si="3"/>
        <v/>
      </c>
      <c r="G237" s="26"/>
    </row>
    <row r="238" spans="2:7" outlineLevel="3">
      <c r="B238" s="22">
        <v>1112120</v>
      </c>
      <c r="C238" s="42" t="s">
        <v>95</v>
      </c>
      <c r="D238" s="1">
        <f>+D239</f>
        <v>0</v>
      </c>
      <c r="E238" s="24">
        <f>+E239</f>
        <v>0</v>
      </c>
      <c r="F238" s="25" t="str">
        <f t="shared" si="3"/>
        <v/>
      </c>
      <c r="G238" s="26"/>
    </row>
    <row r="239" spans="2:7" ht="12.75" customHeight="1" outlineLevel="3">
      <c r="B239" s="22">
        <v>1112121</v>
      </c>
      <c r="C239" s="44" t="s">
        <v>95</v>
      </c>
      <c r="D239" s="1"/>
      <c r="E239" s="24">
        <f>VLOOKUP(B239,EstimatedL,2,0)</f>
        <v>0</v>
      </c>
      <c r="F239" s="25" t="str">
        <f t="shared" si="3"/>
        <v/>
      </c>
      <c r="G239" s="26"/>
    </row>
    <row r="240" spans="2:7" ht="12.75" customHeight="1" outlineLevel="3">
      <c r="B240" s="22">
        <v>1112200</v>
      </c>
      <c r="C240" s="41" t="s">
        <v>163</v>
      </c>
      <c r="D240" s="1">
        <f>+D241</f>
        <v>0</v>
      </c>
      <c r="E240" s="24">
        <f>+E241</f>
        <v>0</v>
      </c>
      <c r="F240" s="25" t="str">
        <f t="shared" si="3"/>
        <v/>
      </c>
      <c r="G240" s="26"/>
    </row>
    <row r="241" spans="2:7" ht="12.75" customHeight="1" outlineLevel="3">
      <c r="B241" s="22">
        <v>1112210</v>
      </c>
      <c r="C241" s="42" t="s">
        <v>96</v>
      </c>
      <c r="D241" s="1">
        <f>+D242</f>
        <v>0</v>
      </c>
      <c r="E241" s="24">
        <f>+E242</f>
        <v>0</v>
      </c>
      <c r="F241" s="25" t="str">
        <f t="shared" si="3"/>
        <v/>
      </c>
      <c r="G241" s="26"/>
    </row>
    <row r="242" spans="2:7" ht="12.75" customHeight="1" outlineLevel="3">
      <c r="B242" s="22">
        <v>1112211</v>
      </c>
      <c r="C242" s="44" t="s">
        <v>96</v>
      </c>
      <c r="D242" s="1"/>
      <c r="E242" s="24">
        <f>VLOOKUP(B242,EstimatedL,2,0)</f>
        <v>0</v>
      </c>
      <c r="F242" s="25" t="str">
        <f t="shared" si="3"/>
        <v/>
      </c>
      <c r="G242" s="26"/>
    </row>
    <row r="243" spans="2:7" ht="12.75" customHeight="1" outlineLevel="3">
      <c r="B243" s="22">
        <v>1112300</v>
      </c>
      <c r="C243" s="41" t="s">
        <v>253</v>
      </c>
      <c r="D243" s="1">
        <f>++D244+D246</f>
        <v>0</v>
      </c>
      <c r="E243" s="24">
        <f>++E244+E246</f>
        <v>0</v>
      </c>
      <c r="F243" s="25" t="str">
        <f t="shared" si="3"/>
        <v/>
      </c>
      <c r="G243" s="26"/>
    </row>
    <row r="244" spans="2:7" outlineLevel="3">
      <c r="B244" s="22">
        <v>1112310</v>
      </c>
      <c r="C244" s="42" t="s">
        <v>97</v>
      </c>
      <c r="D244" s="1">
        <f>+D245</f>
        <v>0</v>
      </c>
      <c r="E244" s="24">
        <f>+E245</f>
        <v>0</v>
      </c>
      <c r="F244" s="25" t="str">
        <f t="shared" si="3"/>
        <v/>
      </c>
      <c r="G244" s="26"/>
    </row>
    <row r="245" spans="2:7" ht="12.75" customHeight="1" outlineLevel="3">
      <c r="B245" s="22">
        <v>1112311</v>
      </c>
      <c r="C245" s="44" t="s">
        <v>97</v>
      </c>
      <c r="D245" s="1"/>
      <c r="E245" s="24">
        <f>VLOOKUP(B245,EstimatedL,2,0)</f>
        <v>0</v>
      </c>
      <c r="F245" s="25" t="str">
        <f t="shared" si="3"/>
        <v/>
      </c>
      <c r="G245" s="26"/>
    </row>
    <row r="246" spans="2:7" ht="12.75" customHeight="1" outlineLevel="3">
      <c r="B246" s="22">
        <v>1112320</v>
      </c>
      <c r="C246" s="42" t="s">
        <v>98</v>
      </c>
      <c r="D246" s="1">
        <f>+D247</f>
        <v>0</v>
      </c>
      <c r="E246" s="24">
        <f>+E247</f>
        <v>0</v>
      </c>
      <c r="F246" s="25" t="str">
        <f t="shared" si="3"/>
        <v/>
      </c>
      <c r="G246" s="26"/>
    </row>
    <row r="247" spans="2:7" ht="12.75" customHeight="1" outlineLevel="3">
      <c r="B247" s="22">
        <v>1112321</v>
      </c>
      <c r="C247" s="44" t="s">
        <v>98</v>
      </c>
      <c r="D247" s="1"/>
      <c r="E247" s="24">
        <f>VLOOKUP(B247,EstimatedL,2,0)</f>
        <v>0</v>
      </c>
      <c r="F247" s="25" t="str">
        <f t="shared" si="3"/>
        <v/>
      </c>
      <c r="G247" s="26"/>
    </row>
    <row r="248" spans="2:7" ht="12.75" customHeight="1" outlineLevel="3">
      <c r="B248" s="22">
        <v>1112400</v>
      </c>
      <c r="C248" s="41" t="s">
        <v>164</v>
      </c>
      <c r="D248" s="1">
        <f>+D249</f>
        <v>0</v>
      </c>
      <c r="E248" s="24">
        <f>+E249</f>
        <v>0</v>
      </c>
      <c r="F248" s="25" t="str">
        <f t="shared" si="3"/>
        <v/>
      </c>
      <c r="G248" s="26"/>
    </row>
    <row r="249" spans="2:7" ht="12.75" customHeight="1" outlineLevel="3">
      <c r="B249" s="22">
        <v>1112410</v>
      </c>
      <c r="C249" s="42" t="s">
        <v>99</v>
      </c>
      <c r="D249" s="1">
        <f>+D250</f>
        <v>0</v>
      </c>
      <c r="E249" s="24">
        <f>+E250</f>
        <v>0</v>
      </c>
      <c r="F249" s="25" t="str">
        <f t="shared" si="3"/>
        <v/>
      </c>
      <c r="G249" s="26"/>
    </row>
    <row r="250" spans="2:7" ht="12.75" customHeight="1" outlineLevel="3">
      <c r="B250" s="22">
        <v>1112411</v>
      </c>
      <c r="C250" s="44" t="s">
        <v>99</v>
      </c>
      <c r="D250" s="1"/>
      <c r="E250" s="24">
        <f>VLOOKUP(B250,EstimatedL,2,0)</f>
        <v>0</v>
      </c>
      <c r="F250" s="25" t="str">
        <f t="shared" si="3"/>
        <v/>
      </c>
      <c r="G250" s="26"/>
    </row>
    <row r="251" spans="2:7" ht="12.75" customHeight="1" outlineLevel="3">
      <c r="B251" s="22">
        <v>1112500</v>
      </c>
      <c r="C251" s="41" t="s">
        <v>165</v>
      </c>
      <c r="D251" s="1">
        <f>+D252</f>
        <v>0</v>
      </c>
      <c r="E251" s="24">
        <f>+E252</f>
        <v>0</v>
      </c>
      <c r="F251" s="25" t="str">
        <f t="shared" si="3"/>
        <v/>
      </c>
      <c r="G251" s="26"/>
    </row>
    <row r="252" spans="2:7" ht="12.75" customHeight="1" outlineLevel="3">
      <c r="B252" s="22">
        <v>1112510</v>
      </c>
      <c r="C252" s="42" t="s">
        <v>100</v>
      </c>
      <c r="D252" s="1">
        <f>+D253</f>
        <v>0</v>
      </c>
      <c r="E252" s="24">
        <f>+E253</f>
        <v>0</v>
      </c>
      <c r="F252" s="25" t="str">
        <f t="shared" si="3"/>
        <v/>
      </c>
      <c r="G252" s="26"/>
    </row>
    <row r="253" spans="2:7" ht="12.75" customHeight="1" outlineLevel="3">
      <c r="B253" s="22">
        <v>1112511</v>
      </c>
      <c r="C253" s="44" t="s">
        <v>100</v>
      </c>
      <c r="D253" s="1"/>
      <c r="E253" s="24">
        <f>VLOOKUP(B253,EstimatedL,2,0)</f>
        <v>0</v>
      </c>
      <c r="F253" s="25" t="str">
        <f t="shared" si="3"/>
        <v/>
      </c>
      <c r="G253" s="26"/>
    </row>
    <row r="254" spans="2:7" ht="12.75" customHeight="1" outlineLevel="3">
      <c r="B254" s="22">
        <v>1112600</v>
      </c>
      <c r="C254" s="41" t="s">
        <v>254</v>
      </c>
      <c r="D254" s="1">
        <f>+D255+D257</f>
        <v>0</v>
      </c>
      <c r="E254" s="24">
        <f>+E255+E257</f>
        <v>0</v>
      </c>
      <c r="F254" s="25" t="str">
        <f t="shared" si="3"/>
        <v/>
      </c>
      <c r="G254" s="26"/>
    </row>
    <row r="255" spans="2:7" ht="12.75" customHeight="1" outlineLevel="3">
      <c r="B255" s="22">
        <v>1112610</v>
      </c>
      <c r="C255" s="42" t="s">
        <v>180</v>
      </c>
      <c r="D255" s="1">
        <f>+D256</f>
        <v>0</v>
      </c>
      <c r="E255" s="24">
        <f>+E256</f>
        <v>0</v>
      </c>
      <c r="F255" s="25" t="str">
        <f t="shared" si="3"/>
        <v/>
      </c>
      <c r="G255" s="26"/>
    </row>
    <row r="256" spans="2:7" ht="12.75" customHeight="1" outlineLevel="3">
      <c r="B256" s="22">
        <v>1112611</v>
      </c>
      <c r="C256" s="44" t="s">
        <v>180</v>
      </c>
      <c r="D256" s="1"/>
      <c r="E256" s="24">
        <f>VLOOKUP(B256,EstimatedL,2,0)</f>
        <v>0</v>
      </c>
      <c r="F256" s="25" t="str">
        <f t="shared" si="3"/>
        <v/>
      </c>
      <c r="G256" s="26"/>
    </row>
    <row r="257" spans="2:7" ht="12.75" customHeight="1" outlineLevel="3">
      <c r="B257" s="22">
        <v>1112620</v>
      </c>
      <c r="C257" s="42" t="s">
        <v>266</v>
      </c>
      <c r="D257" s="1">
        <f>+D258</f>
        <v>0</v>
      </c>
      <c r="E257" s="24">
        <f>+E258</f>
        <v>0</v>
      </c>
      <c r="F257" s="25" t="str">
        <f t="shared" si="3"/>
        <v/>
      </c>
      <c r="G257" s="26"/>
    </row>
    <row r="258" spans="2:7" ht="12.75" customHeight="1" outlineLevel="3">
      <c r="B258" s="22">
        <v>1112621</v>
      </c>
      <c r="C258" s="44" t="s">
        <v>266</v>
      </c>
      <c r="D258" s="1"/>
      <c r="E258" s="24">
        <f>VLOOKUP(B258,EstimatedL,2,0)</f>
        <v>0</v>
      </c>
      <c r="F258" s="25" t="str">
        <f t="shared" si="3"/>
        <v/>
      </c>
      <c r="G258" s="26"/>
    </row>
    <row r="259" spans="2:7" ht="12.75" customHeight="1" outlineLevel="3">
      <c r="B259" s="22">
        <v>1112700</v>
      </c>
      <c r="C259" s="41" t="s">
        <v>255</v>
      </c>
      <c r="D259" s="1">
        <f>+D260</f>
        <v>0</v>
      </c>
      <c r="E259" s="24">
        <f>+E260</f>
        <v>0</v>
      </c>
      <c r="F259" s="25" t="str">
        <f t="shared" si="3"/>
        <v/>
      </c>
      <c r="G259" s="26"/>
    </row>
    <row r="260" spans="2:7" ht="12.75" customHeight="1" outlineLevel="3">
      <c r="B260" s="22">
        <v>1112710</v>
      </c>
      <c r="C260" s="42" t="s">
        <v>274</v>
      </c>
      <c r="D260" s="1">
        <f>+D261</f>
        <v>0</v>
      </c>
      <c r="E260" s="24">
        <f>+E261</f>
        <v>0</v>
      </c>
      <c r="F260" s="25" t="str">
        <f t="shared" si="3"/>
        <v/>
      </c>
      <c r="G260" s="26"/>
    </row>
    <row r="261" spans="2:7" ht="12.75" customHeight="1" outlineLevel="3">
      <c r="B261" s="22">
        <v>1112711</v>
      </c>
      <c r="C261" s="44" t="s">
        <v>274</v>
      </c>
      <c r="D261" s="1"/>
      <c r="E261" s="24">
        <f>VLOOKUP(B261,EstimatedL,2,0)</f>
        <v>0</v>
      </c>
      <c r="F261" s="25" t="str">
        <f t="shared" si="3"/>
        <v/>
      </c>
      <c r="G261" s="26"/>
    </row>
    <row r="262" spans="2:7" s="29" customFormat="1" ht="20.100000000000001" customHeight="1" outlineLevel="2">
      <c r="B262" s="22">
        <v>1113000</v>
      </c>
      <c r="C262" s="40" t="s">
        <v>256</v>
      </c>
      <c r="D262" s="2">
        <f t="shared" ref="D262:D264" si="6">+D263</f>
        <v>0</v>
      </c>
      <c r="E262" s="28">
        <f t="shared" ref="E262:E264" si="7">+E263</f>
        <v>0</v>
      </c>
      <c r="F262" s="25" t="str">
        <f t="shared" si="3"/>
        <v/>
      </c>
      <c r="G262" s="26"/>
    </row>
    <row r="263" spans="2:7" ht="12.75" customHeight="1" outlineLevel="3">
      <c r="B263" s="22">
        <v>1113100</v>
      </c>
      <c r="C263" s="41" t="s">
        <v>256</v>
      </c>
      <c r="D263" s="1">
        <f t="shared" si="6"/>
        <v>0</v>
      </c>
      <c r="E263" s="24">
        <f t="shared" si="7"/>
        <v>0</v>
      </c>
      <c r="F263" s="25" t="str">
        <f t="shared" ref="F263:F265" si="8">IF(ABS(D263)&lt;&gt;0,D263-E263,"")</f>
        <v/>
      </c>
      <c r="G263" s="26"/>
    </row>
    <row r="264" spans="2:7" ht="12.75" customHeight="1" outlineLevel="3">
      <c r="B264" s="22">
        <v>1113110</v>
      </c>
      <c r="C264" s="42" t="s">
        <v>257</v>
      </c>
      <c r="D264" s="1">
        <f t="shared" si="6"/>
        <v>0</v>
      </c>
      <c r="E264" s="24">
        <f t="shared" si="7"/>
        <v>0</v>
      </c>
      <c r="F264" s="25" t="str">
        <f t="shared" si="8"/>
        <v/>
      </c>
      <c r="G264" s="26"/>
    </row>
    <row r="265" spans="2:7" ht="12.75" customHeight="1" outlineLevel="3">
      <c r="B265" s="22">
        <v>1113111</v>
      </c>
      <c r="C265" s="44" t="s">
        <v>257</v>
      </c>
      <c r="D265" s="1"/>
      <c r="E265" s="24">
        <f>VLOOKUP(B265,EstimatedL,2,0)</f>
        <v>0</v>
      </c>
      <c r="F265" s="25" t="str">
        <f t="shared" si="8"/>
        <v/>
      </c>
      <c r="G265" s="26"/>
    </row>
    <row r="266" spans="2:7" ht="19.5" customHeight="1" outlineLevel="1">
      <c r="B266" s="22">
        <v>1200000</v>
      </c>
      <c r="C266" s="45" t="s">
        <v>267</v>
      </c>
      <c r="D266" s="1">
        <f>+D267+D271+D275+D279+D283</f>
        <v>0</v>
      </c>
      <c r="E266" s="156">
        <f>+E267+E271+E275+E279+E283</f>
        <v>0</v>
      </c>
      <c r="F266" s="25" t="str">
        <f t="shared" ref="F266:F342" si="9">IF(ABS(D266)&lt;&gt;0,D266-E266,"")</f>
        <v/>
      </c>
      <c r="G266" s="26"/>
    </row>
    <row r="267" spans="2:7" s="29" customFormat="1" ht="20.100000000000001" customHeight="1" outlineLevel="2">
      <c r="B267" s="22">
        <v>1201000</v>
      </c>
      <c r="C267" s="40" t="s">
        <v>166</v>
      </c>
      <c r="D267" s="2">
        <f t="shared" ref="D267:D268" si="10">+D268</f>
        <v>0</v>
      </c>
      <c r="E267" s="157">
        <f t="shared" ref="E267:E268" si="11">+E268</f>
        <v>0</v>
      </c>
      <c r="F267" s="25" t="str">
        <f t="shared" si="9"/>
        <v/>
      </c>
      <c r="G267" s="26"/>
    </row>
    <row r="268" spans="2:7" ht="12.75" customHeight="1" outlineLevel="3">
      <c r="B268" s="22">
        <v>1201100</v>
      </c>
      <c r="C268" s="41" t="s">
        <v>166</v>
      </c>
      <c r="D268" s="1">
        <f t="shared" si="10"/>
        <v>0</v>
      </c>
      <c r="E268" s="156">
        <f t="shared" si="11"/>
        <v>0</v>
      </c>
      <c r="F268" s="25" t="str">
        <f t="shared" si="9"/>
        <v/>
      </c>
      <c r="G268" s="26"/>
    </row>
    <row r="269" spans="2:7" ht="12.75" customHeight="1" outlineLevel="3">
      <c r="B269" s="22">
        <v>1201110</v>
      </c>
      <c r="C269" s="147" t="s">
        <v>102</v>
      </c>
      <c r="D269" s="1">
        <f>+D270</f>
        <v>0</v>
      </c>
      <c r="E269" s="156">
        <f>+E270</f>
        <v>0</v>
      </c>
      <c r="F269" s="25" t="str">
        <f t="shared" si="9"/>
        <v/>
      </c>
      <c r="G269" s="26"/>
    </row>
    <row r="270" spans="2:7" ht="12.75" customHeight="1" outlineLevel="3">
      <c r="B270" s="22">
        <v>1201111</v>
      </c>
      <c r="C270" s="44" t="s">
        <v>102</v>
      </c>
      <c r="D270" s="1"/>
      <c r="E270" s="24">
        <f>VLOOKUP(B270,EstimatedL,2,0)</f>
        <v>0</v>
      </c>
      <c r="F270" s="25" t="str">
        <f t="shared" si="9"/>
        <v/>
      </c>
      <c r="G270" s="26"/>
    </row>
    <row r="271" spans="2:7" ht="12.75" customHeight="1" outlineLevel="2">
      <c r="B271" s="22">
        <v>1202000</v>
      </c>
      <c r="C271" s="40" t="s">
        <v>136</v>
      </c>
      <c r="D271" s="2">
        <f t="shared" ref="D271:E273" si="12">+D272</f>
        <v>0</v>
      </c>
      <c r="E271" s="157">
        <f t="shared" si="12"/>
        <v>0</v>
      </c>
      <c r="F271" s="25" t="str">
        <f t="shared" si="9"/>
        <v/>
      </c>
      <c r="G271" s="26"/>
    </row>
    <row r="272" spans="2:7" ht="12.75" customHeight="1" outlineLevel="3">
      <c r="B272" s="22">
        <v>1202100</v>
      </c>
      <c r="C272" s="41" t="s">
        <v>136</v>
      </c>
      <c r="D272" s="1">
        <f t="shared" si="12"/>
        <v>0</v>
      </c>
      <c r="E272" s="156">
        <f t="shared" si="12"/>
        <v>0</v>
      </c>
      <c r="F272" s="25" t="str">
        <f t="shared" si="9"/>
        <v/>
      </c>
      <c r="G272" s="26"/>
    </row>
    <row r="273" spans="2:7" ht="12.75" customHeight="1" outlineLevel="3">
      <c r="B273" s="22">
        <v>1202110</v>
      </c>
      <c r="C273" s="147" t="s">
        <v>275</v>
      </c>
      <c r="D273" s="1">
        <f t="shared" si="12"/>
        <v>0</v>
      </c>
      <c r="E273" s="156">
        <f t="shared" si="12"/>
        <v>0</v>
      </c>
      <c r="F273" s="25" t="str">
        <f t="shared" si="9"/>
        <v/>
      </c>
      <c r="G273" s="26"/>
    </row>
    <row r="274" spans="2:7" ht="12.75" customHeight="1" outlineLevel="3">
      <c r="B274" s="22">
        <v>1202111</v>
      </c>
      <c r="C274" s="44" t="s">
        <v>275</v>
      </c>
      <c r="D274" s="1"/>
      <c r="E274" s="24">
        <f>VLOOKUP(B274,EstimatedL,2,0)</f>
        <v>0</v>
      </c>
      <c r="F274" s="25" t="str">
        <f t="shared" si="9"/>
        <v/>
      </c>
      <c r="G274" s="26"/>
    </row>
    <row r="275" spans="2:7" ht="12.75" customHeight="1" outlineLevel="2">
      <c r="B275" s="22">
        <v>1203000</v>
      </c>
      <c r="C275" s="40" t="s">
        <v>149</v>
      </c>
      <c r="D275" s="2">
        <f t="shared" ref="D275:E277" si="13">+D276</f>
        <v>0</v>
      </c>
      <c r="E275" s="157">
        <f t="shared" si="13"/>
        <v>0</v>
      </c>
      <c r="F275" s="25" t="str">
        <f t="shared" si="9"/>
        <v/>
      </c>
      <c r="G275" s="26"/>
    </row>
    <row r="276" spans="2:7" ht="12.75" customHeight="1" outlineLevel="3">
      <c r="B276" s="22">
        <v>1203100</v>
      </c>
      <c r="C276" s="41" t="s">
        <v>149</v>
      </c>
      <c r="D276" s="1">
        <f t="shared" si="13"/>
        <v>0</v>
      </c>
      <c r="E276" s="156">
        <f t="shared" si="13"/>
        <v>0</v>
      </c>
      <c r="F276" s="25" t="str">
        <f t="shared" si="9"/>
        <v/>
      </c>
      <c r="G276" s="26"/>
    </row>
    <row r="277" spans="2:7" ht="12.75" customHeight="1" outlineLevel="3">
      <c r="B277" s="22">
        <v>1203110</v>
      </c>
      <c r="C277" s="147" t="s">
        <v>184</v>
      </c>
      <c r="D277" s="1">
        <f t="shared" si="13"/>
        <v>0</v>
      </c>
      <c r="E277" s="156">
        <f t="shared" si="13"/>
        <v>0</v>
      </c>
      <c r="F277" s="25" t="str">
        <f t="shared" si="9"/>
        <v/>
      </c>
      <c r="G277" s="26"/>
    </row>
    <row r="278" spans="2:7" ht="12.75" customHeight="1" outlineLevel="3">
      <c r="B278" s="22">
        <v>1203111</v>
      </c>
      <c r="C278" s="44" t="s">
        <v>184</v>
      </c>
      <c r="D278" s="1"/>
      <c r="E278" s="24">
        <f>VLOOKUP(B278,EstimatedL,2,0)</f>
        <v>0</v>
      </c>
      <c r="F278" s="25" t="str">
        <f t="shared" si="9"/>
        <v/>
      </c>
      <c r="G278" s="26"/>
    </row>
    <row r="279" spans="2:7" ht="12.75" customHeight="1" outlineLevel="2">
      <c r="B279" s="22">
        <v>1204000</v>
      </c>
      <c r="C279" s="40" t="s">
        <v>157</v>
      </c>
      <c r="D279" s="2">
        <f t="shared" ref="D279:E281" si="14">+D280</f>
        <v>0</v>
      </c>
      <c r="E279" s="157">
        <f t="shared" si="14"/>
        <v>0</v>
      </c>
      <c r="F279" s="25" t="str">
        <f t="shared" si="9"/>
        <v/>
      </c>
      <c r="G279" s="26"/>
    </row>
    <row r="280" spans="2:7" ht="12.75" customHeight="1" outlineLevel="3">
      <c r="B280" s="22">
        <v>1204100</v>
      </c>
      <c r="C280" s="41" t="s">
        <v>157</v>
      </c>
      <c r="D280" s="1">
        <f t="shared" si="14"/>
        <v>0</v>
      </c>
      <c r="E280" s="156">
        <f t="shared" si="14"/>
        <v>0</v>
      </c>
      <c r="F280" s="25" t="str">
        <f t="shared" si="9"/>
        <v/>
      </c>
      <c r="G280" s="26"/>
    </row>
    <row r="281" spans="2:7" ht="12.75" customHeight="1" outlineLevel="3">
      <c r="B281" s="22">
        <v>1204110</v>
      </c>
      <c r="C281" s="147" t="s">
        <v>91</v>
      </c>
      <c r="D281" s="1">
        <f t="shared" si="14"/>
        <v>0</v>
      </c>
      <c r="E281" s="156">
        <f t="shared" si="14"/>
        <v>0</v>
      </c>
      <c r="F281" s="25" t="str">
        <f t="shared" si="9"/>
        <v/>
      </c>
      <c r="G281" s="26"/>
    </row>
    <row r="282" spans="2:7" ht="12.75" customHeight="1" outlineLevel="3">
      <c r="B282" s="22">
        <v>1204111</v>
      </c>
      <c r="C282" s="44" t="s">
        <v>91</v>
      </c>
      <c r="D282" s="1"/>
      <c r="E282" s="24">
        <f>VLOOKUP(B282,EstimatedL,2,0)</f>
        <v>0</v>
      </c>
      <c r="F282" s="25" t="str">
        <f t="shared" si="9"/>
        <v/>
      </c>
      <c r="G282" s="26"/>
    </row>
    <row r="283" spans="2:7" ht="12.75" customHeight="1" outlineLevel="2">
      <c r="B283" s="22">
        <v>1205000</v>
      </c>
      <c r="C283" s="40" t="s">
        <v>258</v>
      </c>
      <c r="D283" s="2">
        <f t="shared" ref="D283:E285" si="15">+D284</f>
        <v>0</v>
      </c>
      <c r="E283" s="157">
        <f t="shared" si="15"/>
        <v>0</v>
      </c>
      <c r="F283" s="25" t="str">
        <f t="shared" si="9"/>
        <v/>
      </c>
      <c r="G283" s="26"/>
    </row>
    <row r="284" spans="2:7" ht="12.75" customHeight="1" outlineLevel="3">
      <c r="B284" s="22">
        <v>1205100</v>
      </c>
      <c r="C284" s="41" t="s">
        <v>258</v>
      </c>
      <c r="D284" s="1">
        <f t="shared" si="15"/>
        <v>0</v>
      </c>
      <c r="E284" s="156">
        <f t="shared" si="15"/>
        <v>0</v>
      </c>
      <c r="F284" s="25" t="str">
        <f t="shared" si="9"/>
        <v/>
      </c>
      <c r="G284" s="26"/>
    </row>
    <row r="285" spans="2:7" ht="12.75" customHeight="1" outlineLevel="3">
      <c r="B285" s="22">
        <v>1205110</v>
      </c>
      <c r="C285" s="147" t="s">
        <v>259</v>
      </c>
      <c r="D285" s="1">
        <f t="shared" si="15"/>
        <v>0</v>
      </c>
      <c r="E285" s="156">
        <f t="shared" si="15"/>
        <v>0</v>
      </c>
      <c r="F285" s="25" t="str">
        <f t="shared" si="9"/>
        <v/>
      </c>
      <c r="G285" s="26"/>
    </row>
    <row r="286" spans="2:7" ht="12.75" customHeight="1" outlineLevel="3">
      <c r="B286" s="22">
        <v>1205111</v>
      </c>
      <c r="C286" s="44" t="s">
        <v>259</v>
      </c>
      <c r="D286" s="1"/>
      <c r="E286" s="24">
        <f>VLOOKUP(B286,EstimatedL,2,0)</f>
        <v>0</v>
      </c>
      <c r="F286" s="25" t="str">
        <f t="shared" si="9"/>
        <v/>
      </c>
      <c r="G286" s="26"/>
    </row>
    <row r="287" spans="2:7" ht="16.5" customHeight="1" outlineLevel="1">
      <c r="B287" s="22">
        <v>1300000</v>
      </c>
      <c r="C287" s="45" t="s">
        <v>101</v>
      </c>
      <c r="D287" s="1">
        <f>+D288+D292+D314+D318+D333</f>
        <v>0</v>
      </c>
      <c r="E287" s="24">
        <f>+E288+E292+E314+E318+E333</f>
        <v>0</v>
      </c>
      <c r="F287" s="25" t="str">
        <f t="shared" si="9"/>
        <v/>
      </c>
      <c r="G287" s="26"/>
    </row>
    <row r="288" spans="2:7" s="29" customFormat="1" ht="20.100000000000001" customHeight="1" outlineLevel="2">
      <c r="B288" s="22">
        <v>1301000</v>
      </c>
      <c r="C288" s="40" t="s">
        <v>166</v>
      </c>
      <c r="D288" s="2">
        <f t="shared" ref="D288:D290" si="16">+D289</f>
        <v>0</v>
      </c>
      <c r="E288" s="28">
        <f t="shared" ref="E288:E290" si="17">+E289</f>
        <v>0</v>
      </c>
      <c r="F288" s="25" t="str">
        <f t="shared" si="9"/>
        <v/>
      </c>
      <c r="G288" s="26"/>
    </row>
    <row r="289" spans="2:7" ht="12.75" customHeight="1" outlineLevel="3">
      <c r="B289" s="22">
        <v>1301100</v>
      </c>
      <c r="C289" s="41" t="s">
        <v>166</v>
      </c>
      <c r="D289" s="1">
        <f t="shared" si="16"/>
        <v>0</v>
      </c>
      <c r="E289" s="24">
        <f t="shared" si="17"/>
        <v>0</v>
      </c>
      <c r="F289" s="25" t="str">
        <f t="shared" si="9"/>
        <v/>
      </c>
      <c r="G289" s="26"/>
    </row>
    <row r="290" spans="2:7" outlineLevel="3">
      <c r="B290" s="22">
        <v>1301110</v>
      </c>
      <c r="C290" s="31" t="s">
        <v>102</v>
      </c>
      <c r="D290" s="1">
        <f t="shared" si="16"/>
        <v>0</v>
      </c>
      <c r="E290" s="24">
        <f t="shared" si="17"/>
        <v>0</v>
      </c>
      <c r="F290" s="25" t="str">
        <f t="shared" si="9"/>
        <v/>
      </c>
      <c r="G290" s="26"/>
    </row>
    <row r="291" spans="2:7" outlineLevel="3">
      <c r="B291" s="22">
        <v>1301111</v>
      </c>
      <c r="C291" s="44" t="s">
        <v>102</v>
      </c>
      <c r="D291" s="1"/>
      <c r="E291" s="24">
        <f>VLOOKUP(B291,EstimatedL,2,0)</f>
        <v>0</v>
      </c>
      <c r="F291" s="25" t="str">
        <f t="shared" si="9"/>
        <v/>
      </c>
      <c r="G291" s="26"/>
    </row>
    <row r="292" spans="2:7" s="29" customFormat="1" outlineLevel="2">
      <c r="B292" s="22">
        <v>1302000</v>
      </c>
      <c r="C292" s="40" t="s">
        <v>136</v>
      </c>
      <c r="D292" s="2">
        <f>+D293+D303</f>
        <v>0</v>
      </c>
      <c r="E292" s="28">
        <f>+E293+E303</f>
        <v>0</v>
      </c>
      <c r="F292" s="25" t="str">
        <f t="shared" si="9"/>
        <v/>
      </c>
      <c r="G292" s="26"/>
    </row>
    <row r="293" spans="2:7" ht="12.75" customHeight="1" outlineLevel="3">
      <c r="B293" s="22">
        <v>1302100</v>
      </c>
      <c r="C293" s="41" t="s">
        <v>167</v>
      </c>
      <c r="D293" s="1">
        <f>+D294+D298</f>
        <v>0</v>
      </c>
      <c r="E293" s="24">
        <f>+E294+E298</f>
        <v>0</v>
      </c>
      <c r="F293" s="25" t="str">
        <f t="shared" si="9"/>
        <v/>
      </c>
      <c r="G293" s="26"/>
    </row>
    <row r="294" spans="2:7" outlineLevel="3">
      <c r="B294" s="22">
        <v>1302110</v>
      </c>
      <c r="C294" s="31" t="s">
        <v>62</v>
      </c>
      <c r="D294" s="1">
        <f>+D295+D296+D297</f>
        <v>0</v>
      </c>
      <c r="E294" s="24">
        <f>+E295+E296+E297</f>
        <v>0</v>
      </c>
      <c r="F294" s="25" t="str">
        <f t="shared" si="9"/>
        <v/>
      </c>
      <c r="G294" s="26"/>
    </row>
    <row r="295" spans="2:7" outlineLevel="3">
      <c r="B295" s="22">
        <v>1302111</v>
      </c>
      <c r="C295" s="44" t="s">
        <v>63</v>
      </c>
      <c r="D295" s="1"/>
      <c r="E295" s="24">
        <f>VLOOKUP(B295,EstimatedL,2,0)</f>
        <v>0</v>
      </c>
      <c r="F295" s="25" t="str">
        <f t="shared" si="9"/>
        <v/>
      </c>
      <c r="G295" s="26"/>
    </row>
    <row r="296" spans="2:7" outlineLevel="3">
      <c r="B296" s="22">
        <v>1302112</v>
      </c>
      <c r="C296" s="44" t="s">
        <v>64</v>
      </c>
      <c r="D296" s="1"/>
      <c r="E296" s="24">
        <f>VLOOKUP(B296,EstimatedL,2,0)</f>
        <v>0</v>
      </c>
      <c r="F296" s="25" t="str">
        <f t="shared" si="9"/>
        <v/>
      </c>
      <c r="G296" s="26"/>
    </row>
    <row r="297" spans="2:7" outlineLevel="3">
      <c r="B297" s="22">
        <v>1302113</v>
      </c>
      <c r="C297" s="44" t="s">
        <v>103</v>
      </c>
      <c r="D297" s="1"/>
      <c r="E297" s="24">
        <f>VLOOKUP(B297,EstimatedL,2,0)</f>
        <v>0</v>
      </c>
      <c r="F297" s="25" t="str">
        <f t="shared" si="9"/>
        <v/>
      </c>
      <c r="G297" s="26"/>
    </row>
    <row r="298" spans="2:7" outlineLevel="3">
      <c r="B298" s="22">
        <v>1302120</v>
      </c>
      <c r="C298" s="31" t="s">
        <v>104</v>
      </c>
      <c r="D298" s="1">
        <f>+D299+D300+D301+D302</f>
        <v>0</v>
      </c>
      <c r="E298" s="24">
        <f>+E299+E300+E301+E302</f>
        <v>0</v>
      </c>
      <c r="F298" s="25" t="str">
        <f t="shared" si="9"/>
        <v/>
      </c>
      <c r="G298" s="26"/>
    </row>
    <row r="299" spans="2:7" outlineLevel="3">
      <c r="B299" s="22">
        <v>1302121</v>
      </c>
      <c r="C299" s="44" t="s">
        <v>181</v>
      </c>
      <c r="D299" s="1"/>
      <c r="E299" s="24">
        <f>VLOOKUP(B299,EstimatedL,2,0)</f>
        <v>0</v>
      </c>
      <c r="F299" s="25" t="str">
        <f t="shared" si="9"/>
        <v/>
      </c>
      <c r="G299" s="26"/>
    </row>
    <row r="300" spans="2:7" outlineLevel="3">
      <c r="B300" s="22">
        <v>1302122</v>
      </c>
      <c r="C300" s="44" t="s">
        <v>182</v>
      </c>
      <c r="D300" s="1"/>
      <c r="E300" s="24">
        <f>VLOOKUP(B300,EstimatedL,2,0)</f>
        <v>0</v>
      </c>
      <c r="F300" s="25" t="str">
        <f t="shared" si="9"/>
        <v/>
      </c>
      <c r="G300" s="26"/>
    </row>
    <row r="301" spans="2:7" outlineLevel="3">
      <c r="B301" s="22">
        <v>1302123</v>
      </c>
      <c r="C301" s="44" t="s">
        <v>183</v>
      </c>
      <c r="D301" s="1"/>
      <c r="E301" s="24">
        <f>VLOOKUP(B301,EstimatedL,2,0)</f>
        <v>0</v>
      </c>
      <c r="F301" s="25" t="str">
        <f t="shared" si="9"/>
        <v/>
      </c>
      <c r="G301" s="26"/>
    </row>
    <row r="302" spans="2:7" outlineLevel="3">
      <c r="B302" s="22">
        <v>1302124</v>
      </c>
      <c r="C302" s="44" t="s">
        <v>66</v>
      </c>
      <c r="D302" s="1"/>
      <c r="E302" s="24">
        <f>VLOOKUP(B302,EstimatedL,2,0)</f>
        <v>0</v>
      </c>
      <c r="F302" s="25" t="str">
        <f t="shared" si="9"/>
        <v/>
      </c>
      <c r="G302" s="26"/>
    </row>
    <row r="303" spans="2:7" ht="12.75" customHeight="1" outlineLevel="3">
      <c r="B303" s="22">
        <v>1302200</v>
      </c>
      <c r="C303" s="41" t="s">
        <v>168</v>
      </c>
      <c r="D303" s="1">
        <f>+D304+D306+D308+D310+D312</f>
        <v>0</v>
      </c>
      <c r="E303" s="24">
        <f>+E304+E306+E308+E310+E312</f>
        <v>0</v>
      </c>
      <c r="F303" s="25" t="str">
        <f t="shared" si="9"/>
        <v/>
      </c>
      <c r="G303" s="26"/>
    </row>
    <row r="304" spans="2:7" outlineLevel="3">
      <c r="B304" s="22">
        <v>1302210</v>
      </c>
      <c r="C304" s="31" t="s">
        <v>105</v>
      </c>
      <c r="D304" s="1">
        <f>+D305</f>
        <v>0</v>
      </c>
      <c r="E304" s="24">
        <f>+E305</f>
        <v>0</v>
      </c>
      <c r="F304" s="25" t="str">
        <f t="shared" si="9"/>
        <v/>
      </c>
      <c r="G304" s="26"/>
    </row>
    <row r="305" spans="2:7" outlineLevel="3">
      <c r="B305" s="22">
        <v>1302211</v>
      </c>
      <c r="C305" s="44" t="s">
        <v>105</v>
      </c>
      <c r="D305" s="1"/>
      <c r="E305" s="24">
        <f>VLOOKUP(B305,EstimatedL,2,0)</f>
        <v>0</v>
      </c>
      <c r="F305" s="25" t="str">
        <f t="shared" si="9"/>
        <v/>
      </c>
      <c r="G305" s="26"/>
    </row>
    <row r="306" spans="2:7" outlineLevel="3">
      <c r="B306" s="22">
        <v>1302220</v>
      </c>
      <c r="C306" s="31" t="s">
        <v>106</v>
      </c>
      <c r="D306" s="1">
        <f>+D307</f>
        <v>0</v>
      </c>
      <c r="E306" s="24">
        <f>+E307</f>
        <v>0</v>
      </c>
      <c r="F306" s="25" t="str">
        <f t="shared" si="9"/>
        <v/>
      </c>
      <c r="G306" s="26"/>
    </row>
    <row r="307" spans="2:7" outlineLevel="3">
      <c r="B307" s="22">
        <v>1302221</v>
      </c>
      <c r="C307" s="44" t="s">
        <v>106</v>
      </c>
      <c r="D307" s="1"/>
      <c r="E307" s="24">
        <f>VLOOKUP(B307,EstimatedL,2,0)</f>
        <v>0</v>
      </c>
      <c r="F307" s="25" t="str">
        <f t="shared" si="9"/>
        <v/>
      </c>
      <c r="G307" s="26"/>
    </row>
    <row r="308" spans="2:7" outlineLevel="3">
      <c r="B308" s="22">
        <v>1302230</v>
      </c>
      <c r="C308" s="31" t="s">
        <v>107</v>
      </c>
      <c r="D308" s="1">
        <f>+D309</f>
        <v>0</v>
      </c>
      <c r="E308" s="24">
        <f>+E309</f>
        <v>0</v>
      </c>
      <c r="F308" s="25" t="str">
        <f t="shared" si="9"/>
        <v/>
      </c>
      <c r="G308" s="26"/>
    </row>
    <row r="309" spans="2:7" outlineLevel="3">
      <c r="B309" s="22">
        <v>1302231</v>
      </c>
      <c r="C309" s="44" t="s">
        <v>107</v>
      </c>
      <c r="D309" s="1"/>
      <c r="E309" s="24">
        <f>VLOOKUP(B309,EstimatedL,2,0)</f>
        <v>0</v>
      </c>
      <c r="F309" s="25" t="str">
        <f t="shared" si="9"/>
        <v/>
      </c>
      <c r="G309" s="26"/>
    </row>
    <row r="310" spans="2:7" outlineLevel="3">
      <c r="B310" s="22">
        <v>1302240</v>
      </c>
      <c r="C310" s="31" t="s">
        <v>108</v>
      </c>
      <c r="D310" s="1">
        <f>+D311</f>
        <v>0</v>
      </c>
      <c r="E310" s="24">
        <f>+E311</f>
        <v>0</v>
      </c>
      <c r="F310" s="25" t="str">
        <f t="shared" si="9"/>
        <v/>
      </c>
      <c r="G310" s="26"/>
    </row>
    <row r="311" spans="2:7" outlineLevel="3">
      <c r="B311" s="22">
        <v>1302241</v>
      </c>
      <c r="C311" s="44" t="s">
        <v>108</v>
      </c>
      <c r="D311" s="1"/>
      <c r="E311" s="24">
        <f>VLOOKUP(B311,EstimatedL,2,0)</f>
        <v>0</v>
      </c>
      <c r="F311" s="25" t="str">
        <f t="shared" si="9"/>
        <v/>
      </c>
      <c r="G311" s="26"/>
    </row>
    <row r="312" spans="2:7" outlineLevel="3">
      <c r="B312" s="22">
        <v>1302250</v>
      </c>
      <c r="C312" s="31" t="s">
        <v>109</v>
      </c>
      <c r="D312" s="1">
        <f>+D313</f>
        <v>0</v>
      </c>
      <c r="E312" s="24">
        <f>+E313</f>
        <v>0</v>
      </c>
      <c r="F312" s="25" t="str">
        <f t="shared" si="9"/>
        <v/>
      </c>
      <c r="G312" s="26"/>
    </row>
    <row r="313" spans="2:7" outlineLevel="3">
      <c r="B313" s="22">
        <v>1302251</v>
      </c>
      <c r="C313" s="44" t="s">
        <v>109</v>
      </c>
      <c r="D313" s="1"/>
      <c r="E313" s="24">
        <f>VLOOKUP(B313,EstimatedL,2,0)</f>
        <v>0</v>
      </c>
      <c r="F313" s="25" t="str">
        <f t="shared" si="9"/>
        <v/>
      </c>
      <c r="G313" s="26"/>
    </row>
    <row r="314" spans="2:7" s="29" customFormat="1" ht="20.100000000000001" customHeight="1" outlineLevel="2">
      <c r="B314" s="22">
        <v>1303000</v>
      </c>
      <c r="C314" s="37" t="s">
        <v>149</v>
      </c>
      <c r="D314" s="2">
        <f t="shared" ref="D314:D316" si="18">+D315</f>
        <v>0</v>
      </c>
      <c r="E314" s="28">
        <f t="shared" ref="E314:E316" si="19">+E315</f>
        <v>0</v>
      </c>
      <c r="F314" s="25" t="str">
        <f t="shared" si="9"/>
        <v/>
      </c>
      <c r="G314" s="26"/>
    </row>
    <row r="315" spans="2:7" ht="12.75" customHeight="1" outlineLevel="3">
      <c r="B315" s="22">
        <v>1303100</v>
      </c>
      <c r="C315" s="30" t="s">
        <v>149</v>
      </c>
      <c r="D315" s="1">
        <f t="shared" si="18"/>
        <v>0</v>
      </c>
      <c r="E315" s="24">
        <f t="shared" si="19"/>
        <v>0</v>
      </c>
      <c r="F315" s="25" t="str">
        <f t="shared" si="9"/>
        <v/>
      </c>
      <c r="G315" s="26"/>
    </row>
    <row r="316" spans="2:7" outlineLevel="3">
      <c r="B316" s="22">
        <v>1303110</v>
      </c>
      <c r="C316" s="31" t="s">
        <v>184</v>
      </c>
      <c r="D316" s="1">
        <f t="shared" si="18"/>
        <v>0</v>
      </c>
      <c r="E316" s="24">
        <f t="shared" si="19"/>
        <v>0</v>
      </c>
      <c r="F316" s="25" t="str">
        <f t="shared" si="9"/>
        <v/>
      </c>
      <c r="G316" s="26"/>
    </row>
    <row r="317" spans="2:7" outlineLevel="3">
      <c r="B317" s="22">
        <v>1303111</v>
      </c>
      <c r="C317" s="44" t="s">
        <v>184</v>
      </c>
      <c r="D317" s="1"/>
      <c r="E317" s="24">
        <f>VLOOKUP(B317,EstimatedL,2,0)</f>
        <v>0</v>
      </c>
      <c r="F317" s="25" t="str">
        <f t="shared" si="9"/>
        <v/>
      </c>
      <c r="G317" s="26"/>
    </row>
    <row r="318" spans="2:7" s="29" customFormat="1" ht="20.100000000000001" customHeight="1" outlineLevel="2">
      <c r="B318" s="22">
        <v>1304000</v>
      </c>
      <c r="C318" s="37" t="s">
        <v>157</v>
      </c>
      <c r="D318" s="2">
        <f>+D319+D322</f>
        <v>0</v>
      </c>
      <c r="E318" s="28">
        <f>+E319+E322</f>
        <v>0</v>
      </c>
      <c r="F318" s="25" t="str">
        <f t="shared" si="9"/>
        <v/>
      </c>
      <c r="G318" s="26"/>
    </row>
    <row r="319" spans="2:7" ht="12.75" customHeight="1" outlineLevel="3">
      <c r="B319" s="22">
        <v>1304100</v>
      </c>
      <c r="C319" s="30" t="s">
        <v>169</v>
      </c>
      <c r="D319" s="1">
        <f>+D320</f>
        <v>0</v>
      </c>
      <c r="E319" s="24">
        <f>+E320</f>
        <v>0</v>
      </c>
      <c r="F319" s="25" t="str">
        <f t="shared" si="9"/>
        <v/>
      </c>
      <c r="G319" s="26"/>
    </row>
    <row r="320" spans="2:7" outlineLevel="3">
      <c r="B320" s="22">
        <v>1304110</v>
      </c>
      <c r="C320" s="31" t="s">
        <v>110</v>
      </c>
      <c r="D320" s="1">
        <f>+D321</f>
        <v>0</v>
      </c>
      <c r="E320" s="24">
        <f>+E321</f>
        <v>0</v>
      </c>
      <c r="F320" s="25" t="str">
        <f t="shared" si="9"/>
        <v/>
      </c>
      <c r="G320" s="26"/>
    </row>
    <row r="321" spans="2:7" outlineLevel="3">
      <c r="B321" s="22">
        <v>1304111</v>
      </c>
      <c r="C321" s="44" t="s">
        <v>110</v>
      </c>
      <c r="D321" s="1"/>
      <c r="E321" s="24">
        <f>VLOOKUP(B321,EstimatedL,2,0)</f>
        <v>0</v>
      </c>
      <c r="F321" s="25" t="str">
        <f t="shared" si="9"/>
        <v/>
      </c>
      <c r="G321" s="26"/>
    </row>
    <row r="322" spans="2:7" ht="12.75" customHeight="1" outlineLevel="3">
      <c r="B322" s="22">
        <v>1304200</v>
      </c>
      <c r="C322" s="30" t="s">
        <v>170</v>
      </c>
      <c r="D322" s="1">
        <f>+D323+D325+D327+D329+D331</f>
        <v>0</v>
      </c>
      <c r="E322" s="24">
        <f>+E323+E325+E327+E329+E331</f>
        <v>0</v>
      </c>
      <c r="F322" s="25" t="str">
        <f t="shared" si="9"/>
        <v/>
      </c>
      <c r="G322" s="26"/>
    </row>
    <row r="323" spans="2:7" outlineLevel="3">
      <c r="B323" s="22">
        <v>1304210</v>
      </c>
      <c r="C323" s="31" t="s">
        <v>105</v>
      </c>
      <c r="D323" s="1">
        <f>+D324</f>
        <v>0</v>
      </c>
      <c r="E323" s="24">
        <f>+E324</f>
        <v>0</v>
      </c>
      <c r="F323" s="25" t="str">
        <f t="shared" si="9"/>
        <v/>
      </c>
      <c r="G323" s="26"/>
    </row>
    <row r="324" spans="2:7" outlineLevel="3">
      <c r="B324" s="22">
        <v>1304211</v>
      </c>
      <c r="C324" s="44" t="s">
        <v>105</v>
      </c>
      <c r="D324" s="1"/>
      <c r="E324" s="24">
        <f>VLOOKUP(B324,EstimatedL,2,0)</f>
        <v>0</v>
      </c>
      <c r="F324" s="25" t="str">
        <f t="shared" si="9"/>
        <v/>
      </c>
      <c r="G324" s="26"/>
    </row>
    <row r="325" spans="2:7" outlineLevel="3">
      <c r="B325" s="22">
        <v>1304220</v>
      </c>
      <c r="C325" s="31" t="s">
        <v>106</v>
      </c>
      <c r="D325" s="1">
        <f>+D326</f>
        <v>0</v>
      </c>
      <c r="E325" s="24">
        <f>+E326</f>
        <v>0</v>
      </c>
      <c r="F325" s="25" t="str">
        <f t="shared" si="9"/>
        <v/>
      </c>
      <c r="G325" s="26"/>
    </row>
    <row r="326" spans="2:7" outlineLevel="3">
      <c r="B326" s="22">
        <v>1304221</v>
      </c>
      <c r="C326" s="44" t="s">
        <v>106</v>
      </c>
      <c r="D326" s="1"/>
      <c r="E326" s="24">
        <f>VLOOKUP(B326,EstimatedL,2,0)</f>
        <v>0</v>
      </c>
      <c r="F326" s="25" t="str">
        <f t="shared" si="9"/>
        <v/>
      </c>
      <c r="G326" s="26"/>
    </row>
    <row r="327" spans="2:7" outlineLevel="3">
      <c r="B327" s="22">
        <v>1304230</v>
      </c>
      <c r="C327" s="31" t="s">
        <v>107</v>
      </c>
      <c r="D327" s="1">
        <f>+D328</f>
        <v>0</v>
      </c>
      <c r="E327" s="24">
        <f>+E328</f>
        <v>0</v>
      </c>
      <c r="F327" s="25" t="str">
        <f t="shared" si="9"/>
        <v/>
      </c>
      <c r="G327" s="26"/>
    </row>
    <row r="328" spans="2:7" outlineLevel="3">
      <c r="B328" s="22">
        <v>1304231</v>
      </c>
      <c r="C328" s="44" t="s">
        <v>107</v>
      </c>
      <c r="D328" s="1"/>
      <c r="E328" s="24">
        <f>VLOOKUP(B328,EstimatedL,2,0)</f>
        <v>0</v>
      </c>
      <c r="F328" s="25" t="str">
        <f t="shared" si="9"/>
        <v/>
      </c>
      <c r="G328" s="26"/>
    </row>
    <row r="329" spans="2:7" outlineLevel="3">
      <c r="B329" s="22">
        <v>1304240</v>
      </c>
      <c r="C329" s="31" t="s">
        <v>108</v>
      </c>
      <c r="D329" s="1">
        <f>+D330</f>
        <v>0</v>
      </c>
      <c r="E329" s="24">
        <f>+E330</f>
        <v>0</v>
      </c>
      <c r="F329" s="25" t="str">
        <f t="shared" si="9"/>
        <v/>
      </c>
      <c r="G329" s="26"/>
    </row>
    <row r="330" spans="2:7" outlineLevel="3">
      <c r="B330" s="22">
        <v>1304241</v>
      </c>
      <c r="C330" s="44" t="s">
        <v>108</v>
      </c>
      <c r="D330" s="1"/>
      <c r="E330" s="24">
        <f>VLOOKUP(B330,EstimatedL,2,0)</f>
        <v>0</v>
      </c>
      <c r="F330" s="25" t="str">
        <f t="shared" si="9"/>
        <v/>
      </c>
      <c r="G330" s="26"/>
    </row>
    <row r="331" spans="2:7" outlineLevel="3">
      <c r="B331" s="22">
        <v>1304250</v>
      </c>
      <c r="C331" s="31" t="s">
        <v>109</v>
      </c>
      <c r="D331" s="1">
        <f>+D332</f>
        <v>0</v>
      </c>
      <c r="E331" s="24">
        <f>+E332</f>
        <v>0</v>
      </c>
      <c r="F331" s="25" t="str">
        <f t="shared" si="9"/>
        <v/>
      </c>
      <c r="G331" s="26"/>
    </row>
    <row r="332" spans="2:7" outlineLevel="3">
      <c r="B332" s="22">
        <v>1304251</v>
      </c>
      <c r="C332" s="44" t="s">
        <v>185</v>
      </c>
      <c r="D332" s="1"/>
      <c r="E332" s="24">
        <f>VLOOKUP(B332,EstimatedL,2,0)</f>
        <v>0</v>
      </c>
      <c r="F332" s="25" t="str">
        <f t="shared" si="9"/>
        <v/>
      </c>
      <c r="G332" s="26"/>
    </row>
    <row r="333" spans="2:7" s="29" customFormat="1" ht="20.100000000000001" customHeight="1" outlineLevel="2">
      <c r="B333" s="22">
        <v>1305000</v>
      </c>
      <c r="C333" s="46" t="s">
        <v>164</v>
      </c>
      <c r="D333" s="2">
        <f t="shared" ref="D333:D335" si="20">+D334</f>
        <v>0</v>
      </c>
      <c r="E333" s="28">
        <f t="shared" ref="E333:E335" si="21">+E334</f>
        <v>0</v>
      </c>
      <c r="F333" s="25" t="str">
        <f t="shared" si="9"/>
        <v/>
      </c>
      <c r="G333" s="26"/>
    </row>
    <row r="334" spans="2:7" ht="12.75" customHeight="1" outlineLevel="3">
      <c r="B334" s="22">
        <v>1305100</v>
      </c>
      <c r="C334" s="30" t="s">
        <v>164</v>
      </c>
      <c r="D334" s="1">
        <f t="shared" si="20"/>
        <v>0</v>
      </c>
      <c r="E334" s="24">
        <f t="shared" si="21"/>
        <v>0</v>
      </c>
      <c r="F334" s="25" t="str">
        <f t="shared" si="9"/>
        <v/>
      </c>
      <c r="G334" s="26"/>
    </row>
    <row r="335" spans="2:7" outlineLevel="3">
      <c r="B335" s="22">
        <v>1305110</v>
      </c>
      <c r="C335" s="31" t="s">
        <v>99</v>
      </c>
      <c r="D335" s="1">
        <f t="shared" si="20"/>
        <v>0</v>
      </c>
      <c r="E335" s="24">
        <f t="shared" si="21"/>
        <v>0</v>
      </c>
      <c r="F335" s="25" t="str">
        <f t="shared" si="9"/>
        <v/>
      </c>
      <c r="G335" s="26"/>
    </row>
    <row r="336" spans="2:7" outlineLevel="3">
      <c r="B336" s="22">
        <v>1305111</v>
      </c>
      <c r="C336" s="44" t="s">
        <v>99</v>
      </c>
      <c r="D336" s="1"/>
      <c r="E336" s="24">
        <f>VLOOKUP(B336,EstimatedL,2,0)</f>
        <v>0</v>
      </c>
      <c r="F336" s="25" t="str">
        <f t="shared" si="9"/>
        <v/>
      </c>
      <c r="G336" s="26"/>
    </row>
    <row r="337" spans="2:7" ht="27" customHeight="1" outlineLevel="1">
      <c r="B337" s="22">
        <v>1400000</v>
      </c>
      <c r="C337" s="23" t="s">
        <v>111</v>
      </c>
      <c r="D337" s="1">
        <f>+D338</f>
        <v>0</v>
      </c>
      <c r="E337" s="24">
        <f>+E338</f>
        <v>0</v>
      </c>
      <c r="F337" s="25" t="str">
        <f t="shared" si="9"/>
        <v/>
      </c>
      <c r="G337" s="26"/>
    </row>
    <row r="338" spans="2:7" s="29" customFormat="1" ht="20.100000000000001" customHeight="1" outlineLevel="2">
      <c r="B338" s="22">
        <v>1401000</v>
      </c>
      <c r="C338" s="37" t="s">
        <v>171</v>
      </c>
      <c r="D338" s="2">
        <f>+D339</f>
        <v>0</v>
      </c>
      <c r="E338" s="28">
        <f>+E339</f>
        <v>0</v>
      </c>
      <c r="F338" s="25" t="str">
        <f t="shared" si="9"/>
        <v/>
      </c>
      <c r="G338" s="26"/>
    </row>
    <row r="339" spans="2:7" ht="12.75" customHeight="1" outlineLevel="3">
      <c r="B339" s="22">
        <v>1401100</v>
      </c>
      <c r="C339" s="30" t="s">
        <v>171</v>
      </c>
      <c r="D339" s="1">
        <f>+D340+D342+D344+D346+D348</f>
        <v>0</v>
      </c>
      <c r="E339" s="24">
        <f>+E340+E342+E344+E346+E348</f>
        <v>0</v>
      </c>
      <c r="F339" s="25" t="str">
        <f t="shared" si="9"/>
        <v/>
      </c>
      <c r="G339" s="26"/>
    </row>
    <row r="340" spans="2:7" outlineLevel="3">
      <c r="B340" s="22">
        <v>1401110</v>
      </c>
      <c r="C340" s="31" t="s">
        <v>105</v>
      </c>
      <c r="D340" s="1">
        <f>+D341</f>
        <v>0</v>
      </c>
      <c r="E340" s="24">
        <f>+E341</f>
        <v>0</v>
      </c>
      <c r="F340" s="25" t="str">
        <f t="shared" si="9"/>
        <v/>
      </c>
      <c r="G340" s="26"/>
    </row>
    <row r="341" spans="2:7" outlineLevel="3">
      <c r="B341" s="22">
        <v>1401111</v>
      </c>
      <c r="C341" s="44" t="s">
        <v>105</v>
      </c>
      <c r="D341" s="1"/>
      <c r="E341" s="24">
        <f>VLOOKUP(B341,EstimatedL,2,0)</f>
        <v>0</v>
      </c>
      <c r="F341" s="25" t="str">
        <f t="shared" si="9"/>
        <v/>
      </c>
      <c r="G341" s="26"/>
    </row>
    <row r="342" spans="2:7" outlineLevel="3">
      <c r="B342" s="22">
        <v>1401120</v>
      </c>
      <c r="C342" s="31" t="s">
        <v>106</v>
      </c>
      <c r="D342" s="1">
        <f>+D343</f>
        <v>0</v>
      </c>
      <c r="E342" s="24">
        <f>+E343</f>
        <v>0</v>
      </c>
      <c r="F342" s="25" t="str">
        <f t="shared" si="9"/>
        <v/>
      </c>
      <c r="G342" s="26"/>
    </row>
    <row r="343" spans="2:7" outlineLevel="3">
      <c r="B343" s="22">
        <v>1401121</v>
      </c>
      <c r="C343" s="44" t="s">
        <v>106</v>
      </c>
      <c r="D343" s="1"/>
      <c r="E343" s="24">
        <f>VLOOKUP(B343,EstimatedL,2,0)</f>
        <v>0</v>
      </c>
      <c r="F343" s="25" t="str">
        <f t="shared" ref="F343:F384" si="22">IF(ABS(D343)&lt;&gt;0,D343-E343,"")</f>
        <v/>
      </c>
      <c r="G343" s="26"/>
    </row>
    <row r="344" spans="2:7" outlineLevel="3">
      <c r="B344" s="22">
        <v>1401130</v>
      </c>
      <c r="C344" s="31" t="s">
        <v>107</v>
      </c>
      <c r="D344" s="1">
        <f>+D345</f>
        <v>0</v>
      </c>
      <c r="E344" s="24">
        <f>+E345</f>
        <v>0</v>
      </c>
      <c r="F344" s="25" t="str">
        <f t="shared" si="22"/>
        <v/>
      </c>
      <c r="G344" s="26"/>
    </row>
    <row r="345" spans="2:7" outlineLevel="3">
      <c r="B345" s="22">
        <v>1401131</v>
      </c>
      <c r="C345" s="32" t="s">
        <v>107</v>
      </c>
      <c r="D345" s="1"/>
      <c r="E345" s="24">
        <f>VLOOKUP(B345,EstimatedL,2,0)</f>
        <v>0</v>
      </c>
      <c r="F345" s="25" t="str">
        <f t="shared" si="22"/>
        <v/>
      </c>
      <c r="G345" s="26"/>
    </row>
    <row r="346" spans="2:7" outlineLevel="3">
      <c r="B346" s="22">
        <v>1401140</v>
      </c>
      <c r="C346" s="31" t="s">
        <v>108</v>
      </c>
      <c r="D346" s="1">
        <f>+D347</f>
        <v>0</v>
      </c>
      <c r="E346" s="24">
        <f>+E347</f>
        <v>0</v>
      </c>
      <c r="F346" s="25" t="str">
        <f t="shared" si="22"/>
        <v/>
      </c>
      <c r="G346" s="26"/>
    </row>
    <row r="347" spans="2:7" outlineLevel="3">
      <c r="B347" s="22">
        <v>1401141</v>
      </c>
      <c r="C347" s="44" t="s">
        <v>108</v>
      </c>
      <c r="D347" s="1"/>
      <c r="E347" s="24">
        <f>VLOOKUP(B347,EstimatedL,2,0)</f>
        <v>0</v>
      </c>
      <c r="F347" s="25" t="str">
        <f t="shared" si="22"/>
        <v/>
      </c>
      <c r="G347" s="26"/>
    </row>
    <row r="348" spans="2:7" outlineLevel="3">
      <c r="B348" s="22">
        <v>1401150</v>
      </c>
      <c r="C348" s="31" t="s">
        <v>109</v>
      </c>
      <c r="D348" s="1">
        <f>+D349</f>
        <v>0</v>
      </c>
      <c r="E348" s="24">
        <f>+E349</f>
        <v>0</v>
      </c>
      <c r="F348" s="25" t="str">
        <f t="shared" si="22"/>
        <v/>
      </c>
      <c r="G348" s="26"/>
    </row>
    <row r="349" spans="2:7" outlineLevel="3">
      <c r="B349" s="22">
        <v>1401151</v>
      </c>
      <c r="C349" s="44" t="s">
        <v>109</v>
      </c>
      <c r="D349" s="1"/>
      <c r="E349" s="24">
        <f>VLOOKUP(B349,EstimatedL,2,0)</f>
        <v>0</v>
      </c>
      <c r="F349" s="25" t="str">
        <f t="shared" si="22"/>
        <v/>
      </c>
      <c r="G349" s="26"/>
    </row>
    <row r="350" spans="2:7" ht="27" customHeight="1" outlineLevel="1">
      <c r="B350" s="22">
        <v>1500000</v>
      </c>
      <c r="C350" s="23" t="s">
        <v>260</v>
      </c>
      <c r="D350" s="1">
        <f>D351+D371+D375</f>
        <v>0</v>
      </c>
      <c r="E350" s="24">
        <f>E351+E371+E375</f>
        <v>0</v>
      </c>
      <c r="F350" s="25" t="str">
        <f t="shared" si="22"/>
        <v/>
      </c>
      <c r="G350" s="26"/>
    </row>
    <row r="351" spans="2:7" s="29" customFormat="1" ht="20.100000000000001" customHeight="1" outlineLevel="2">
      <c r="B351" s="22">
        <v>1501000</v>
      </c>
      <c r="C351" s="27" t="s">
        <v>172</v>
      </c>
      <c r="D351" s="2">
        <f>D352+D361+D368</f>
        <v>0</v>
      </c>
      <c r="E351" s="28">
        <f>E352+E361+E368</f>
        <v>0</v>
      </c>
      <c r="F351" s="25" t="str">
        <f t="shared" si="22"/>
        <v/>
      </c>
      <c r="G351" s="26"/>
    </row>
    <row r="352" spans="2:7" ht="12.75" customHeight="1" outlineLevel="3">
      <c r="B352" s="22">
        <v>1501100</v>
      </c>
      <c r="C352" s="30" t="s">
        <v>173</v>
      </c>
      <c r="D352" s="1">
        <f>+D353+D358</f>
        <v>0</v>
      </c>
      <c r="E352" s="24">
        <f>+E353+E358</f>
        <v>0</v>
      </c>
      <c r="F352" s="25" t="str">
        <f t="shared" si="22"/>
        <v/>
      </c>
      <c r="G352" s="26"/>
    </row>
    <row r="353" spans="2:7" outlineLevel="3">
      <c r="B353" s="22">
        <v>1501110</v>
      </c>
      <c r="C353" s="31" t="s">
        <v>261</v>
      </c>
      <c r="D353" s="1">
        <f>+D354+D355+D356+D357</f>
        <v>0</v>
      </c>
      <c r="E353" s="24">
        <f>+E354+E355+E356+E357</f>
        <v>0</v>
      </c>
      <c r="F353" s="25" t="str">
        <f t="shared" si="22"/>
        <v/>
      </c>
      <c r="G353" s="26"/>
    </row>
    <row r="354" spans="2:7" outlineLevel="3">
      <c r="B354" s="22">
        <v>1501111</v>
      </c>
      <c r="C354" s="44" t="s">
        <v>186</v>
      </c>
      <c r="D354" s="1"/>
      <c r="E354" s="24">
        <f>VLOOKUP(B354,EstimatedL,2,0)</f>
        <v>0</v>
      </c>
      <c r="F354" s="25" t="str">
        <f t="shared" si="22"/>
        <v/>
      </c>
      <c r="G354" s="26"/>
    </row>
    <row r="355" spans="2:7" outlineLevel="3">
      <c r="B355" s="22">
        <v>1501112</v>
      </c>
      <c r="C355" s="44" t="s">
        <v>189</v>
      </c>
      <c r="D355" s="1"/>
      <c r="E355" s="24">
        <f>VLOOKUP(B355,EstimatedL,2,0)</f>
        <v>0</v>
      </c>
      <c r="F355" s="25" t="str">
        <f t="shared" si="22"/>
        <v/>
      </c>
      <c r="G355" s="26"/>
    </row>
    <row r="356" spans="2:7" outlineLevel="3">
      <c r="B356" s="22">
        <v>1501115</v>
      </c>
      <c r="C356" s="44" t="s">
        <v>187</v>
      </c>
      <c r="D356" s="1"/>
      <c r="E356" s="24">
        <f>VLOOKUP(B356,EstimatedL,2,0)</f>
        <v>0</v>
      </c>
      <c r="F356" s="25" t="str">
        <f t="shared" si="22"/>
        <v/>
      </c>
      <c r="G356" s="26"/>
    </row>
    <row r="357" spans="2:7" outlineLevel="3">
      <c r="B357" s="22">
        <v>1501116</v>
      </c>
      <c r="C357" s="44" t="s">
        <v>188</v>
      </c>
      <c r="D357" s="1"/>
      <c r="E357" s="24">
        <f>VLOOKUP(B357,EstimatedL,2,0)</f>
        <v>0</v>
      </c>
      <c r="F357" s="25" t="str">
        <f t="shared" si="22"/>
        <v/>
      </c>
      <c r="G357" s="26"/>
    </row>
    <row r="358" spans="2:7" outlineLevel="3">
      <c r="B358" s="22">
        <v>1501120</v>
      </c>
      <c r="C358" s="31" t="s">
        <v>262</v>
      </c>
      <c r="D358" s="1">
        <f>+D359+D360</f>
        <v>0</v>
      </c>
      <c r="E358" s="156">
        <f>+E359+E360</f>
        <v>0</v>
      </c>
      <c r="F358" s="25" t="str">
        <f t="shared" si="22"/>
        <v/>
      </c>
      <c r="G358" s="26"/>
    </row>
    <row r="359" spans="2:7" outlineLevel="3">
      <c r="B359" s="22">
        <v>1501121</v>
      </c>
      <c r="C359" s="44" t="s">
        <v>263</v>
      </c>
      <c r="D359" s="1"/>
      <c r="E359" s="24">
        <f>VLOOKUP(B359,EstimatedL,2,0)</f>
        <v>0</v>
      </c>
      <c r="F359" s="25" t="str">
        <f t="shared" si="22"/>
        <v/>
      </c>
      <c r="G359" s="26"/>
    </row>
    <row r="360" spans="2:7" outlineLevel="3">
      <c r="B360" s="22">
        <v>1501122</v>
      </c>
      <c r="C360" s="44" t="s">
        <v>190</v>
      </c>
      <c r="D360" s="1"/>
      <c r="E360" s="24">
        <f>VLOOKUP(B360,EstimatedL,2,0)</f>
        <v>0</v>
      </c>
      <c r="F360" s="25" t="str">
        <f t="shared" si="22"/>
        <v/>
      </c>
      <c r="G360" s="26"/>
    </row>
    <row r="361" spans="2:7" outlineLevel="3">
      <c r="B361" s="22">
        <v>1501200</v>
      </c>
      <c r="C361" s="30" t="s">
        <v>174</v>
      </c>
      <c r="D361" s="1">
        <f>D362+D364+D366</f>
        <v>0</v>
      </c>
      <c r="E361" s="156">
        <f>E362+E364+E366</f>
        <v>0</v>
      </c>
      <c r="F361" s="25" t="str">
        <f t="shared" si="22"/>
        <v/>
      </c>
      <c r="G361" s="26"/>
    </row>
    <row r="362" spans="2:7" outlineLevel="3">
      <c r="B362" s="22">
        <v>1501210</v>
      </c>
      <c r="C362" s="31" t="s">
        <v>191</v>
      </c>
      <c r="D362" s="1">
        <f>D363</f>
        <v>0</v>
      </c>
      <c r="E362" s="156">
        <f>E363</f>
        <v>0</v>
      </c>
      <c r="F362" s="25" t="str">
        <f t="shared" si="22"/>
        <v/>
      </c>
      <c r="G362" s="26"/>
    </row>
    <row r="363" spans="2:7" outlineLevel="3">
      <c r="B363" s="22">
        <v>1501211</v>
      </c>
      <c r="C363" s="44" t="s">
        <v>191</v>
      </c>
      <c r="D363" s="1"/>
      <c r="E363" s="24">
        <f>VLOOKUP(B363,EstimatedL,2,0)</f>
        <v>0</v>
      </c>
      <c r="F363" s="25" t="str">
        <f t="shared" si="22"/>
        <v/>
      </c>
      <c r="G363" s="26"/>
    </row>
    <row r="364" spans="2:7" outlineLevel="3">
      <c r="B364" s="22">
        <v>1501220</v>
      </c>
      <c r="C364" s="31" t="s">
        <v>192</v>
      </c>
      <c r="D364" s="1">
        <f>D365</f>
        <v>0</v>
      </c>
      <c r="E364" s="24">
        <f>E365</f>
        <v>0</v>
      </c>
      <c r="F364" s="25" t="str">
        <f t="shared" si="22"/>
        <v/>
      </c>
      <c r="G364" s="26"/>
    </row>
    <row r="365" spans="2:7" outlineLevel="3">
      <c r="B365" s="22">
        <v>1501221</v>
      </c>
      <c r="C365" s="44" t="s">
        <v>192</v>
      </c>
      <c r="D365" s="1"/>
      <c r="E365" s="24">
        <f>VLOOKUP(B365,EstimatedL,2,0)</f>
        <v>0</v>
      </c>
      <c r="F365" s="25" t="str">
        <f t="shared" si="22"/>
        <v/>
      </c>
      <c r="G365" s="26"/>
    </row>
    <row r="366" spans="2:7" outlineLevel="3">
      <c r="B366" s="22">
        <v>1501230</v>
      </c>
      <c r="C366" s="31" t="s">
        <v>112</v>
      </c>
      <c r="D366" s="1">
        <f>D367</f>
        <v>0</v>
      </c>
      <c r="E366" s="24">
        <f>E367</f>
        <v>0</v>
      </c>
      <c r="F366" s="25" t="str">
        <f t="shared" si="22"/>
        <v/>
      </c>
      <c r="G366" s="26"/>
    </row>
    <row r="367" spans="2:7" ht="12.75" customHeight="1" outlineLevel="3">
      <c r="B367" s="22">
        <v>1501231</v>
      </c>
      <c r="C367" s="44" t="s">
        <v>112</v>
      </c>
      <c r="D367" s="1"/>
      <c r="E367" s="24">
        <f>VLOOKUP(B367,EstimatedL,2,0)</f>
        <v>0</v>
      </c>
      <c r="F367" s="25" t="str">
        <f t="shared" si="22"/>
        <v/>
      </c>
      <c r="G367" s="26"/>
    </row>
    <row r="368" spans="2:7" outlineLevel="3">
      <c r="B368" s="22">
        <v>1501300</v>
      </c>
      <c r="C368" s="30" t="s">
        <v>175</v>
      </c>
      <c r="D368" s="1">
        <f>D369</f>
        <v>0</v>
      </c>
      <c r="E368" s="24">
        <f>E369</f>
        <v>0</v>
      </c>
      <c r="F368" s="25" t="str">
        <f t="shared" si="22"/>
        <v/>
      </c>
      <c r="G368" s="26"/>
    </row>
    <row r="369" spans="2:7" outlineLevel="3">
      <c r="B369" s="22">
        <v>1501310</v>
      </c>
      <c r="C369" s="31" t="s">
        <v>193</v>
      </c>
      <c r="D369" s="1">
        <f>D370</f>
        <v>0</v>
      </c>
      <c r="E369" s="24">
        <f>E370</f>
        <v>0</v>
      </c>
      <c r="F369" s="25" t="str">
        <f t="shared" si="22"/>
        <v/>
      </c>
      <c r="G369" s="26"/>
    </row>
    <row r="370" spans="2:7" outlineLevel="3">
      <c r="B370" s="22">
        <v>1501311</v>
      </c>
      <c r="C370" s="44" t="s">
        <v>193</v>
      </c>
      <c r="D370" s="1"/>
      <c r="E370" s="24">
        <f>VLOOKUP(B370,EstimatedL,2,0)</f>
        <v>0</v>
      </c>
      <c r="F370" s="25" t="str">
        <f t="shared" si="22"/>
        <v/>
      </c>
      <c r="G370" s="26"/>
    </row>
    <row r="371" spans="2:7" outlineLevel="2">
      <c r="B371" s="22">
        <v>1502000</v>
      </c>
      <c r="C371" s="27" t="s">
        <v>176</v>
      </c>
      <c r="D371" s="1">
        <f t="shared" ref="D371:E373" si="23">D372</f>
        <v>0</v>
      </c>
      <c r="E371" s="24">
        <f t="shared" si="23"/>
        <v>0</v>
      </c>
      <c r="F371" s="25" t="str">
        <f t="shared" si="22"/>
        <v/>
      </c>
      <c r="G371" s="26"/>
    </row>
    <row r="372" spans="2:7" outlineLevel="3">
      <c r="B372" s="22">
        <v>1502100</v>
      </c>
      <c r="C372" s="30" t="s">
        <v>176</v>
      </c>
      <c r="D372" s="1">
        <f t="shared" si="23"/>
        <v>0</v>
      </c>
      <c r="E372" s="24">
        <f t="shared" si="23"/>
        <v>0</v>
      </c>
      <c r="F372" s="25" t="str">
        <f t="shared" si="22"/>
        <v/>
      </c>
      <c r="G372" s="26"/>
    </row>
    <row r="373" spans="2:7" s="29" customFormat="1" outlineLevel="3">
      <c r="B373" s="22">
        <v>1502110</v>
      </c>
      <c r="C373" s="31" t="s">
        <v>113</v>
      </c>
      <c r="D373" s="2">
        <f t="shared" si="23"/>
        <v>0</v>
      </c>
      <c r="E373" s="24">
        <f t="shared" si="23"/>
        <v>0</v>
      </c>
      <c r="F373" s="25" t="str">
        <f t="shared" si="22"/>
        <v/>
      </c>
      <c r="G373" s="26"/>
    </row>
    <row r="374" spans="2:7" ht="12.75" customHeight="1" outlineLevel="3">
      <c r="B374" s="22">
        <v>1502111</v>
      </c>
      <c r="C374" s="44" t="s">
        <v>264</v>
      </c>
      <c r="D374" s="1"/>
      <c r="E374" s="24">
        <f>VLOOKUP(B374,EstimatedL,2,0)</f>
        <v>0</v>
      </c>
      <c r="F374" s="25" t="str">
        <f t="shared" si="22"/>
        <v/>
      </c>
      <c r="G374" s="26"/>
    </row>
    <row r="375" spans="2:7" outlineLevel="2">
      <c r="B375" s="22">
        <v>1503000</v>
      </c>
      <c r="C375" s="27" t="s">
        <v>177</v>
      </c>
      <c r="D375" s="1">
        <f>D376</f>
        <v>0</v>
      </c>
      <c r="E375" s="24">
        <f>E376</f>
        <v>0</v>
      </c>
      <c r="F375" s="25" t="str">
        <f t="shared" si="22"/>
        <v/>
      </c>
      <c r="G375" s="26"/>
    </row>
    <row r="376" spans="2:7" outlineLevel="3">
      <c r="B376" s="22">
        <v>1503100</v>
      </c>
      <c r="C376" s="30" t="s">
        <v>177</v>
      </c>
      <c r="D376" s="1">
        <f>D377</f>
        <v>0</v>
      </c>
      <c r="E376" s="24">
        <f>E377</f>
        <v>0</v>
      </c>
      <c r="F376" s="25" t="str">
        <f t="shared" si="22"/>
        <v/>
      </c>
      <c r="G376" s="26"/>
    </row>
    <row r="377" spans="2:7" ht="12.75" customHeight="1" outlineLevel="3">
      <c r="B377" s="22">
        <v>1503110</v>
      </c>
      <c r="C377" s="31" t="s">
        <v>114</v>
      </c>
      <c r="D377" s="1">
        <f>+D378</f>
        <v>0</v>
      </c>
      <c r="E377" s="24">
        <f>+E378</f>
        <v>0</v>
      </c>
      <c r="F377" s="25" t="str">
        <f t="shared" si="22"/>
        <v/>
      </c>
      <c r="G377" s="26"/>
    </row>
    <row r="378" spans="2:7" outlineLevel="3">
      <c r="B378" s="22">
        <v>1503111</v>
      </c>
      <c r="C378" s="44" t="s">
        <v>114</v>
      </c>
      <c r="D378" s="1"/>
      <c r="E378" s="24">
        <f>VLOOKUP(B378,EstimatedL,2,0)</f>
        <v>0</v>
      </c>
      <c r="F378" s="25" t="str">
        <f t="shared" si="22"/>
        <v/>
      </c>
      <c r="G378" s="26"/>
    </row>
    <row r="379" spans="2:7" ht="27" customHeight="1" outlineLevel="1">
      <c r="B379" s="22">
        <v>1600000</v>
      </c>
      <c r="C379" s="23" t="s">
        <v>115</v>
      </c>
      <c r="D379" s="1">
        <f t="shared" ref="D379:D381" si="24">+D380</f>
        <v>0</v>
      </c>
      <c r="E379" s="24">
        <f t="shared" ref="E379:E381" si="25">+E380</f>
        <v>0</v>
      </c>
      <c r="F379" s="25" t="str">
        <f t="shared" si="22"/>
        <v/>
      </c>
      <c r="G379" s="26"/>
    </row>
    <row r="380" spans="2:7" s="29" customFormat="1" ht="20.100000000000001" customHeight="1" outlineLevel="2">
      <c r="B380" s="22">
        <v>1601000</v>
      </c>
      <c r="C380" s="27" t="s">
        <v>115</v>
      </c>
      <c r="D380" s="2">
        <f t="shared" si="24"/>
        <v>0</v>
      </c>
      <c r="E380" s="28">
        <f t="shared" si="25"/>
        <v>0</v>
      </c>
      <c r="F380" s="25" t="str">
        <f t="shared" si="22"/>
        <v/>
      </c>
      <c r="G380" s="26"/>
    </row>
    <row r="381" spans="2:7" ht="12.75" customHeight="1" outlineLevel="3">
      <c r="B381" s="22">
        <v>1601100</v>
      </c>
      <c r="C381" s="30" t="s">
        <v>115</v>
      </c>
      <c r="D381" s="1">
        <f t="shared" si="24"/>
        <v>0</v>
      </c>
      <c r="E381" s="24">
        <f t="shared" si="25"/>
        <v>0</v>
      </c>
      <c r="F381" s="25" t="str">
        <f t="shared" si="22"/>
        <v/>
      </c>
      <c r="G381" s="26"/>
    </row>
    <row r="382" spans="2:7" ht="12.75" customHeight="1" outlineLevel="3">
      <c r="B382" s="22">
        <v>1601110</v>
      </c>
      <c r="C382" s="31" t="s">
        <v>116</v>
      </c>
      <c r="D382" s="1">
        <f>+D383+D384</f>
        <v>0</v>
      </c>
      <c r="E382" s="24">
        <f>+E383+E384</f>
        <v>0</v>
      </c>
      <c r="F382" s="25" t="str">
        <f t="shared" si="22"/>
        <v/>
      </c>
      <c r="G382" s="26"/>
    </row>
    <row r="383" spans="2:7" outlineLevel="3">
      <c r="B383" s="22">
        <v>1601111</v>
      </c>
      <c r="C383" s="32" t="s">
        <v>117</v>
      </c>
      <c r="D383" s="1"/>
      <c r="E383" s="24">
        <f>VLOOKUP(B383,EstimatedL,2,0)</f>
        <v>0</v>
      </c>
      <c r="F383" s="25" t="str">
        <f t="shared" si="22"/>
        <v/>
      </c>
      <c r="G383" s="26"/>
    </row>
    <row r="384" spans="2:7" outlineLevel="3">
      <c r="B384" s="22">
        <v>1601112</v>
      </c>
      <c r="C384" s="32" t="s">
        <v>118</v>
      </c>
      <c r="D384" s="1"/>
      <c r="E384" s="24">
        <f>VLOOKUP(B384,EstimatedL,2,0)</f>
        <v>0</v>
      </c>
      <c r="F384" s="25" t="str">
        <f t="shared" si="22"/>
        <v/>
      </c>
      <c r="G384" s="26"/>
    </row>
  </sheetData>
  <sheetProtection algorithmName="SHA-512" hashValue="x31S3PrGxcSDSQ7whIHIIQyQmMZ6YhJMLDBNk3KlTdtjE7Z3Gd00mCk/MyJMNbpWkgWv+qMBtmflyjdPMl1gog==" saltValue="oDer82nMrPWYbKyI6HLPKg==" spinCount="100000" sheet="1" objects="1" scenarios="1" selectLockedCells="1"/>
  <mergeCells count="2">
    <mergeCell ref="C1:C3"/>
    <mergeCell ref="B1:B3"/>
  </mergeCells>
  <conditionalFormatting sqref="H17">
    <cfRule type="expression" dxfId="36" priority="5">
      <formula>" =CELL(""protect"", INDIRECT(ADDRESS(ROW(),COLUMN())))=1"</formula>
    </cfRule>
  </conditionalFormatting>
  <conditionalFormatting sqref="D7">
    <cfRule type="cellIs" dxfId="35" priority="1"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2270"/>
  <sheetViews>
    <sheetView zoomScaleNormal="100" workbookViewId="0">
      <selection activeCell="F6" sqref="F6"/>
    </sheetView>
  </sheetViews>
  <sheetFormatPr defaultRowHeight="16.5"/>
  <cols>
    <col min="1" max="1" width="6.7109375" style="101" customWidth="1"/>
    <col min="2" max="2" width="15.140625" style="79" customWidth="1"/>
    <col min="3" max="3" width="5" style="79" customWidth="1"/>
    <col min="4" max="4" width="55.85546875" style="79" customWidth="1"/>
    <col min="5" max="5" width="3.5703125" style="96" customWidth="1"/>
    <col min="6" max="6" width="32.42578125" style="96" customWidth="1"/>
    <col min="7" max="7" width="19.42578125" style="96" customWidth="1"/>
    <col min="8" max="8" width="13.5703125" style="98" customWidth="1"/>
    <col min="9" max="9" width="16.7109375" style="98" customWidth="1"/>
    <col min="10" max="10" width="15.85546875" style="98" customWidth="1"/>
    <col min="11" max="11" width="1.42578125" style="98" customWidth="1"/>
    <col min="12" max="12" width="6.85546875" style="100" customWidth="1"/>
    <col min="13" max="13" width="12.5703125" style="96" customWidth="1"/>
    <col min="14" max="16384" width="9.140625" style="96"/>
  </cols>
  <sheetData>
    <row r="1" spans="1:13" s="54" customFormat="1" ht="22.5" customHeight="1">
      <c r="A1" s="48"/>
      <c r="B1" s="49"/>
      <c r="C1" s="49"/>
      <c r="D1" s="49"/>
      <c r="E1" s="50"/>
      <c r="F1" s="50" t="s">
        <v>227</v>
      </c>
      <c r="G1" s="51" t="s">
        <v>228</v>
      </c>
      <c r="H1" s="51" t="s">
        <v>229</v>
      </c>
      <c r="I1" s="52" t="s">
        <v>230</v>
      </c>
      <c r="J1" s="53" t="s">
        <v>231</v>
      </c>
      <c r="K1" s="51"/>
      <c r="L1" s="53"/>
      <c r="M1" s="53" t="s">
        <v>232</v>
      </c>
    </row>
    <row r="2" spans="1:13" s="63" customFormat="1" ht="26.25" customHeight="1">
      <c r="A2" s="55"/>
      <c r="B2" s="56"/>
      <c r="C2" s="57"/>
      <c r="D2" s="164" t="s">
        <v>214</v>
      </c>
      <c r="E2" s="163" t="s">
        <v>233</v>
      </c>
      <c r="F2" s="164"/>
      <c r="G2" s="164"/>
      <c r="H2" s="164"/>
      <c r="I2" s="58" t="s">
        <v>198</v>
      </c>
      <c r="J2" s="59" t="str">
        <f>LatestYear</f>
        <v>Latest year available</v>
      </c>
      <c r="K2" s="60"/>
      <c r="L2" s="61"/>
      <c r="M2" s="62"/>
    </row>
    <row r="3" spans="1:13" s="63" customFormat="1" ht="26.25" customHeight="1">
      <c r="A3" s="55"/>
      <c r="B3" s="56"/>
      <c r="C3" s="57"/>
      <c r="D3" s="164"/>
      <c r="E3" s="164"/>
      <c r="F3" s="164"/>
      <c r="G3" s="164"/>
      <c r="H3" s="164"/>
      <c r="I3" s="58" t="s">
        <v>219</v>
      </c>
      <c r="J3" s="59" t="str">
        <f>Country</f>
        <v>Fictitious</v>
      </c>
      <c r="K3" s="60"/>
      <c r="L3" s="61"/>
      <c r="M3" s="62"/>
    </row>
    <row r="4" spans="1:13" s="63" customFormat="1" ht="26.25" customHeight="1" thickBot="1">
      <c r="A4" s="55"/>
      <c r="B4" s="64"/>
      <c r="C4" s="65"/>
      <c r="D4" s="165"/>
      <c r="E4" s="66"/>
      <c r="F4" s="166" t="s">
        <v>224</v>
      </c>
      <c r="G4" s="166"/>
      <c r="H4" s="166"/>
      <c r="I4" s="67" t="s">
        <v>220</v>
      </c>
      <c r="J4" s="68" t="str">
        <f>'1-Step 1-L-Year'!F3</f>
        <v>Ficty</v>
      </c>
      <c r="K4" s="69"/>
      <c r="L4" s="70"/>
      <c r="M4" s="71"/>
    </row>
    <row r="5" spans="1:13" s="79" customFormat="1" ht="14.25" thickBot="1">
      <c r="A5" s="72">
        <v>1</v>
      </c>
      <c r="B5" s="73" t="s">
        <v>199</v>
      </c>
      <c r="C5" s="73"/>
      <c r="D5" s="74" t="s">
        <v>200</v>
      </c>
      <c r="E5" s="75"/>
      <c r="F5" s="74" t="s">
        <v>201</v>
      </c>
      <c r="G5" s="74" t="s">
        <v>202</v>
      </c>
      <c r="H5" s="75" t="s">
        <v>198</v>
      </c>
      <c r="I5" s="75" t="s">
        <v>203</v>
      </c>
      <c r="J5" s="75" t="s">
        <v>215</v>
      </c>
      <c r="K5" s="76"/>
      <c r="L5" s="77" t="str">
        <f>IF(AND(ISNUMBER(I16),ISNUMBER(H16)),"OK","")</f>
        <v/>
      </c>
      <c r="M5" s="78"/>
    </row>
    <row r="6" spans="1:13" s="79" customFormat="1" ht="13.5">
      <c r="A6" s="72" t="str">
        <f>IF(B6="Code",1+MAX(A$5:A5),"")</f>
        <v/>
      </c>
      <c r="B6" s="80">
        <f>VLOOKUP(A5,BasicHeadings,2,0)</f>
        <v>1101111</v>
      </c>
      <c r="C6" s="81"/>
      <c r="D6" s="80" t="str">
        <f>VLOOKUP(A5,BasicHeadings,3,0)</f>
        <v>Rice</v>
      </c>
      <c r="E6" s="76">
        <v>1</v>
      </c>
      <c r="F6" s="11"/>
      <c r="G6" s="11"/>
      <c r="H6" s="12"/>
      <c r="I6" s="12"/>
      <c r="J6" s="12" t="s">
        <v>216</v>
      </c>
      <c r="K6" s="76"/>
      <c r="L6" s="82"/>
      <c r="M6" s="11"/>
    </row>
    <row r="7" spans="1:13" s="79" customFormat="1" ht="15" customHeight="1">
      <c r="A7" s="72" t="str">
        <f>IF(B7="Code",1+MAX(A$5:A6),"")</f>
        <v/>
      </c>
      <c r="B7" s="83"/>
      <c r="C7" s="84" t="s">
        <v>212</v>
      </c>
      <c r="D7" s="83"/>
      <c r="E7" s="76">
        <v>2</v>
      </c>
      <c r="F7" s="11"/>
      <c r="G7" s="11"/>
      <c r="H7" s="12"/>
      <c r="I7" s="12"/>
      <c r="J7" s="12" t="s">
        <v>216</v>
      </c>
      <c r="K7" s="76"/>
      <c r="L7" s="82"/>
      <c r="M7" s="11"/>
    </row>
    <row r="8" spans="1:13" s="79" customFormat="1" ht="13.5" customHeight="1">
      <c r="A8" s="72" t="str">
        <f>IF(B8="Code",1+MAX(A$5:A7),"")</f>
        <v/>
      </c>
      <c r="B8" s="85"/>
      <c r="C8" s="167" t="s">
        <v>239</v>
      </c>
      <c r="D8" s="168"/>
      <c r="E8" s="76">
        <v>3</v>
      </c>
      <c r="F8" s="11"/>
      <c r="G8" s="11"/>
      <c r="H8" s="12"/>
      <c r="I8" s="13"/>
      <c r="J8" s="12" t="s">
        <v>216</v>
      </c>
      <c r="K8" s="76"/>
      <c r="L8" s="82"/>
      <c r="M8" s="11"/>
    </row>
    <row r="9" spans="1:13" s="79" customFormat="1" ht="13.5">
      <c r="A9" s="72" t="str">
        <f>IF(B9="Code",1+MAX(A$5:A8),"")</f>
        <v/>
      </c>
      <c r="B9" s="86"/>
      <c r="C9" s="169"/>
      <c r="D9" s="170"/>
      <c r="E9" s="87">
        <v>4</v>
      </c>
      <c r="F9" s="11"/>
      <c r="G9" s="11"/>
      <c r="H9" s="12"/>
      <c r="I9" s="12"/>
      <c r="J9" s="12" t="s">
        <v>216</v>
      </c>
      <c r="K9" s="76"/>
      <c r="L9" s="82"/>
      <c r="M9" s="11"/>
    </row>
    <row r="10" spans="1:13" s="79" customFormat="1" ht="13.5">
      <c r="A10" s="72" t="str">
        <f>IF(B10="Code",1+MAX(A$5:A9),"")</f>
        <v/>
      </c>
      <c r="B10" s="88" t="s">
        <v>238</v>
      </c>
      <c r="C10" s="102"/>
      <c r="D10" s="89" t="str">
        <f>IF(ISNUMBER(C10),VLOOKUP(C10,Approaches,2,0),"")</f>
        <v/>
      </c>
      <c r="E10" s="76">
        <v>5</v>
      </c>
      <c r="F10" s="11"/>
      <c r="G10" s="12"/>
      <c r="H10" s="103"/>
      <c r="I10" s="14"/>
      <c r="J10" s="12" t="s">
        <v>216</v>
      </c>
      <c r="K10" s="87"/>
      <c r="L10" s="82"/>
      <c r="M10" s="11"/>
    </row>
    <row r="11" spans="1:13" s="79" customFormat="1" ht="13.5">
      <c r="A11" s="72"/>
      <c r="B11" s="88" t="s">
        <v>238</v>
      </c>
      <c r="C11" s="102"/>
      <c r="D11" s="86" t="str">
        <f>IF(ISNUMBER(C11),VLOOKUP(C11,Approaches,2,0),"")</f>
        <v/>
      </c>
      <c r="E11" s="76">
        <v>6</v>
      </c>
      <c r="F11" s="11"/>
      <c r="G11" s="12"/>
      <c r="H11" s="103"/>
      <c r="I11" s="14"/>
      <c r="J11" s="12"/>
      <c r="K11" s="87"/>
      <c r="L11" s="82"/>
      <c r="M11" s="11"/>
    </row>
    <row r="12" spans="1:13" s="79" customFormat="1" ht="13.5">
      <c r="A12" s="72"/>
      <c r="B12" s="88" t="s">
        <v>238</v>
      </c>
      <c r="C12" s="102"/>
      <c r="D12" s="86" t="str">
        <f>IF(ISNUMBER(C12),VLOOKUP(C12,Approaches,2,0),"")</f>
        <v/>
      </c>
      <c r="E12" s="76">
        <v>7</v>
      </c>
      <c r="F12" s="11"/>
      <c r="G12" s="12"/>
      <c r="H12" s="103"/>
      <c r="I12" s="14"/>
      <c r="J12" s="12"/>
      <c r="K12" s="87"/>
      <c r="L12" s="82"/>
      <c r="M12" s="11"/>
    </row>
    <row r="13" spans="1:13" s="79" customFormat="1" ht="13.5">
      <c r="A13" s="72"/>
      <c r="B13" s="88" t="s">
        <v>238</v>
      </c>
      <c r="C13" s="102"/>
      <c r="D13" s="86" t="str">
        <f>IF(ISNUMBER(C13),VLOOKUP(C13,Approaches,2,0),"")</f>
        <v/>
      </c>
      <c r="E13" s="76">
        <v>8</v>
      </c>
      <c r="F13" s="11"/>
      <c r="G13" s="12"/>
      <c r="H13" s="103"/>
      <c r="I13" s="14"/>
      <c r="J13" s="12"/>
      <c r="K13" s="87"/>
      <c r="L13" s="82"/>
      <c r="M13" s="11"/>
    </row>
    <row r="14" spans="1:13" s="79" customFormat="1" ht="13.5">
      <c r="A14" s="72"/>
      <c r="B14" s="88" t="s">
        <v>238</v>
      </c>
      <c r="C14" s="102"/>
      <c r="D14" s="90" t="str">
        <f>IF(ISNUMBER(C14),VLOOKUP(C14,Approaches,2,0),"")</f>
        <v/>
      </c>
      <c r="E14" s="76">
        <v>9</v>
      </c>
      <c r="F14" s="11"/>
      <c r="G14" s="12"/>
      <c r="H14" s="103"/>
      <c r="I14" s="14"/>
      <c r="J14" s="12"/>
      <c r="K14" s="87"/>
      <c r="L14" s="82"/>
      <c r="M14" s="11"/>
    </row>
    <row r="15" spans="1:13" s="79" customFormat="1" ht="14.25" thickBot="1">
      <c r="A15" s="72"/>
      <c r="B15" s="91"/>
      <c r="C15" s="91"/>
      <c r="D15" s="86"/>
      <c r="E15" s="76">
        <v>10</v>
      </c>
      <c r="F15" s="11"/>
      <c r="G15" s="12"/>
      <c r="H15" s="103"/>
      <c r="I15" s="15"/>
      <c r="J15" s="12"/>
      <c r="K15" s="87"/>
      <c r="L15" s="82"/>
      <c r="M15" s="11"/>
    </row>
    <row r="16" spans="1:13" s="79" customFormat="1" ht="14.25" thickBot="1">
      <c r="A16" s="72" t="str">
        <f>IF(B16="Code",1+MAX(A$5:A10),"")</f>
        <v/>
      </c>
      <c r="B16" s="92"/>
      <c r="C16" s="92"/>
      <c r="D16" s="92"/>
      <c r="E16" s="93"/>
      <c r="F16" s="94"/>
      <c r="G16" s="92" t="s">
        <v>204</v>
      </c>
      <c r="H16" s="95">
        <f>B6</f>
        <v>1101111</v>
      </c>
      <c r="I16" s="104"/>
      <c r="J16" s="93" t="s">
        <v>216</v>
      </c>
      <c r="K16" s="93"/>
      <c r="L16" s="93"/>
      <c r="M16" s="93"/>
    </row>
    <row r="17" spans="1:13" s="79" customFormat="1" ht="14.25" thickBot="1">
      <c r="A17" s="72">
        <f>IF(B17="Code",1+MAX(A$5:A16),"")</f>
        <v>2</v>
      </c>
      <c r="B17" s="73" t="s">
        <v>199</v>
      </c>
      <c r="C17" s="73"/>
      <c r="D17" s="74" t="s">
        <v>200</v>
      </c>
      <c r="E17" s="75"/>
      <c r="F17" s="74" t="s">
        <v>201</v>
      </c>
      <c r="G17" s="74" t="s">
        <v>202</v>
      </c>
      <c r="H17" s="75" t="s">
        <v>198</v>
      </c>
      <c r="I17" s="75" t="s">
        <v>203</v>
      </c>
      <c r="J17" s="75" t="s">
        <v>215</v>
      </c>
      <c r="K17" s="76"/>
      <c r="L17" s="77" t="str">
        <f>IF(AND(ISNUMBER(I28),ISNUMBER(H28)),"OK","")</f>
        <v/>
      </c>
      <c r="M17" s="78"/>
    </row>
    <row r="18" spans="1:13" s="79" customFormat="1" ht="13.5">
      <c r="A18" s="72" t="str">
        <f>IF(B18="Code",1+MAX(A$5:A17),"")</f>
        <v/>
      </c>
      <c r="B18" s="80">
        <f>VLOOKUP(A17,BasicHeadings,2,0)</f>
        <v>1101112</v>
      </c>
      <c r="C18" s="81"/>
      <c r="D18" s="80" t="str">
        <f>VLOOKUP(A17,BasicHeadings,3,0)</f>
        <v>Other cereals, flour and other cereal products</v>
      </c>
      <c r="E18" s="76">
        <v>1</v>
      </c>
      <c r="F18" s="11"/>
      <c r="G18" s="11"/>
      <c r="H18" s="12"/>
      <c r="I18" s="12"/>
      <c r="J18" s="12" t="s">
        <v>216</v>
      </c>
      <c r="K18" s="76"/>
      <c r="L18" s="82"/>
      <c r="M18" s="11"/>
    </row>
    <row r="19" spans="1:13" s="79" customFormat="1" ht="15" customHeight="1">
      <c r="A19" s="72" t="str">
        <f>IF(B19="Code",1+MAX(A$5:A18),"")</f>
        <v/>
      </c>
      <c r="B19" s="83"/>
      <c r="C19" s="84" t="s">
        <v>212</v>
      </c>
      <c r="D19" s="83"/>
      <c r="E19" s="76">
        <v>2</v>
      </c>
      <c r="F19" s="11"/>
      <c r="G19" s="11"/>
      <c r="H19" s="12"/>
      <c r="I19" s="12"/>
      <c r="J19" s="12" t="s">
        <v>216</v>
      </c>
      <c r="K19" s="76"/>
      <c r="L19" s="82"/>
      <c r="M19" s="11"/>
    </row>
    <row r="20" spans="1:13" s="79" customFormat="1" ht="13.5" customHeight="1">
      <c r="A20" s="72" t="str">
        <f>IF(B20="Code",1+MAX(A$5:A19),"")</f>
        <v/>
      </c>
      <c r="B20" s="85"/>
      <c r="C20" s="167" t="s">
        <v>239</v>
      </c>
      <c r="D20" s="168"/>
      <c r="E20" s="76">
        <v>3</v>
      </c>
      <c r="F20" s="11"/>
      <c r="G20" s="11"/>
      <c r="H20" s="12"/>
      <c r="I20" s="13"/>
      <c r="J20" s="12" t="s">
        <v>216</v>
      </c>
      <c r="K20" s="76"/>
      <c r="L20" s="82"/>
      <c r="M20" s="11"/>
    </row>
    <row r="21" spans="1:13" s="79" customFormat="1" ht="13.5">
      <c r="A21" s="72" t="str">
        <f>IF(B21="Code",1+MAX(A$5:A20),"")</f>
        <v/>
      </c>
      <c r="B21" s="86"/>
      <c r="C21" s="169"/>
      <c r="D21" s="170"/>
      <c r="E21" s="87">
        <v>4</v>
      </c>
      <c r="F21" s="11"/>
      <c r="G21" s="11"/>
      <c r="H21" s="12"/>
      <c r="I21" s="12"/>
      <c r="J21" s="12" t="s">
        <v>216</v>
      </c>
      <c r="K21" s="76"/>
      <c r="L21" s="82"/>
      <c r="M21" s="11"/>
    </row>
    <row r="22" spans="1:13" s="79" customFormat="1" ht="13.5">
      <c r="A22" s="72" t="str">
        <f>IF(B22="Code",1+MAX(A$5:A21),"")</f>
        <v/>
      </c>
      <c r="B22" s="88" t="s">
        <v>238</v>
      </c>
      <c r="C22" s="102"/>
      <c r="D22" s="89" t="str">
        <f>IF(ISNUMBER(C22),VLOOKUP(C22,Approaches,2,0),"")</f>
        <v/>
      </c>
      <c r="E22" s="76">
        <v>5</v>
      </c>
      <c r="F22" s="11"/>
      <c r="G22" s="12"/>
      <c r="H22" s="103"/>
      <c r="I22" s="14"/>
      <c r="J22" s="12" t="s">
        <v>216</v>
      </c>
      <c r="K22" s="87"/>
      <c r="L22" s="82"/>
      <c r="M22" s="11"/>
    </row>
    <row r="23" spans="1:13" s="79" customFormat="1" ht="13.5">
      <c r="A23" s="72"/>
      <c r="B23" s="88" t="s">
        <v>238</v>
      </c>
      <c r="C23" s="102"/>
      <c r="D23" s="86" t="str">
        <f>IF(ISNUMBER(C23),VLOOKUP(C23,Approaches,2,0),"")</f>
        <v/>
      </c>
      <c r="E23" s="76">
        <v>6</v>
      </c>
      <c r="F23" s="11"/>
      <c r="G23" s="12"/>
      <c r="H23" s="103"/>
      <c r="I23" s="14"/>
      <c r="J23" s="12"/>
      <c r="K23" s="87"/>
      <c r="L23" s="82"/>
      <c r="M23" s="11"/>
    </row>
    <row r="24" spans="1:13" s="79" customFormat="1" ht="13.5">
      <c r="A24" s="72"/>
      <c r="B24" s="88" t="s">
        <v>238</v>
      </c>
      <c r="C24" s="102"/>
      <c r="D24" s="86" t="str">
        <f>IF(ISNUMBER(C24),VLOOKUP(C24,Approaches,2,0),"")</f>
        <v/>
      </c>
      <c r="E24" s="76">
        <v>7</v>
      </c>
      <c r="F24" s="11"/>
      <c r="G24" s="12"/>
      <c r="H24" s="103"/>
      <c r="I24" s="14"/>
      <c r="J24" s="12"/>
      <c r="K24" s="87"/>
      <c r="L24" s="82"/>
      <c r="M24" s="11"/>
    </row>
    <row r="25" spans="1:13" s="79" customFormat="1" ht="13.5">
      <c r="A25" s="72"/>
      <c r="B25" s="88" t="s">
        <v>238</v>
      </c>
      <c r="C25" s="102"/>
      <c r="D25" s="86" t="str">
        <f>IF(ISNUMBER(C25),VLOOKUP(C25,Approaches,2,0),"")</f>
        <v/>
      </c>
      <c r="E25" s="76">
        <v>8</v>
      </c>
      <c r="F25" s="11"/>
      <c r="G25" s="12"/>
      <c r="H25" s="103"/>
      <c r="I25" s="14"/>
      <c r="J25" s="12"/>
      <c r="K25" s="87"/>
      <c r="L25" s="82"/>
      <c r="M25" s="11"/>
    </row>
    <row r="26" spans="1:13" s="79" customFormat="1" ht="13.5">
      <c r="A26" s="72"/>
      <c r="B26" s="88" t="s">
        <v>238</v>
      </c>
      <c r="C26" s="102"/>
      <c r="D26" s="90" t="str">
        <f>IF(ISNUMBER(C26),VLOOKUP(C26,Approaches,2,0),"")</f>
        <v/>
      </c>
      <c r="E26" s="76">
        <v>9</v>
      </c>
      <c r="F26" s="11"/>
      <c r="G26" s="12"/>
      <c r="H26" s="103"/>
      <c r="I26" s="14"/>
      <c r="J26" s="12"/>
      <c r="K26" s="87"/>
      <c r="L26" s="82"/>
      <c r="M26" s="11"/>
    </row>
    <row r="27" spans="1:13" s="79" customFormat="1" ht="14.25" thickBot="1">
      <c r="A27" s="72"/>
      <c r="B27" s="91"/>
      <c r="C27" s="91"/>
      <c r="D27" s="86"/>
      <c r="E27" s="76">
        <v>10</v>
      </c>
      <c r="F27" s="11"/>
      <c r="G27" s="12"/>
      <c r="H27" s="103"/>
      <c r="I27" s="15"/>
      <c r="J27" s="12"/>
      <c r="K27" s="87"/>
      <c r="L27" s="82"/>
      <c r="M27" s="11"/>
    </row>
    <row r="28" spans="1:13" s="79" customFormat="1" ht="14.25" thickBot="1">
      <c r="A28" s="72" t="str">
        <f>IF(B28="Code",1+MAX(A$5:A22),"")</f>
        <v/>
      </c>
      <c r="B28" s="92"/>
      <c r="C28" s="92"/>
      <c r="D28" s="92"/>
      <c r="E28" s="93"/>
      <c r="F28" s="94"/>
      <c r="G28" s="92" t="s">
        <v>204</v>
      </c>
      <c r="H28" s="95">
        <f>B18</f>
        <v>1101112</v>
      </c>
      <c r="I28" s="104"/>
      <c r="J28" s="93" t="s">
        <v>216</v>
      </c>
      <c r="K28" s="93"/>
      <c r="L28" s="93"/>
      <c r="M28" s="93"/>
    </row>
    <row r="29" spans="1:13" s="79" customFormat="1" ht="14.25" thickBot="1">
      <c r="A29" s="72">
        <f>IF(B29="Code",1+MAX(A$5:A28),"")</f>
        <v>3</v>
      </c>
      <c r="B29" s="73" t="s">
        <v>199</v>
      </c>
      <c r="C29" s="73"/>
      <c r="D29" s="74" t="s">
        <v>200</v>
      </c>
      <c r="E29" s="75"/>
      <c r="F29" s="74" t="s">
        <v>201</v>
      </c>
      <c r="G29" s="74" t="s">
        <v>202</v>
      </c>
      <c r="H29" s="75" t="s">
        <v>198</v>
      </c>
      <c r="I29" s="75" t="s">
        <v>203</v>
      </c>
      <c r="J29" s="75" t="s">
        <v>215</v>
      </c>
      <c r="K29" s="76"/>
      <c r="L29" s="77" t="str">
        <f>IF(AND(ISNUMBER(I40),ISNUMBER(H40)),"OK","")</f>
        <v/>
      </c>
      <c r="M29" s="78"/>
    </row>
    <row r="30" spans="1:13" s="79" customFormat="1" ht="13.5">
      <c r="A30" s="72" t="str">
        <f>IF(B30="Code",1+MAX(A$5:A29),"")</f>
        <v/>
      </c>
      <c r="B30" s="80">
        <f>VLOOKUP(A29,BasicHeadings,2,0)</f>
        <v>1101113</v>
      </c>
      <c r="C30" s="81"/>
      <c r="D30" s="80" t="str">
        <f>VLOOKUP(A29,BasicHeadings,3,0)</f>
        <v>Bread</v>
      </c>
      <c r="E30" s="76">
        <v>1</v>
      </c>
      <c r="F30" s="11"/>
      <c r="G30" s="11"/>
      <c r="H30" s="12"/>
      <c r="I30" s="12"/>
      <c r="J30" s="12" t="s">
        <v>216</v>
      </c>
      <c r="K30" s="76"/>
      <c r="L30" s="82"/>
      <c r="M30" s="11"/>
    </row>
    <row r="31" spans="1:13" s="79" customFormat="1" ht="15" customHeight="1">
      <c r="A31" s="72" t="str">
        <f>IF(B31="Code",1+MAX(A$5:A30),"")</f>
        <v/>
      </c>
      <c r="B31" s="83"/>
      <c r="C31" s="84" t="s">
        <v>212</v>
      </c>
      <c r="D31" s="83"/>
      <c r="E31" s="76">
        <v>2</v>
      </c>
      <c r="F31" s="11"/>
      <c r="G31" s="11"/>
      <c r="H31" s="12"/>
      <c r="I31" s="12"/>
      <c r="J31" s="12" t="s">
        <v>216</v>
      </c>
      <c r="K31" s="76"/>
      <c r="L31" s="82"/>
      <c r="M31" s="11"/>
    </row>
    <row r="32" spans="1:13" s="79" customFormat="1" ht="13.5" customHeight="1">
      <c r="A32" s="72" t="str">
        <f>IF(B32="Code",1+MAX(A$5:A31),"")</f>
        <v/>
      </c>
      <c r="B32" s="85"/>
      <c r="C32" s="167" t="s">
        <v>239</v>
      </c>
      <c r="D32" s="168"/>
      <c r="E32" s="76">
        <v>3</v>
      </c>
      <c r="F32" s="11"/>
      <c r="G32" s="11"/>
      <c r="H32" s="12"/>
      <c r="I32" s="13"/>
      <c r="J32" s="12" t="s">
        <v>216</v>
      </c>
      <c r="K32" s="76"/>
      <c r="L32" s="82"/>
      <c r="M32" s="11"/>
    </row>
    <row r="33" spans="1:13" s="79" customFormat="1" ht="13.5">
      <c r="A33" s="72" t="str">
        <f>IF(B33="Code",1+MAX(A$5:A32),"")</f>
        <v/>
      </c>
      <c r="B33" s="86"/>
      <c r="C33" s="169"/>
      <c r="D33" s="170"/>
      <c r="E33" s="87">
        <v>4</v>
      </c>
      <c r="F33" s="11"/>
      <c r="G33" s="11"/>
      <c r="H33" s="12"/>
      <c r="I33" s="12"/>
      <c r="J33" s="12" t="s">
        <v>216</v>
      </c>
      <c r="K33" s="76"/>
      <c r="L33" s="82"/>
      <c r="M33" s="11"/>
    </row>
    <row r="34" spans="1:13" s="79" customFormat="1" ht="13.5">
      <c r="A34" s="72" t="str">
        <f>IF(B34="Code",1+MAX(A$5:A33),"")</f>
        <v/>
      </c>
      <c r="B34" s="88" t="s">
        <v>238</v>
      </c>
      <c r="C34" s="102"/>
      <c r="D34" s="89" t="str">
        <f>IF(ISNUMBER(C34),VLOOKUP(C34,Approaches,2,0),"")</f>
        <v/>
      </c>
      <c r="E34" s="76">
        <v>5</v>
      </c>
      <c r="F34" s="11"/>
      <c r="G34" s="12"/>
      <c r="H34" s="103"/>
      <c r="I34" s="14"/>
      <c r="J34" s="12" t="s">
        <v>216</v>
      </c>
      <c r="K34" s="87"/>
      <c r="L34" s="82"/>
      <c r="M34" s="11"/>
    </row>
    <row r="35" spans="1:13" s="79" customFormat="1" ht="13.5">
      <c r="A35" s="72"/>
      <c r="B35" s="88" t="s">
        <v>238</v>
      </c>
      <c r="C35" s="102"/>
      <c r="D35" s="86" t="str">
        <f>IF(ISNUMBER(C35),VLOOKUP(C35,Approaches,2,0),"")</f>
        <v/>
      </c>
      <c r="E35" s="76">
        <v>6</v>
      </c>
      <c r="F35" s="11"/>
      <c r="G35" s="12"/>
      <c r="H35" s="103"/>
      <c r="I35" s="14"/>
      <c r="J35" s="12"/>
      <c r="K35" s="87"/>
      <c r="L35" s="82"/>
      <c r="M35" s="11"/>
    </row>
    <row r="36" spans="1:13" s="79" customFormat="1" ht="13.5">
      <c r="A36" s="72"/>
      <c r="B36" s="88" t="s">
        <v>238</v>
      </c>
      <c r="C36" s="102"/>
      <c r="D36" s="86" t="str">
        <f>IF(ISNUMBER(C36),VLOOKUP(C36,Approaches,2,0),"")</f>
        <v/>
      </c>
      <c r="E36" s="76">
        <v>7</v>
      </c>
      <c r="F36" s="11"/>
      <c r="G36" s="12"/>
      <c r="H36" s="103"/>
      <c r="I36" s="14"/>
      <c r="J36" s="12"/>
      <c r="K36" s="87"/>
      <c r="L36" s="82"/>
      <c r="M36" s="11"/>
    </row>
    <row r="37" spans="1:13" s="79" customFormat="1" ht="13.5">
      <c r="A37" s="72"/>
      <c r="B37" s="88" t="s">
        <v>238</v>
      </c>
      <c r="C37" s="102"/>
      <c r="D37" s="86" t="str">
        <f>IF(ISNUMBER(C37),VLOOKUP(C37,Approaches,2,0),"")</f>
        <v/>
      </c>
      <c r="E37" s="76">
        <v>8</v>
      </c>
      <c r="F37" s="11"/>
      <c r="G37" s="12"/>
      <c r="H37" s="103"/>
      <c r="I37" s="14"/>
      <c r="J37" s="12"/>
      <c r="K37" s="87"/>
      <c r="L37" s="82"/>
      <c r="M37" s="11"/>
    </row>
    <row r="38" spans="1:13" s="79" customFormat="1" ht="13.5">
      <c r="A38" s="72"/>
      <c r="B38" s="88" t="s">
        <v>238</v>
      </c>
      <c r="C38" s="102"/>
      <c r="D38" s="90" t="str">
        <f>IF(ISNUMBER(C38),VLOOKUP(C38,Approaches,2,0),"")</f>
        <v/>
      </c>
      <c r="E38" s="76">
        <v>9</v>
      </c>
      <c r="F38" s="11"/>
      <c r="G38" s="12"/>
      <c r="H38" s="103"/>
      <c r="I38" s="14"/>
      <c r="J38" s="12"/>
      <c r="K38" s="87"/>
      <c r="L38" s="82"/>
      <c r="M38" s="11"/>
    </row>
    <row r="39" spans="1:13" s="79" customFormat="1" ht="14.25" thickBot="1">
      <c r="A39" s="72"/>
      <c r="B39" s="91"/>
      <c r="C39" s="91"/>
      <c r="D39" s="86"/>
      <c r="E39" s="76">
        <v>10</v>
      </c>
      <c r="F39" s="11"/>
      <c r="G39" s="12"/>
      <c r="H39" s="103"/>
      <c r="I39" s="15"/>
      <c r="J39" s="12"/>
      <c r="K39" s="87"/>
      <c r="L39" s="82"/>
      <c r="M39" s="11"/>
    </row>
    <row r="40" spans="1:13" s="79" customFormat="1" ht="14.25" thickBot="1">
      <c r="A40" s="72" t="str">
        <f>IF(B40="Code",1+MAX(A$5:A34),"")</f>
        <v/>
      </c>
      <c r="B40" s="92"/>
      <c r="C40" s="92"/>
      <c r="D40" s="92"/>
      <c r="E40" s="93"/>
      <c r="F40" s="94"/>
      <c r="G40" s="92" t="s">
        <v>204</v>
      </c>
      <c r="H40" s="95">
        <f>B30</f>
        <v>1101113</v>
      </c>
      <c r="I40" s="104"/>
      <c r="J40" s="93" t="s">
        <v>216</v>
      </c>
      <c r="K40" s="93"/>
      <c r="L40" s="93"/>
      <c r="M40" s="93"/>
    </row>
    <row r="41" spans="1:13" s="79" customFormat="1" ht="14.25" thickBot="1">
      <c r="A41" s="72">
        <f>IF(B41="Code",1+MAX(A$5:A40),"")</f>
        <v>4</v>
      </c>
      <c r="B41" s="73" t="s">
        <v>199</v>
      </c>
      <c r="C41" s="73"/>
      <c r="D41" s="74" t="s">
        <v>200</v>
      </c>
      <c r="E41" s="75"/>
      <c r="F41" s="74" t="s">
        <v>201</v>
      </c>
      <c r="G41" s="74" t="s">
        <v>202</v>
      </c>
      <c r="H41" s="75" t="s">
        <v>198</v>
      </c>
      <c r="I41" s="75" t="s">
        <v>203</v>
      </c>
      <c r="J41" s="75" t="s">
        <v>215</v>
      </c>
      <c r="K41" s="76"/>
      <c r="L41" s="77" t="str">
        <f>IF(AND(ISNUMBER(I52),ISNUMBER(H52)),"OK","")</f>
        <v/>
      </c>
      <c r="M41" s="78"/>
    </row>
    <row r="42" spans="1:13" s="79" customFormat="1" ht="13.5">
      <c r="A42" s="72" t="str">
        <f>IF(B42="Code",1+MAX(A$5:A41),"")</f>
        <v/>
      </c>
      <c r="B42" s="80">
        <f>VLOOKUP(A41,BasicHeadings,2,0)</f>
        <v>1101114</v>
      </c>
      <c r="C42" s="81"/>
      <c r="D42" s="80" t="str">
        <f>VLOOKUP(A41,BasicHeadings,3,0)</f>
        <v>Other bakery products</v>
      </c>
      <c r="E42" s="76">
        <v>1</v>
      </c>
      <c r="F42" s="11"/>
      <c r="G42" s="11"/>
      <c r="H42" s="12"/>
      <c r="I42" s="12"/>
      <c r="J42" s="12" t="s">
        <v>216</v>
      </c>
      <c r="K42" s="76"/>
      <c r="L42" s="82"/>
      <c r="M42" s="11"/>
    </row>
    <row r="43" spans="1:13" s="79" customFormat="1" ht="15" customHeight="1">
      <c r="A43" s="72" t="str">
        <f>IF(B43="Code",1+MAX(A$5:A42),"")</f>
        <v/>
      </c>
      <c r="B43" s="83"/>
      <c r="C43" s="84" t="s">
        <v>212</v>
      </c>
      <c r="D43" s="83"/>
      <c r="E43" s="76">
        <v>2</v>
      </c>
      <c r="F43" s="11"/>
      <c r="G43" s="11"/>
      <c r="H43" s="12"/>
      <c r="I43" s="12"/>
      <c r="J43" s="12" t="s">
        <v>216</v>
      </c>
      <c r="K43" s="76"/>
      <c r="L43" s="82"/>
      <c r="M43" s="11"/>
    </row>
    <row r="44" spans="1:13" s="79" customFormat="1" ht="13.5" customHeight="1">
      <c r="A44" s="72" t="str">
        <f>IF(B44="Code",1+MAX(A$5:A43),"")</f>
        <v/>
      </c>
      <c r="B44" s="85"/>
      <c r="C44" s="167" t="s">
        <v>239</v>
      </c>
      <c r="D44" s="168"/>
      <c r="E44" s="76">
        <v>3</v>
      </c>
      <c r="F44" s="11"/>
      <c r="G44" s="11"/>
      <c r="H44" s="12"/>
      <c r="I44" s="13"/>
      <c r="J44" s="12" t="s">
        <v>216</v>
      </c>
      <c r="K44" s="76"/>
      <c r="L44" s="82"/>
      <c r="M44" s="11"/>
    </row>
    <row r="45" spans="1:13" s="79" customFormat="1" ht="13.5">
      <c r="A45" s="72" t="str">
        <f>IF(B45="Code",1+MAX(A$5:A44),"")</f>
        <v/>
      </c>
      <c r="B45" s="86"/>
      <c r="C45" s="169"/>
      <c r="D45" s="170"/>
      <c r="E45" s="87">
        <v>4</v>
      </c>
      <c r="F45" s="11"/>
      <c r="G45" s="11"/>
      <c r="H45" s="12"/>
      <c r="I45" s="12"/>
      <c r="J45" s="12" t="s">
        <v>216</v>
      </c>
      <c r="K45" s="76"/>
      <c r="L45" s="82"/>
      <c r="M45" s="11"/>
    </row>
    <row r="46" spans="1:13" s="79" customFormat="1" ht="13.5">
      <c r="A46" s="72" t="str">
        <f>IF(B46="Code",1+MAX(A$5:A45),"")</f>
        <v/>
      </c>
      <c r="B46" s="88" t="s">
        <v>238</v>
      </c>
      <c r="C46" s="102"/>
      <c r="D46" s="89" t="str">
        <f>IF(ISNUMBER(C46),VLOOKUP(C46,Approaches,2,0),"")</f>
        <v/>
      </c>
      <c r="E46" s="76">
        <v>5</v>
      </c>
      <c r="F46" s="11"/>
      <c r="G46" s="12"/>
      <c r="H46" s="103"/>
      <c r="I46" s="14"/>
      <c r="J46" s="12" t="s">
        <v>216</v>
      </c>
      <c r="K46" s="87"/>
      <c r="L46" s="82"/>
      <c r="M46" s="11"/>
    </row>
    <row r="47" spans="1:13" s="79" customFormat="1" ht="13.5">
      <c r="A47" s="72"/>
      <c r="B47" s="88" t="s">
        <v>238</v>
      </c>
      <c r="C47" s="102"/>
      <c r="D47" s="86" t="str">
        <f>IF(ISNUMBER(C47),VLOOKUP(C47,Approaches,2,0),"")</f>
        <v/>
      </c>
      <c r="E47" s="76">
        <v>6</v>
      </c>
      <c r="F47" s="11"/>
      <c r="G47" s="12"/>
      <c r="H47" s="103"/>
      <c r="I47" s="14"/>
      <c r="J47" s="12"/>
      <c r="K47" s="87"/>
      <c r="L47" s="82"/>
      <c r="M47" s="11"/>
    </row>
    <row r="48" spans="1:13" s="79" customFormat="1" ht="13.5">
      <c r="A48" s="72"/>
      <c r="B48" s="88" t="s">
        <v>238</v>
      </c>
      <c r="C48" s="102"/>
      <c r="D48" s="86" t="str">
        <f>IF(ISNUMBER(C48),VLOOKUP(C48,Approaches,2,0),"")</f>
        <v/>
      </c>
      <c r="E48" s="76">
        <v>7</v>
      </c>
      <c r="F48" s="11"/>
      <c r="G48" s="12"/>
      <c r="H48" s="103"/>
      <c r="I48" s="14"/>
      <c r="J48" s="12"/>
      <c r="K48" s="87"/>
      <c r="L48" s="82"/>
      <c r="M48" s="11"/>
    </row>
    <row r="49" spans="1:13" s="79" customFormat="1" ht="13.5">
      <c r="A49" s="72"/>
      <c r="B49" s="88" t="s">
        <v>238</v>
      </c>
      <c r="C49" s="102"/>
      <c r="D49" s="86" t="str">
        <f>IF(ISNUMBER(C49),VLOOKUP(C49,Approaches,2,0),"")</f>
        <v/>
      </c>
      <c r="E49" s="76">
        <v>8</v>
      </c>
      <c r="F49" s="11"/>
      <c r="G49" s="12"/>
      <c r="H49" s="103"/>
      <c r="I49" s="14"/>
      <c r="J49" s="12"/>
      <c r="K49" s="87"/>
      <c r="L49" s="82"/>
      <c r="M49" s="11"/>
    </row>
    <row r="50" spans="1:13" s="79" customFormat="1" ht="13.5">
      <c r="A50" s="72"/>
      <c r="B50" s="88" t="s">
        <v>238</v>
      </c>
      <c r="C50" s="102"/>
      <c r="D50" s="90" t="str">
        <f>IF(ISNUMBER(C50),VLOOKUP(C50,Approaches,2,0),"")</f>
        <v/>
      </c>
      <c r="E50" s="76">
        <v>9</v>
      </c>
      <c r="F50" s="11"/>
      <c r="G50" s="12"/>
      <c r="H50" s="103"/>
      <c r="I50" s="14"/>
      <c r="J50" s="12"/>
      <c r="K50" s="87"/>
      <c r="L50" s="82"/>
      <c r="M50" s="11"/>
    </row>
    <row r="51" spans="1:13" s="79" customFormat="1" ht="14.25" thickBot="1">
      <c r="A51" s="72"/>
      <c r="B51" s="91"/>
      <c r="C51" s="91"/>
      <c r="D51" s="86"/>
      <c r="E51" s="76">
        <v>10</v>
      </c>
      <c r="F51" s="11"/>
      <c r="G51" s="12"/>
      <c r="H51" s="103"/>
      <c r="I51" s="15"/>
      <c r="J51" s="12"/>
      <c r="K51" s="87"/>
      <c r="L51" s="82"/>
      <c r="M51" s="11"/>
    </row>
    <row r="52" spans="1:13" s="79" customFormat="1" ht="14.25" thickBot="1">
      <c r="A52" s="72" t="str">
        <f>IF(B52="Code",1+MAX(A$5:A46),"")</f>
        <v/>
      </c>
      <c r="B52" s="92"/>
      <c r="C52" s="92"/>
      <c r="D52" s="92"/>
      <c r="E52" s="93"/>
      <c r="F52" s="94"/>
      <c r="G52" s="92" t="s">
        <v>204</v>
      </c>
      <c r="H52" s="95">
        <f>B42</f>
        <v>1101114</v>
      </c>
      <c r="I52" s="104"/>
      <c r="J52" s="93" t="s">
        <v>216</v>
      </c>
      <c r="K52" s="93"/>
      <c r="L52" s="93"/>
      <c r="M52" s="93"/>
    </row>
    <row r="53" spans="1:13" s="79" customFormat="1" ht="14.25" thickBot="1">
      <c r="A53" s="72">
        <f>IF(B53="Code",1+MAX(A$5:A52),"")</f>
        <v>5</v>
      </c>
      <c r="B53" s="73" t="s">
        <v>199</v>
      </c>
      <c r="C53" s="73"/>
      <c r="D53" s="74" t="s">
        <v>200</v>
      </c>
      <c r="E53" s="75"/>
      <c r="F53" s="74" t="s">
        <v>201</v>
      </c>
      <c r="G53" s="74" t="s">
        <v>202</v>
      </c>
      <c r="H53" s="75" t="s">
        <v>198</v>
      </c>
      <c r="I53" s="75" t="s">
        <v>203</v>
      </c>
      <c r="J53" s="75" t="s">
        <v>215</v>
      </c>
      <c r="K53" s="76"/>
      <c r="L53" s="77" t="str">
        <f>IF(AND(ISNUMBER(I64),ISNUMBER(H64)),"OK","")</f>
        <v/>
      </c>
      <c r="M53" s="78"/>
    </row>
    <row r="54" spans="1:13" s="79" customFormat="1" ht="13.5">
      <c r="A54" s="72" t="str">
        <f>IF(B54="Code",1+MAX(A$5:A53),"")</f>
        <v/>
      </c>
      <c r="B54" s="80">
        <f>VLOOKUP(A53,BasicHeadings,2,0)</f>
        <v>1101115</v>
      </c>
      <c r="C54" s="81"/>
      <c r="D54" s="80" t="str">
        <f>VLOOKUP(A53,BasicHeadings,3,0)</f>
        <v>Pasta products and couscous</v>
      </c>
      <c r="E54" s="76">
        <v>1</v>
      </c>
      <c r="F54" s="11"/>
      <c r="G54" s="11"/>
      <c r="H54" s="12"/>
      <c r="I54" s="12"/>
      <c r="J54" s="12" t="s">
        <v>216</v>
      </c>
      <c r="K54" s="76"/>
      <c r="L54" s="82"/>
      <c r="M54" s="11"/>
    </row>
    <row r="55" spans="1:13" s="79" customFormat="1" ht="15" customHeight="1">
      <c r="A55" s="72" t="str">
        <f>IF(B55="Code",1+MAX(A$5:A54),"")</f>
        <v/>
      </c>
      <c r="B55" s="83"/>
      <c r="C55" s="84" t="s">
        <v>212</v>
      </c>
      <c r="D55" s="83"/>
      <c r="E55" s="76">
        <v>2</v>
      </c>
      <c r="F55" s="11"/>
      <c r="G55" s="11"/>
      <c r="H55" s="12"/>
      <c r="I55" s="12"/>
      <c r="J55" s="12" t="s">
        <v>216</v>
      </c>
      <c r="K55" s="76"/>
      <c r="L55" s="82"/>
      <c r="M55" s="11"/>
    </row>
    <row r="56" spans="1:13" s="79" customFormat="1" ht="13.5" customHeight="1">
      <c r="A56" s="72" t="str">
        <f>IF(B56="Code",1+MAX(A$5:A55),"")</f>
        <v/>
      </c>
      <c r="B56" s="85"/>
      <c r="C56" s="167" t="s">
        <v>239</v>
      </c>
      <c r="D56" s="168"/>
      <c r="E56" s="76">
        <v>3</v>
      </c>
      <c r="F56" s="11"/>
      <c r="G56" s="11"/>
      <c r="H56" s="12"/>
      <c r="I56" s="13"/>
      <c r="J56" s="12" t="s">
        <v>216</v>
      </c>
      <c r="K56" s="76"/>
      <c r="L56" s="82"/>
      <c r="M56" s="11"/>
    </row>
    <row r="57" spans="1:13" s="79" customFormat="1" ht="13.5">
      <c r="A57" s="72" t="str">
        <f>IF(B57="Code",1+MAX(A$5:A56),"")</f>
        <v/>
      </c>
      <c r="B57" s="86"/>
      <c r="C57" s="169"/>
      <c r="D57" s="170"/>
      <c r="E57" s="87">
        <v>4</v>
      </c>
      <c r="F57" s="11"/>
      <c r="G57" s="11"/>
      <c r="H57" s="12"/>
      <c r="I57" s="12"/>
      <c r="J57" s="12" t="s">
        <v>216</v>
      </c>
      <c r="K57" s="76"/>
      <c r="L57" s="82"/>
      <c r="M57" s="11"/>
    </row>
    <row r="58" spans="1:13" s="79" customFormat="1" ht="13.5">
      <c r="A58" s="72" t="str">
        <f>IF(B58="Code",1+MAX(A$5:A57),"")</f>
        <v/>
      </c>
      <c r="B58" s="88" t="s">
        <v>238</v>
      </c>
      <c r="C58" s="102"/>
      <c r="D58" s="89" t="str">
        <f>IF(ISNUMBER(C58),VLOOKUP(C58,Approaches,2,0),"")</f>
        <v/>
      </c>
      <c r="E58" s="76">
        <v>5</v>
      </c>
      <c r="F58" s="11"/>
      <c r="G58" s="12"/>
      <c r="H58" s="103"/>
      <c r="I58" s="14"/>
      <c r="J58" s="12" t="s">
        <v>216</v>
      </c>
      <c r="K58" s="87"/>
      <c r="L58" s="82"/>
      <c r="M58" s="11"/>
    </row>
    <row r="59" spans="1:13" s="79" customFormat="1" ht="13.5">
      <c r="A59" s="72"/>
      <c r="B59" s="88" t="s">
        <v>238</v>
      </c>
      <c r="C59" s="102"/>
      <c r="D59" s="86" t="str">
        <f>IF(ISNUMBER(C59),VLOOKUP(C59,Approaches,2,0),"")</f>
        <v/>
      </c>
      <c r="E59" s="76">
        <v>6</v>
      </c>
      <c r="F59" s="11"/>
      <c r="G59" s="12"/>
      <c r="H59" s="103"/>
      <c r="I59" s="14"/>
      <c r="J59" s="12"/>
      <c r="K59" s="87"/>
      <c r="L59" s="82"/>
      <c r="M59" s="11"/>
    </row>
    <row r="60" spans="1:13" s="79" customFormat="1" ht="13.5">
      <c r="A60" s="72"/>
      <c r="B60" s="88" t="s">
        <v>238</v>
      </c>
      <c r="C60" s="102"/>
      <c r="D60" s="86" t="str">
        <f>IF(ISNUMBER(C60),VLOOKUP(C60,Approaches,2,0),"")</f>
        <v/>
      </c>
      <c r="E60" s="76">
        <v>7</v>
      </c>
      <c r="F60" s="11"/>
      <c r="G60" s="12"/>
      <c r="H60" s="103"/>
      <c r="I60" s="14"/>
      <c r="J60" s="12"/>
      <c r="K60" s="87"/>
      <c r="L60" s="82"/>
      <c r="M60" s="11"/>
    </row>
    <row r="61" spans="1:13" s="79" customFormat="1" ht="13.5">
      <c r="A61" s="72"/>
      <c r="B61" s="88" t="s">
        <v>238</v>
      </c>
      <c r="C61" s="102"/>
      <c r="D61" s="86" t="str">
        <f>IF(ISNUMBER(C61),VLOOKUP(C61,Approaches,2,0),"")</f>
        <v/>
      </c>
      <c r="E61" s="76">
        <v>8</v>
      </c>
      <c r="F61" s="11"/>
      <c r="G61" s="12"/>
      <c r="H61" s="103"/>
      <c r="I61" s="14"/>
      <c r="J61" s="12"/>
      <c r="K61" s="87"/>
      <c r="L61" s="82"/>
      <c r="M61" s="11"/>
    </row>
    <row r="62" spans="1:13" s="79" customFormat="1" ht="13.5">
      <c r="A62" s="72"/>
      <c r="B62" s="88" t="s">
        <v>238</v>
      </c>
      <c r="C62" s="102"/>
      <c r="D62" s="90" t="str">
        <f>IF(ISNUMBER(C62),VLOOKUP(C62,Approaches,2,0),"")</f>
        <v/>
      </c>
      <c r="E62" s="76">
        <v>9</v>
      </c>
      <c r="F62" s="11"/>
      <c r="G62" s="12"/>
      <c r="H62" s="103"/>
      <c r="I62" s="14"/>
      <c r="J62" s="12"/>
      <c r="K62" s="87"/>
      <c r="L62" s="82"/>
      <c r="M62" s="11"/>
    </row>
    <row r="63" spans="1:13" s="79" customFormat="1" ht="14.25" thickBot="1">
      <c r="A63" s="72"/>
      <c r="B63" s="91"/>
      <c r="C63" s="91"/>
      <c r="D63" s="86"/>
      <c r="E63" s="76">
        <v>10</v>
      </c>
      <c r="F63" s="11"/>
      <c r="G63" s="12"/>
      <c r="H63" s="103"/>
      <c r="I63" s="15"/>
      <c r="J63" s="12"/>
      <c r="K63" s="87"/>
      <c r="L63" s="82"/>
      <c r="M63" s="11"/>
    </row>
    <row r="64" spans="1:13" s="79" customFormat="1" ht="14.25" thickBot="1">
      <c r="A64" s="72" t="str">
        <f>IF(B64="Code",1+MAX(A$5:A58),"")</f>
        <v/>
      </c>
      <c r="B64" s="92"/>
      <c r="C64" s="92"/>
      <c r="D64" s="92"/>
      <c r="E64" s="93"/>
      <c r="F64" s="94"/>
      <c r="G64" s="92" t="s">
        <v>204</v>
      </c>
      <c r="H64" s="95">
        <f>B54</f>
        <v>1101115</v>
      </c>
      <c r="I64" s="104"/>
      <c r="J64" s="93" t="s">
        <v>216</v>
      </c>
      <c r="K64" s="93"/>
      <c r="L64" s="93"/>
      <c r="M64" s="93"/>
    </row>
    <row r="65" spans="1:13" s="79" customFormat="1" ht="14.25" thickBot="1">
      <c r="A65" s="72">
        <f>IF(B65="Code",1+MAX(A$5:A64),"")</f>
        <v>6</v>
      </c>
      <c r="B65" s="73" t="s">
        <v>199</v>
      </c>
      <c r="C65" s="73"/>
      <c r="D65" s="74" t="s">
        <v>200</v>
      </c>
      <c r="E65" s="75"/>
      <c r="F65" s="74" t="s">
        <v>201</v>
      </c>
      <c r="G65" s="74" t="s">
        <v>202</v>
      </c>
      <c r="H65" s="75" t="s">
        <v>198</v>
      </c>
      <c r="I65" s="75" t="s">
        <v>203</v>
      </c>
      <c r="J65" s="75" t="s">
        <v>215</v>
      </c>
      <c r="K65" s="76"/>
      <c r="L65" s="77" t="str">
        <f>IF(AND(ISNUMBER(I76),ISNUMBER(H76)),"OK","")</f>
        <v/>
      </c>
      <c r="M65" s="78"/>
    </row>
    <row r="66" spans="1:13" s="79" customFormat="1" ht="13.5">
      <c r="A66" s="72" t="str">
        <f>IF(B66="Code",1+MAX(A$5:A65),"")</f>
        <v/>
      </c>
      <c r="B66" s="80">
        <f>VLOOKUP(A65,BasicHeadings,2,0)</f>
        <v>1101121</v>
      </c>
      <c r="C66" s="81"/>
      <c r="D66" s="80" t="str">
        <f>VLOOKUP(A65,BasicHeadings,3,0)</f>
        <v>Beef and veal</v>
      </c>
      <c r="E66" s="76">
        <v>1</v>
      </c>
      <c r="F66" s="11"/>
      <c r="G66" s="11"/>
      <c r="H66" s="12"/>
      <c r="I66" s="12"/>
      <c r="J66" s="12" t="s">
        <v>216</v>
      </c>
      <c r="K66" s="76"/>
      <c r="L66" s="82"/>
      <c r="M66" s="11"/>
    </row>
    <row r="67" spans="1:13" s="79" customFormat="1" ht="15" customHeight="1">
      <c r="A67" s="72" t="str">
        <f>IF(B67="Code",1+MAX(A$5:A66),"")</f>
        <v/>
      </c>
      <c r="B67" s="83"/>
      <c r="C67" s="84" t="s">
        <v>212</v>
      </c>
      <c r="D67" s="83"/>
      <c r="E67" s="76">
        <v>2</v>
      </c>
      <c r="F67" s="11"/>
      <c r="G67" s="11"/>
      <c r="H67" s="12"/>
      <c r="I67" s="12"/>
      <c r="J67" s="12" t="s">
        <v>216</v>
      </c>
      <c r="K67" s="76"/>
      <c r="L67" s="82"/>
      <c r="M67" s="11"/>
    </row>
    <row r="68" spans="1:13" s="79" customFormat="1" ht="13.5" customHeight="1">
      <c r="A68" s="72" t="str">
        <f>IF(B68="Code",1+MAX(A$5:A67),"")</f>
        <v/>
      </c>
      <c r="B68" s="85"/>
      <c r="C68" s="167" t="s">
        <v>239</v>
      </c>
      <c r="D68" s="168"/>
      <c r="E68" s="76">
        <v>3</v>
      </c>
      <c r="F68" s="11"/>
      <c r="G68" s="11"/>
      <c r="H68" s="12"/>
      <c r="I68" s="13"/>
      <c r="J68" s="12" t="s">
        <v>216</v>
      </c>
      <c r="K68" s="76"/>
      <c r="L68" s="82"/>
      <c r="M68" s="11"/>
    </row>
    <row r="69" spans="1:13" s="79" customFormat="1" ht="13.5">
      <c r="A69" s="72" t="str">
        <f>IF(B69="Code",1+MAX(A$5:A68),"")</f>
        <v/>
      </c>
      <c r="B69" s="86"/>
      <c r="C69" s="169"/>
      <c r="D69" s="170"/>
      <c r="E69" s="87">
        <v>4</v>
      </c>
      <c r="F69" s="11"/>
      <c r="G69" s="11"/>
      <c r="H69" s="12"/>
      <c r="I69" s="12"/>
      <c r="J69" s="12" t="s">
        <v>216</v>
      </c>
      <c r="K69" s="76"/>
      <c r="L69" s="82"/>
      <c r="M69" s="11"/>
    </row>
    <row r="70" spans="1:13" s="79" customFormat="1" ht="13.5">
      <c r="A70" s="72" t="str">
        <f>IF(B70="Code",1+MAX(A$5:A69),"")</f>
        <v/>
      </c>
      <c r="B70" s="88" t="s">
        <v>238</v>
      </c>
      <c r="C70" s="102"/>
      <c r="D70" s="89" t="str">
        <f>IF(ISNUMBER(C70),VLOOKUP(C70,Approaches,2,0),"")</f>
        <v/>
      </c>
      <c r="E70" s="76">
        <v>5</v>
      </c>
      <c r="F70" s="11"/>
      <c r="G70" s="12"/>
      <c r="H70" s="103"/>
      <c r="I70" s="14"/>
      <c r="J70" s="12" t="s">
        <v>216</v>
      </c>
      <c r="K70" s="87"/>
      <c r="L70" s="82"/>
      <c r="M70" s="11"/>
    </row>
    <row r="71" spans="1:13" s="79" customFormat="1" ht="13.5">
      <c r="A71" s="72"/>
      <c r="B71" s="88" t="s">
        <v>238</v>
      </c>
      <c r="C71" s="102"/>
      <c r="D71" s="86" t="str">
        <f>IF(ISNUMBER(C71),VLOOKUP(C71,Approaches,2,0),"")</f>
        <v/>
      </c>
      <c r="E71" s="76">
        <v>6</v>
      </c>
      <c r="F71" s="11"/>
      <c r="G71" s="12"/>
      <c r="H71" s="103"/>
      <c r="I71" s="14"/>
      <c r="J71" s="12"/>
      <c r="K71" s="87"/>
      <c r="L71" s="82"/>
      <c r="M71" s="11"/>
    </row>
    <row r="72" spans="1:13" s="79" customFormat="1" ht="13.5">
      <c r="A72" s="72"/>
      <c r="B72" s="88" t="s">
        <v>238</v>
      </c>
      <c r="C72" s="102"/>
      <c r="D72" s="86" t="str">
        <f>IF(ISNUMBER(C72),VLOOKUP(C72,Approaches,2,0),"")</f>
        <v/>
      </c>
      <c r="E72" s="76">
        <v>7</v>
      </c>
      <c r="F72" s="11"/>
      <c r="G72" s="12"/>
      <c r="H72" s="103"/>
      <c r="I72" s="14"/>
      <c r="J72" s="12"/>
      <c r="K72" s="87"/>
      <c r="L72" s="82"/>
      <c r="M72" s="11"/>
    </row>
    <row r="73" spans="1:13" s="79" customFormat="1" ht="13.5">
      <c r="A73" s="72"/>
      <c r="B73" s="88" t="s">
        <v>238</v>
      </c>
      <c r="C73" s="102"/>
      <c r="D73" s="86" t="str">
        <f>IF(ISNUMBER(C73),VLOOKUP(C73,Approaches,2,0),"")</f>
        <v/>
      </c>
      <c r="E73" s="76">
        <v>8</v>
      </c>
      <c r="F73" s="11"/>
      <c r="G73" s="12"/>
      <c r="H73" s="103"/>
      <c r="I73" s="14"/>
      <c r="J73" s="12"/>
      <c r="K73" s="87"/>
      <c r="L73" s="82"/>
      <c r="M73" s="11"/>
    </row>
    <row r="74" spans="1:13" s="79" customFormat="1" ht="13.5">
      <c r="A74" s="72"/>
      <c r="B74" s="88" t="s">
        <v>238</v>
      </c>
      <c r="C74" s="102"/>
      <c r="D74" s="90" t="str">
        <f>IF(ISNUMBER(C74),VLOOKUP(C74,Approaches,2,0),"")</f>
        <v/>
      </c>
      <c r="E74" s="76">
        <v>9</v>
      </c>
      <c r="F74" s="11"/>
      <c r="G74" s="12"/>
      <c r="H74" s="103"/>
      <c r="I74" s="14"/>
      <c r="J74" s="12"/>
      <c r="K74" s="87"/>
      <c r="L74" s="82"/>
      <c r="M74" s="11"/>
    </row>
    <row r="75" spans="1:13" s="79" customFormat="1" ht="14.25" thickBot="1">
      <c r="A75" s="72"/>
      <c r="B75" s="91"/>
      <c r="C75" s="91"/>
      <c r="D75" s="86"/>
      <c r="E75" s="76">
        <v>10</v>
      </c>
      <c r="F75" s="11"/>
      <c r="G75" s="12"/>
      <c r="H75" s="103"/>
      <c r="I75" s="15"/>
      <c r="J75" s="12"/>
      <c r="K75" s="87"/>
      <c r="L75" s="82"/>
      <c r="M75" s="11"/>
    </row>
    <row r="76" spans="1:13" s="79" customFormat="1" ht="14.25" thickBot="1">
      <c r="A76" s="72" t="str">
        <f>IF(B76="Code",1+MAX(A$5:A70),"")</f>
        <v/>
      </c>
      <c r="B76" s="92"/>
      <c r="C76" s="92"/>
      <c r="D76" s="92"/>
      <c r="E76" s="93"/>
      <c r="F76" s="94"/>
      <c r="G76" s="92" t="s">
        <v>204</v>
      </c>
      <c r="H76" s="95">
        <f>B66</f>
        <v>1101121</v>
      </c>
      <c r="I76" s="104"/>
      <c r="J76" s="93" t="s">
        <v>216</v>
      </c>
      <c r="K76" s="93"/>
      <c r="L76" s="93"/>
      <c r="M76" s="93"/>
    </row>
    <row r="77" spans="1:13" s="79" customFormat="1" ht="14.25" thickBot="1">
      <c r="A77" s="72">
        <f>IF(B77="Code",1+MAX(A$5:A76),"")</f>
        <v>7</v>
      </c>
      <c r="B77" s="73" t="s">
        <v>199</v>
      </c>
      <c r="C77" s="73"/>
      <c r="D77" s="74" t="s">
        <v>200</v>
      </c>
      <c r="E77" s="75"/>
      <c r="F77" s="74" t="s">
        <v>201</v>
      </c>
      <c r="G77" s="74" t="s">
        <v>202</v>
      </c>
      <c r="H77" s="75" t="s">
        <v>198</v>
      </c>
      <c r="I77" s="75" t="s">
        <v>203</v>
      </c>
      <c r="J77" s="75" t="s">
        <v>215</v>
      </c>
      <c r="K77" s="76"/>
      <c r="L77" s="77" t="str">
        <f>IF(AND(ISNUMBER(I88),ISNUMBER(H88)),"OK","")</f>
        <v/>
      </c>
      <c r="M77" s="78"/>
    </row>
    <row r="78" spans="1:13" s="79" customFormat="1" ht="13.5">
      <c r="A78" s="72" t="str">
        <f>IF(B78="Code",1+MAX(A$5:A77),"")</f>
        <v/>
      </c>
      <c r="B78" s="80">
        <f>VLOOKUP(A77,BasicHeadings,2,0)</f>
        <v>1101122</v>
      </c>
      <c r="C78" s="81"/>
      <c r="D78" s="80" t="str">
        <f>VLOOKUP(A77,BasicHeadings,3,0)</f>
        <v>Pork</v>
      </c>
      <c r="E78" s="76">
        <v>1</v>
      </c>
      <c r="F78" s="11"/>
      <c r="G78" s="11"/>
      <c r="H78" s="12"/>
      <c r="I78" s="12"/>
      <c r="J78" s="12" t="s">
        <v>216</v>
      </c>
      <c r="K78" s="76"/>
      <c r="L78" s="82"/>
      <c r="M78" s="11"/>
    </row>
    <row r="79" spans="1:13" s="79" customFormat="1" ht="15" customHeight="1">
      <c r="A79" s="72" t="str">
        <f>IF(B79="Code",1+MAX(A$5:A78),"")</f>
        <v/>
      </c>
      <c r="B79" s="83"/>
      <c r="C79" s="84" t="s">
        <v>212</v>
      </c>
      <c r="D79" s="83"/>
      <c r="E79" s="76">
        <v>2</v>
      </c>
      <c r="F79" s="11"/>
      <c r="G79" s="11"/>
      <c r="H79" s="12"/>
      <c r="I79" s="12"/>
      <c r="J79" s="12" t="s">
        <v>216</v>
      </c>
      <c r="K79" s="76"/>
      <c r="L79" s="82"/>
      <c r="M79" s="11"/>
    </row>
    <row r="80" spans="1:13" s="79" customFormat="1" ht="13.5" customHeight="1">
      <c r="A80" s="72" t="str">
        <f>IF(B80="Code",1+MAX(A$5:A79),"")</f>
        <v/>
      </c>
      <c r="B80" s="85"/>
      <c r="C80" s="167" t="s">
        <v>239</v>
      </c>
      <c r="D80" s="168"/>
      <c r="E80" s="76">
        <v>3</v>
      </c>
      <c r="F80" s="11"/>
      <c r="G80" s="11"/>
      <c r="H80" s="12"/>
      <c r="I80" s="13"/>
      <c r="J80" s="12" t="s">
        <v>216</v>
      </c>
      <c r="K80" s="76"/>
      <c r="L80" s="82"/>
      <c r="M80" s="11"/>
    </row>
    <row r="81" spans="1:13" s="79" customFormat="1" ht="13.5">
      <c r="A81" s="72" t="str">
        <f>IF(B81="Code",1+MAX(A$5:A80),"")</f>
        <v/>
      </c>
      <c r="B81" s="86"/>
      <c r="C81" s="169"/>
      <c r="D81" s="170"/>
      <c r="E81" s="87">
        <v>4</v>
      </c>
      <c r="F81" s="11"/>
      <c r="G81" s="11"/>
      <c r="H81" s="12"/>
      <c r="I81" s="12"/>
      <c r="J81" s="12" t="s">
        <v>216</v>
      </c>
      <c r="K81" s="76"/>
      <c r="L81" s="82"/>
      <c r="M81" s="11"/>
    </row>
    <row r="82" spans="1:13" s="79" customFormat="1" ht="13.5">
      <c r="A82" s="72" t="str">
        <f>IF(B82="Code",1+MAX(A$5:A81),"")</f>
        <v/>
      </c>
      <c r="B82" s="88" t="s">
        <v>238</v>
      </c>
      <c r="C82" s="102"/>
      <c r="D82" s="89" t="str">
        <f>IF(ISNUMBER(C82),VLOOKUP(C82,Approaches,2,0),"")</f>
        <v/>
      </c>
      <c r="E82" s="76">
        <v>5</v>
      </c>
      <c r="F82" s="11"/>
      <c r="G82" s="12"/>
      <c r="H82" s="103"/>
      <c r="I82" s="14"/>
      <c r="J82" s="12" t="s">
        <v>216</v>
      </c>
      <c r="K82" s="87"/>
      <c r="L82" s="82"/>
      <c r="M82" s="11"/>
    </row>
    <row r="83" spans="1:13" s="79" customFormat="1" ht="13.5">
      <c r="A83" s="72"/>
      <c r="B83" s="88" t="s">
        <v>238</v>
      </c>
      <c r="C83" s="102"/>
      <c r="D83" s="86" t="str">
        <f>IF(ISNUMBER(C83),VLOOKUP(C83,Approaches,2,0),"")</f>
        <v/>
      </c>
      <c r="E83" s="76">
        <v>6</v>
      </c>
      <c r="F83" s="11"/>
      <c r="G83" s="12"/>
      <c r="H83" s="103"/>
      <c r="I83" s="14"/>
      <c r="J83" s="12"/>
      <c r="K83" s="87"/>
      <c r="L83" s="82"/>
      <c r="M83" s="11"/>
    </row>
    <row r="84" spans="1:13" s="79" customFormat="1" ht="13.5">
      <c r="A84" s="72"/>
      <c r="B84" s="88" t="s">
        <v>238</v>
      </c>
      <c r="C84" s="102"/>
      <c r="D84" s="86" t="str">
        <f>IF(ISNUMBER(C84),VLOOKUP(C84,Approaches,2,0),"")</f>
        <v/>
      </c>
      <c r="E84" s="76">
        <v>7</v>
      </c>
      <c r="F84" s="11"/>
      <c r="G84" s="12"/>
      <c r="H84" s="103"/>
      <c r="I84" s="14"/>
      <c r="J84" s="12"/>
      <c r="K84" s="87"/>
      <c r="L84" s="82"/>
      <c r="M84" s="11"/>
    </row>
    <row r="85" spans="1:13" s="79" customFormat="1" ht="13.5">
      <c r="A85" s="72"/>
      <c r="B85" s="88" t="s">
        <v>238</v>
      </c>
      <c r="C85" s="102"/>
      <c r="D85" s="86" t="str">
        <f>IF(ISNUMBER(C85),VLOOKUP(C85,Approaches,2,0),"")</f>
        <v/>
      </c>
      <c r="E85" s="76">
        <v>8</v>
      </c>
      <c r="F85" s="11"/>
      <c r="G85" s="12"/>
      <c r="H85" s="103"/>
      <c r="I85" s="14"/>
      <c r="J85" s="12"/>
      <c r="K85" s="87"/>
      <c r="L85" s="82"/>
      <c r="M85" s="11"/>
    </row>
    <row r="86" spans="1:13" s="79" customFormat="1" ht="13.5">
      <c r="A86" s="72"/>
      <c r="B86" s="88" t="s">
        <v>238</v>
      </c>
      <c r="C86" s="102"/>
      <c r="D86" s="90" t="str">
        <f>IF(ISNUMBER(C86),VLOOKUP(C86,Approaches,2,0),"")</f>
        <v/>
      </c>
      <c r="E86" s="76">
        <v>9</v>
      </c>
      <c r="F86" s="11"/>
      <c r="G86" s="12"/>
      <c r="H86" s="103"/>
      <c r="I86" s="14"/>
      <c r="J86" s="12"/>
      <c r="K86" s="87"/>
      <c r="L86" s="82"/>
      <c r="M86" s="11"/>
    </row>
    <row r="87" spans="1:13" s="79" customFormat="1" ht="14.25" thickBot="1">
      <c r="A87" s="72"/>
      <c r="B87" s="91"/>
      <c r="C87" s="91"/>
      <c r="D87" s="86"/>
      <c r="E87" s="76">
        <v>10</v>
      </c>
      <c r="F87" s="11"/>
      <c r="G87" s="12"/>
      <c r="H87" s="103"/>
      <c r="I87" s="15"/>
      <c r="J87" s="12"/>
      <c r="K87" s="87"/>
      <c r="L87" s="82"/>
      <c r="M87" s="11"/>
    </row>
    <row r="88" spans="1:13" s="79" customFormat="1" ht="14.25" thickBot="1">
      <c r="A88" s="72" t="str">
        <f>IF(B88="Code",1+MAX(A$5:A82),"")</f>
        <v/>
      </c>
      <c r="B88" s="92"/>
      <c r="C88" s="92"/>
      <c r="D88" s="92"/>
      <c r="E88" s="93"/>
      <c r="F88" s="94"/>
      <c r="G88" s="92" t="s">
        <v>204</v>
      </c>
      <c r="H88" s="95">
        <f>B78</f>
        <v>1101122</v>
      </c>
      <c r="I88" s="104"/>
      <c r="J88" s="93" t="s">
        <v>216</v>
      </c>
      <c r="K88" s="93"/>
      <c r="L88" s="93"/>
      <c r="M88" s="93"/>
    </row>
    <row r="89" spans="1:13" s="79" customFormat="1" ht="14.25" thickBot="1">
      <c r="A89" s="72">
        <f>IF(B89="Code",1+MAX(A$5:A88),"")</f>
        <v>8</v>
      </c>
      <c r="B89" s="73" t="s">
        <v>199</v>
      </c>
      <c r="C89" s="73"/>
      <c r="D89" s="74" t="s">
        <v>200</v>
      </c>
      <c r="E89" s="75"/>
      <c r="F89" s="74" t="s">
        <v>201</v>
      </c>
      <c r="G89" s="74" t="s">
        <v>202</v>
      </c>
      <c r="H89" s="75" t="s">
        <v>198</v>
      </c>
      <c r="I89" s="75" t="s">
        <v>203</v>
      </c>
      <c r="J89" s="75" t="s">
        <v>215</v>
      </c>
      <c r="K89" s="76"/>
      <c r="L89" s="77" t="str">
        <f>IF(AND(ISNUMBER(I100),ISNUMBER(H100)),"OK","")</f>
        <v/>
      </c>
      <c r="M89" s="78"/>
    </row>
    <row r="90" spans="1:13" s="79" customFormat="1" ht="13.5">
      <c r="A90" s="72" t="str">
        <f>IF(B90="Code",1+MAX(A$5:A89),"")</f>
        <v/>
      </c>
      <c r="B90" s="80">
        <f>VLOOKUP(A89,BasicHeadings,2,0)</f>
        <v>1101123</v>
      </c>
      <c r="C90" s="81"/>
      <c r="D90" s="80" t="str">
        <f>VLOOKUP(A89,BasicHeadings,3,0)</f>
        <v>Lamb, mutton and goat</v>
      </c>
      <c r="E90" s="76">
        <v>1</v>
      </c>
      <c r="F90" s="11"/>
      <c r="G90" s="11"/>
      <c r="H90" s="12"/>
      <c r="I90" s="12"/>
      <c r="J90" s="12" t="s">
        <v>216</v>
      </c>
      <c r="K90" s="76"/>
      <c r="L90" s="82"/>
      <c r="M90" s="11"/>
    </row>
    <row r="91" spans="1:13" s="79" customFormat="1" ht="15" customHeight="1">
      <c r="A91" s="72" t="str">
        <f>IF(B91="Code",1+MAX(A$5:A90),"")</f>
        <v/>
      </c>
      <c r="B91" s="83"/>
      <c r="C91" s="84" t="s">
        <v>212</v>
      </c>
      <c r="D91" s="83"/>
      <c r="E91" s="76">
        <v>2</v>
      </c>
      <c r="F91" s="11"/>
      <c r="G91" s="11"/>
      <c r="H91" s="12"/>
      <c r="I91" s="12"/>
      <c r="J91" s="12" t="s">
        <v>216</v>
      </c>
      <c r="K91" s="76"/>
      <c r="L91" s="82"/>
      <c r="M91" s="11"/>
    </row>
    <row r="92" spans="1:13" s="79" customFormat="1" ht="13.5" customHeight="1">
      <c r="A92" s="72" t="str">
        <f>IF(B92="Code",1+MAX(A$5:A91),"")</f>
        <v/>
      </c>
      <c r="B92" s="85"/>
      <c r="C92" s="167" t="s">
        <v>239</v>
      </c>
      <c r="D92" s="168"/>
      <c r="E92" s="76">
        <v>3</v>
      </c>
      <c r="F92" s="11"/>
      <c r="G92" s="11"/>
      <c r="H92" s="12"/>
      <c r="I92" s="13"/>
      <c r="J92" s="12" t="s">
        <v>216</v>
      </c>
      <c r="K92" s="76"/>
      <c r="L92" s="82"/>
      <c r="M92" s="11"/>
    </row>
    <row r="93" spans="1:13" s="79" customFormat="1" ht="13.5">
      <c r="A93" s="72" t="str">
        <f>IF(B93="Code",1+MAX(A$5:A92),"")</f>
        <v/>
      </c>
      <c r="B93" s="86"/>
      <c r="C93" s="169"/>
      <c r="D93" s="170"/>
      <c r="E93" s="87">
        <v>4</v>
      </c>
      <c r="F93" s="11"/>
      <c r="G93" s="11"/>
      <c r="H93" s="12"/>
      <c r="I93" s="12"/>
      <c r="J93" s="12" t="s">
        <v>216</v>
      </c>
      <c r="K93" s="76"/>
      <c r="L93" s="82"/>
      <c r="M93" s="11"/>
    </row>
    <row r="94" spans="1:13" s="79" customFormat="1" ht="13.5">
      <c r="A94" s="72" t="str">
        <f>IF(B94="Code",1+MAX(A$5:A93),"")</f>
        <v/>
      </c>
      <c r="B94" s="88" t="s">
        <v>238</v>
      </c>
      <c r="C94" s="102"/>
      <c r="D94" s="89" t="str">
        <f>IF(ISNUMBER(C94),VLOOKUP(C94,Approaches,2,0),"")</f>
        <v/>
      </c>
      <c r="E94" s="76">
        <v>5</v>
      </c>
      <c r="F94" s="11"/>
      <c r="G94" s="12"/>
      <c r="H94" s="103"/>
      <c r="I94" s="14"/>
      <c r="J94" s="12" t="s">
        <v>216</v>
      </c>
      <c r="K94" s="87"/>
      <c r="L94" s="82"/>
      <c r="M94" s="11"/>
    </row>
    <row r="95" spans="1:13" s="79" customFormat="1" ht="13.5">
      <c r="A95" s="72"/>
      <c r="B95" s="88" t="s">
        <v>238</v>
      </c>
      <c r="C95" s="102"/>
      <c r="D95" s="86" t="str">
        <f>IF(ISNUMBER(C95),VLOOKUP(C95,Approaches,2,0),"")</f>
        <v/>
      </c>
      <c r="E95" s="76">
        <v>6</v>
      </c>
      <c r="F95" s="11"/>
      <c r="G95" s="12"/>
      <c r="H95" s="103"/>
      <c r="I95" s="14"/>
      <c r="J95" s="12"/>
      <c r="K95" s="87"/>
      <c r="L95" s="82"/>
      <c r="M95" s="11"/>
    </row>
    <row r="96" spans="1:13" s="79" customFormat="1" ht="13.5">
      <c r="A96" s="72"/>
      <c r="B96" s="88" t="s">
        <v>238</v>
      </c>
      <c r="C96" s="102"/>
      <c r="D96" s="86" t="str">
        <f>IF(ISNUMBER(C96),VLOOKUP(C96,Approaches,2,0),"")</f>
        <v/>
      </c>
      <c r="E96" s="76">
        <v>7</v>
      </c>
      <c r="F96" s="11"/>
      <c r="G96" s="12"/>
      <c r="H96" s="103"/>
      <c r="I96" s="14"/>
      <c r="J96" s="12"/>
      <c r="K96" s="87"/>
      <c r="L96" s="82"/>
      <c r="M96" s="11"/>
    </row>
    <row r="97" spans="1:13" s="79" customFormat="1" ht="13.5">
      <c r="A97" s="72"/>
      <c r="B97" s="88" t="s">
        <v>238</v>
      </c>
      <c r="C97" s="102"/>
      <c r="D97" s="86" t="str">
        <f>IF(ISNUMBER(C97),VLOOKUP(C97,Approaches,2,0),"")</f>
        <v/>
      </c>
      <c r="E97" s="76">
        <v>8</v>
      </c>
      <c r="F97" s="11"/>
      <c r="G97" s="12"/>
      <c r="H97" s="103"/>
      <c r="I97" s="14"/>
      <c r="J97" s="12"/>
      <c r="K97" s="87"/>
      <c r="L97" s="82"/>
      <c r="M97" s="11"/>
    </row>
    <row r="98" spans="1:13" s="79" customFormat="1" ht="13.5">
      <c r="A98" s="72"/>
      <c r="B98" s="88" t="s">
        <v>238</v>
      </c>
      <c r="C98" s="102"/>
      <c r="D98" s="90" t="str">
        <f>IF(ISNUMBER(C98),VLOOKUP(C98,Approaches,2,0),"")</f>
        <v/>
      </c>
      <c r="E98" s="76">
        <v>9</v>
      </c>
      <c r="F98" s="11"/>
      <c r="G98" s="12"/>
      <c r="H98" s="103"/>
      <c r="I98" s="14"/>
      <c r="J98" s="12"/>
      <c r="K98" s="87"/>
      <c r="L98" s="82"/>
      <c r="M98" s="11"/>
    </row>
    <row r="99" spans="1:13" s="79" customFormat="1" ht="14.25" thickBot="1">
      <c r="A99" s="72"/>
      <c r="B99" s="91"/>
      <c r="C99" s="91"/>
      <c r="D99" s="86"/>
      <c r="E99" s="76">
        <v>10</v>
      </c>
      <c r="F99" s="11"/>
      <c r="G99" s="12"/>
      <c r="H99" s="103"/>
      <c r="I99" s="15"/>
      <c r="J99" s="12"/>
      <c r="K99" s="87"/>
      <c r="L99" s="82"/>
      <c r="M99" s="11"/>
    </row>
    <row r="100" spans="1:13" s="79" customFormat="1" ht="14.25" thickBot="1">
      <c r="A100" s="72" t="str">
        <f>IF(B100="Code",1+MAX(A$5:A94),"")</f>
        <v/>
      </c>
      <c r="B100" s="92"/>
      <c r="C100" s="92"/>
      <c r="D100" s="92"/>
      <c r="E100" s="93"/>
      <c r="F100" s="94"/>
      <c r="G100" s="92" t="s">
        <v>204</v>
      </c>
      <c r="H100" s="95">
        <f>B90</f>
        <v>1101123</v>
      </c>
      <c r="I100" s="104"/>
      <c r="J100" s="93" t="s">
        <v>216</v>
      </c>
      <c r="K100" s="93"/>
      <c r="L100" s="93"/>
      <c r="M100" s="93"/>
    </row>
    <row r="101" spans="1:13" s="79" customFormat="1" ht="14.25" thickBot="1">
      <c r="A101" s="72">
        <f>IF(B101="Code",1+MAX(A$5:A100),"")</f>
        <v>9</v>
      </c>
      <c r="B101" s="73" t="s">
        <v>199</v>
      </c>
      <c r="C101" s="73"/>
      <c r="D101" s="74" t="s">
        <v>200</v>
      </c>
      <c r="E101" s="75"/>
      <c r="F101" s="74" t="s">
        <v>201</v>
      </c>
      <c r="G101" s="74" t="s">
        <v>202</v>
      </c>
      <c r="H101" s="75" t="s">
        <v>198</v>
      </c>
      <c r="I101" s="75" t="s">
        <v>203</v>
      </c>
      <c r="J101" s="75" t="s">
        <v>215</v>
      </c>
      <c r="K101" s="76"/>
      <c r="L101" s="77" t="str">
        <f>IF(AND(ISNUMBER(I112),ISNUMBER(H112)),"OK","")</f>
        <v/>
      </c>
      <c r="M101" s="78"/>
    </row>
    <row r="102" spans="1:13" s="79" customFormat="1" ht="13.5">
      <c r="A102" s="72" t="str">
        <f>IF(B102="Code",1+MAX(A$5:A101),"")</f>
        <v/>
      </c>
      <c r="B102" s="80">
        <f>VLOOKUP(A101,BasicHeadings,2,0)</f>
        <v>1101124</v>
      </c>
      <c r="C102" s="81"/>
      <c r="D102" s="80" t="str">
        <f>VLOOKUP(A101,BasicHeadings,3,0)</f>
        <v>Poultry</v>
      </c>
      <c r="E102" s="76">
        <v>1</v>
      </c>
      <c r="F102" s="11"/>
      <c r="G102" s="11"/>
      <c r="H102" s="12"/>
      <c r="I102" s="12"/>
      <c r="J102" s="12" t="s">
        <v>216</v>
      </c>
      <c r="K102" s="76"/>
      <c r="L102" s="82"/>
      <c r="M102" s="11"/>
    </row>
    <row r="103" spans="1:13" s="79" customFormat="1" ht="15" customHeight="1">
      <c r="A103" s="72" t="str">
        <f>IF(B103="Code",1+MAX(A$5:A102),"")</f>
        <v/>
      </c>
      <c r="B103" s="83"/>
      <c r="C103" s="84" t="s">
        <v>212</v>
      </c>
      <c r="D103" s="83"/>
      <c r="E103" s="76">
        <v>2</v>
      </c>
      <c r="F103" s="11"/>
      <c r="G103" s="11"/>
      <c r="H103" s="12"/>
      <c r="I103" s="12"/>
      <c r="J103" s="12" t="s">
        <v>216</v>
      </c>
      <c r="K103" s="76"/>
      <c r="L103" s="82"/>
      <c r="M103" s="11"/>
    </row>
    <row r="104" spans="1:13" s="79" customFormat="1" ht="13.5" customHeight="1">
      <c r="A104" s="72" t="str">
        <f>IF(B104="Code",1+MAX(A$5:A103),"")</f>
        <v/>
      </c>
      <c r="B104" s="85"/>
      <c r="C104" s="167" t="s">
        <v>239</v>
      </c>
      <c r="D104" s="168"/>
      <c r="E104" s="76">
        <v>3</v>
      </c>
      <c r="F104" s="11"/>
      <c r="G104" s="11"/>
      <c r="H104" s="12"/>
      <c r="I104" s="13"/>
      <c r="J104" s="12" t="s">
        <v>216</v>
      </c>
      <c r="K104" s="76"/>
      <c r="L104" s="82"/>
      <c r="M104" s="11"/>
    </row>
    <row r="105" spans="1:13" s="79" customFormat="1" ht="13.5">
      <c r="A105" s="72" t="str">
        <f>IF(B105="Code",1+MAX(A$5:A104),"")</f>
        <v/>
      </c>
      <c r="B105" s="86"/>
      <c r="C105" s="169"/>
      <c r="D105" s="170"/>
      <c r="E105" s="87">
        <v>4</v>
      </c>
      <c r="F105" s="11"/>
      <c r="G105" s="11"/>
      <c r="H105" s="12"/>
      <c r="I105" s="12"/>
      <c r="J105" s="12" t="s">
        <v>216</v>
      </c>
      <c r="K105" s="76"/>
      <c r="L105" s="82"/>
      <c r="M105" s="11"/>
    </row>
    <row r="106" spans="1:13" s="79" customFormat="1" ht="13.5">
      <c r="A106" s="72" t="str">
        <f>IF(B106="Code",1+MAX(A$5:A105),"")</f>
        <v/>
      </c>
      <c r="B106" s="88" t="s">
        <v>238</v>
      </c>
      <c r="C106" s="102"/>
      <c r="D106" s="89" t="str">
        <f>IF(ISNUMBER(C106),VLOOKUP(C106,Approaches,2,0),"")</f>
        <v/>
      </c>
      <c r="E106" s="76">
        <v>5</v>
      </c>
      <c r="F106" s="11"/>
      <c r="G106" s="12"/>
      <c r="H106" s="103"/>
      <c r="I106" s="14"/>
      <c r="J106" s="12" t="s">
        <v>216</v>
      </c>
      <c r="K106" s="87"/>
      <c r="L106" s="82"/>
      <c r="M106" s="11"/>
    </row>
    <row r="107" spans="1:13" s="79" customFormat="1" ht="13.5">
      <c r="A107" s="72"/>
      <c r="B107" s="88" t="s">
        <v>238</v>
      </c>
      <c r="C107" s="102"/>
      <c r="D107" s="86" t="str">
        <f>IF(ISNUMBER(C107),VLOOKUP(C107,Approaches,2,0),"")</f>
        <v/>
      </c>
      <c r="E107" s="76">
        <v>6</v>
      </c>
      <c r="F107" s="11"/>
      <c r="G107" s="12"/>
      <c r="H107" s="103"/>
      <c r="I107" s="14"/>
      <c r="J107" s="12"/>
      <c r="K107" s="87"/>
      <c r="L107" s="82"/>
      <c r="M107" s="11"/>
    </row>
    <row r="108" spans="1:13" s="79" customFormat="1" ht="13.5">
      <c r="A108" s="72"/>
      <c r="B108" s="88" t="s">
        <v>238</v>
      </c>
      <c r="C108" s="102"/>
      <c r="D108" s="86" t="str">
        <f>IF(ISNUMBER(C108),VLOOKUP(C108,Approaches,2,0),"")</f>
        <v/>
      </c>
      <c r="E108" s="76">
        <v>7</v>
      </c>
      <c r="F108" s="11"/>
      <c r="G108" s="12"/>
      <c r="H108" s="103"/>
      <c r="I108" s="14"/>
      <c r="J108" s="12"/>
      <c r="K108" s="87"/>
      <c r="L108" s="82"/>
      <c r="M108" s="11"/>
    </row>
    <row r="109" spans="1:13" s="79" customFormat="1" ht="13.5">
      <c r="A109" s="72"/>
      <c r="B109" s="88" t="s">
        <v>238</v>
      </c>
      <c r="C109" s="102"/>
      <c r="D109" s="86" t="str">
        <f>IF(ISNUMBER(C109),VLOOKUP(C109,Approaches,2,0),"")</f>
        <v/>
      </c>
      <c r="E109" s="76">
        <v>8</v>
      </c>
      <c r="F109" s="11"/>
      <c r="G109" s="12"/>
      <c r="H109" s="103"/>
      <c r="I109" s="14"/>
      <c r="J109" s="12"/>
      <c r="K109" s="87"/>
      <c r="L109" s="82"/>
      <c r="M109" s="11"/>
    </row>
    <row r="110" spans="1:13" s="79" customFormat="1" ht="13.5">
      <c r="A110" s="72"/>
      <c r="B110" s="88" t="s">
        <v>238</v>
      </c>
      <c r="C110" s="102"/>
      <c r="D110" s="90" t="str">
        <f>IF(ISNUMBER(C110),VLOOKUP(C110,Approaches,2,0),"")</f>
        <v/>
      </c>
      <c r="E110" s="76">
        <v>9</v>
      </c>
      <c r="F110" s="11"/>
      <c r="G110" s="12"/>
      <c r="H110" s="103"/>
      <c r="I110" s="14"/>
      <c r="J110" s="12"/>
      <c r="K110" s="87"/>
      <c r="L110" s="82"/>
      <c r="M110" s="11"/>
    </row>
    <row r="111" spans="1:13" s="79" customFormat="1" ht="14.25" thickBot="1">
      <c r="A111" s="72"/>
      <c r="B111" s="91"/>
      <c r="C111" s="91"/>
      <c r="D111" s="86"/>
      <c r="E111" s="76">
        <v>10</v>
      </c>
      <c r="F111" s="11"/>
      <c r="G111" s="12"/>
      <c r="H111" s="103"/>
      <c r="I111" s="15"/>
      <c r="J111" s="12"/>
      <c r="K111" s="87"/>
      <c r="L111" s="82"/>
      <c r="M111" s="11"/>
    </row>
    <row r="112" spans="1:13" s="79" customFormat="1" ht="14.25" thickBot="1">
      <c r="A112" s="72" t="str">
        <f>IF(B112="Code",1+MAX(A$5:A106),"")</f>
        <v/>
      </c>
      <c r="B112" s="92"/>
      <c r="C112" s="92"/>
      <c r="D112" s="92"/>
      <c r="E112" s="93"/>
      <c r="F112" s="94"/>
      <c r="G112" s="92" t="s">
        <v>204</v>
      </c>
      <c r="H112" s="95">
        <f>B102</f>
        <v>1101124</v>
      </c>
      <c r="I112" s="104"/>
      <c r="J112" s="93" t="s">
        <v>216</v>
      </c>
      <c r="K112" s="93"/>
      <c r="L112" s="93"/>
      <c r="M112" s="93"/>
    </row>
    <row r="113" spans="1:13" s="79" customFormat="1" ht="14.25" thickBot="1">
      <c r="A113" s="72">
        <f>IF(B113="Code",1+MAX(A$5:A112),"")</f>
        <v>10</v>
      </c>
      <c r="B113" s="73" t="s">
        <v>199</v>
      </c>
      <c r="C113" s="73"/>
      <c r="D113" s="74" t="s">
        <v>200</v>
      </c>
      <c r="E113" s="75"/>
      <c r="F113" s="74" t="s">
        <v>201</v>
      </c>
      <c r="G113" s="74" t="s">
        <v>202</v>
      </c>
      <c r="H113" s="75" t="s">
        <v>198</v>
      </c>
      <c r="I113" s="75" t="s">
        <v>203</v>
      </c>
      <c r="J113" s="75" t="s">
        <v>215</v>
      </c>
      <c r="K113" s="76"/>
      <c r="L113" s="77" t="str">
        <f>IF(AND(ISNUMBER(I124),ISNUMBER(H124)),"OK","")</f>
        <v/>
      </c>
      <c r="M113" s="78"/>
    </row>
    <row r="114" spans="1:13" s="79" customFormat="1" ht="13.5">
      <c r="A114" s="72" t="str">
        <f>IF(B114="Code",1+MAX(A$5:A113),"")</f>
        <v/>
      </c>
      <c r="B114" s="80">
        <f>VLOOKUP(A113,BasicHeadings,2,0)</f>
        <v>1101125</v>
      </c>
      <c r="C114" s="81"/>
      <c r="D114" s="80" t="str">
        <f>VLOOKUP(A113,BasicHeadings,3,0)</f>
        <v>Other meats and meat preparations</v>
      </c>
      <c r="E114" s="76">
        <v>1</v>
      </c>
      <c r="F114" s="11"/>
      <c r="G114" s="11"/>
      <c r="H114" s="12"/>
      <c r="I114" s="12"/>
      <c r="J114" s="12" t="s">
        <v>216</v>
      </c>
      <c r="K114" s="76"/>
      <c r="L114" s="82"/>
      <c r="M114" s="11"/>
    </row>
    <row r="115" spans="1:13" s="79" customFormat="1" ht="15" customHeight="1">
      <c r="A115" s="72" t="str">
        <f>IF(B115="Code",1+MAX(A$5:A114),"")</f>
        <v/>
      </c>
      <c r="B115" s="83"/>
      <c r="C115" s="84" t="s">
        <v>212</v>
      </c>
      <c r="D115" s="83"/>
      <c r="E115" s="76">
        <v>2</v>
      </c>
      <c r="F115" s="11"/>
      <c r="G115" s="11"/>
      <c r="H115" s="12"/>
      <c r="I115" s="12"/>
      <c r="J115" s="12" t="s">
        <v>216</v>
      </c>
      <c r="K115" s="76"/>
      <c r="L115" s="82"/>
      <c r="M115" s="11"/>
    </row>
    <row r="116" spans="1:13" s="79" customFormat="1" ht="13.5" customHeight="1">
      <c r="A116" s="72" t="str">
        <f>IF(B116="Code",1+MAX(A$5:A115),"")</f>
        <v/>
      </c>
      <c r="B116" s="85"/>
      <c r="C116" s="167" t="s">
        <v>239</v>
      </c>
      <c r="D116" s="168"/>
      <c r="E116" s="76">
        <v>3</v>
      </c>
      <c r="F116" s="11"/>
      <c r="G116" s="11"/>
      <c r="H116" s="12"/>
      <c r="I116" s="13"/>
      <c r="J116" s="12" t="s">
        <v>216</v>
      </c>
      <c r="K116" s="76"/>
      <c r="L116" s="82"/>
      <c r="M116" s="11"/>
    </row>
    <row r="117" spans="1:13" s="79" customFormat="1" ht="13.5">
      <c r="A117" s="72" t="str">
        <f>IF(B117="Code",1+MAX(A$5:A116),"")</f>
        <v/>
      </c>
      <c r="B117" s="86"/>
      <c r="C117" s="169"/>
      <c r="D117" s="170"/>
      <c r="E117" s="87">
        <v>4</v>
      </c>
      <c r="F117" s="11"/>
      <c r="G117" s="11"/>
      <c r="H117" s="12"/>
      <c r="I117" s="12"/>
      <c r="J117" s="12" t="s">
        <v>216</v>
      </c>
      <c r="K117" s="76"/>
      <c r="L117" s="82"/>
      <c r="M117" s="11"/>
    </row>
    <row r="118" spans="1:13" s="79" customFormat="1" ht="13.5">
      <c r="A118" s="72" t="str">
        <f>IF(B118="Code",1+MAX(A$5:A117),"")</f>
        <v/>
      </c>
      <c r="B118" s="88" t="s">
        <v>238</v>
      </c>
      <c r="C118" s="102"/>
      <c r="D118" s="89" t="str">
        <f>IF(ISNUMBER(C118),VLOOKUP(C118,Approaches,2,0),"")</f>
        <v/>
      </c>
      <c r="E118" s="76">
        <v>5</v>
      </c>
      <c r="F118" s="11"/>
      <c r="G118" s="12"/>
      <c r="H118" s="103"/>
      <c r="I118" s="14"/>
      <c r="J118" s="12" t="s">
        <v>216</v>
      </c>
      <c r="K118" s="87"/>
      <c r="L118" s="82"/>
      <c r="M118" s="11"/>
    </row>
    <row r="119" spans="1:13" s="79" customFormat="1" ht="13.5">
      <c r="A119" s="72"/>
      <c r="B119" s="88" t="s">
        <v>238</v>
      </c>
      <c r="C119" s="102"/>
      <c r="D119" s="86" t="str">
        <f>IF(ISNUMBER(C119),VLOOKUP(C119,Approaches,2,0),"")</f>
        <v/>
      </c>
      <c r="E119" s="76">
        <v>6</v>
      </c>
      <c r="F119" s="11"/>
      <c r="G119" s="12"/>
      <c r="H119" s="103"/>
      <c r="I119" s="14"/>
      <c r="J119" s="12"/>
      <c r="K119" s="87"/>
      <c r="L119" s="82"/>
      <c r="M119" s="11"/>
    </row>
    <row r="120" spans="1:13" s="79" customFormat="1" ht="13.5">
      <c r="A120" s="72"/>
      <c r="B120" s="88" t="s">
        <v>238</v>
      </c>
      <c r="C120" s="102"/>
      <c r="D120" s="86" t="str">
        <f>IF(ISNUMBER(C120),VLOOKUP(C120,Approaches,2,0),"")</f>
        <v/>
      </c>
      <c r="E120" s="76">
        <v>7</v>
      </c>
      <c r="F120" s="11"/>
      <c r="G120" s="12"/>
      <c r="H120" s="103"/>
      <c r="I120" s="14"/>
      <c r="J120" s="12"/>
      <c r="K120" s="87"/>
      <c r="L120" s="82"/>
      <c r="M120" s="11"/>
    </row>
    <row r="121" spans="1:13" s="79" customFormat="1" ht="13.5">
      <c r="A121" s="72"/>
      <c r="B121" s="88" t="s">
        <v>238</v>
      </c>
      <c r="C121" s="102"/>
      <c r="D121" s="86" t="str">
        <f>IF(ISNUMBER(C121),VLOOKUP(C121,Approaches,2,0),"")</f>
        <v/>
      </c>
      <c r="E121" s="76">
        <v>8</v>
      </c>
      <c r="F121" s="11"/>
      <c r="G121" s="12"/>
      <c r="H121" s="103"/>
      <c r="I121" s="14"/>
      <c r="J121" s="12"/>
      <c r="K121" s="87"/>
      <c r="L121" s="82"/>
      <c r="M121" s="11"/>
    </row>
    <row r="122" spans="1:13" s="79" customFormat="1" ht="13.5">
      <c r="A122" s="72"/>
      <c r="B122" s="88" t="s">
        <v>238</v>
      </c>
      <c r="C122" s="102"/>
      <c r="D122" s="90" t="str">
        <f>IF(ISNUMBER(C122),VLOOKUP(C122,Approaches,2,0),"")</f>
        <v/>
      </c>
      <c r="E122" s="76">
        <v>9</v>
      </c>
      <c r="F122" s="11"/>
      <c r="G122" s="12"/>
      <c r="H122" s="103"/>
      <c r="I122" s="14"/>
      <c r="J122" s="12"/>
      <c r="K122" s="87"/>
      <c r="L122" s="82"/>
      <c r="M122" s="11"/>
    </row>
    <row r="123" spans="1:13" s="79" customFormat="1" ht="14.25" thickBot="1">
      <c r="A123" s="72"/>
      <c r="B123" s="91"/>
      <c r="C123" s="91"/>
      <c r="D123" s="86"/>
      <c r="E123" s="76">
        <v>10</v>
      </c>
      <c r="F123" s="11"/>
      <c r="G123" s="12"/>
      <c r="H123" s="103"/>
      <c r="I123" s="15"/>
      <c r="J123" s="12"/>
      <c r="K123" s="87"/>
      <c r="L123" s="82"/>
      <c r="M123" s="11"/>
    </row>
    <row r="124" spans="1:13" s="79" customFormat="1" ht="14.25" thickBot="1">
      <c r="A124" s="72" t="str">
        <f>IF(B124="Code",1+MAX(A$5:A118),"")</f>
        <v/>
      </c>
      <c r="B124" s="92"/>
      <c r="C124" s="92"/>
      <c r="D124" s="92"/>
      <c r="E124" s="93"/>
      <c r="F124" s="94"/>
      <c r="G124" s="92" t="s">
        <v>204</v>
      </c>
      <c r="H124" s="95">
        <f>B114</f>
        <v>1101125</v>
      </c>
      <c r="I124" s="104"/>
      <c r="J124" s="93" t="s">
        <v>216</v>
      </c>
      <c r="K124" s="93"/>
      <c r="L124" s="93"/>
      <c r="M124" s="93"/>
    </row>
    <row r="125" spans="1:13" s="79" customFormat="1" ht="14.25" thickBot="1">
      <c r="A125" s="72">
        <f>IF(B125="Code",1+MAX(A$5:A124),"")</f>
        <v>11</v>
      </c>
      <c r="B125" s="73" t="s">
        <v>199</v>
      </c>
      <c r="C125" s="73"/>
      <c r="D125" s="74" t="s">
        <v>200</v>
      </c>
      <c r="E125" s="75"/>
      <c r="F125" s="74" t="s">
        <v>201</v>
      </c>
      <c r="G125" s="74" t="s">
        <v>202</v>
      </c>
      <c r="H125" s="75" t="s">
        <v>198</v>
      </c>
      <c r="I125" s="75" t="s">
        <v>203</v>
      </c>
      <c r="J125" s="75" t="s">
        <v>215</v>
      </c>
      <c r="K125" s="76"/>
      <c r="L125" s="77" t="str">
        <f>IF(AND(ISNUMBER(I136),ISNUMBER(H136)),"OK","")</f>
        <v/>
      </c>
      <c r="M125" s="78"/>
    </row>
    <row r="126" spans="1:13" s="79" customFormat="1" ht="13.5">
      <c r="A126" s="72" t="str">
        <f>IF(B126="Code",1+MAX(A$5:A125),"")</f>
        <v/>
      </c>
      <c r="B126" s="80">
        <f>VLOOKUP(A125,BasicHeadings,2,0)</f>
        <v>1101131</v>
      </c>
      <c r="C126" s="81"/>
      <c r="D126" s="80" t="str">
        <f>VLOOKUP(A125,BasicHeadings,3,0)</f>
        <v>Fresh, chilled or frozen fish and seafood</v>
      </c>
      <c r="E126" s="76">
        <v>1</v>
      </c>
      <c r="F126" s="11"/>
      <c r="G126" s="11"/>
      <c r="H126" s="12"/>
      <c r="I126" s="12"/>
      <c r="J126" s="12" t="s">
        <v>216</v>
      </c>
      <c r="K126" s="76"/>
      <c r="L126" s="82"/>
      <c r="M126" s="11"/>
    </row>
    <row r="127" spans="1:13" s="79" customFormat="1" ht="15" customHeight="1">
      <c r="A127" s="72" t="str">
        <f>IF(B127="Code",1+MAX(A$5:A126),"")</f>
        <v/>
      </c>
      <c r="B127" s="83"/>
      <c r="C127" s="84" t="s">
        <v>212</v>
      </c>
      <c r="D127" s="83"/>
      <c r="E127" s="76">
        <v>2</v>
      </c>
      <c r="F127" s="11"/>
      <c r="G127" s="11"/>
      <c r="H127" s="12"/>
      <c r="I127" s="12"/>
      <c r="J127" s="12" t="s">
        <v>216</v>
      </c>
      <c r="K127" s="76"/>
      <c r="L127" s="82"/>
      <c r="M127" s="11"/>
    </row>
    <row r="128" spans="1:13" s="79" customFormat="1" ht="13.5" customHeight="1">
      <c r="A128" s="72" t="str">
        <f>IF(B128="Code",1+MAX(A$5:A127),"")</f>
        <v/>
      </c>
      <c r="B128" s="85"/>
      <c r="C128" s="167" t="s">
        <v>239</v>
      </c>
      <c r="D128" s="168"/>
      <c r="E128" s="76">
        <v>3</v>
      </c>
      <c r="F128" s="11"/>
      <c r="G128" s="11"/>
      <c r="H128" s="12"/>
      <c r="I128" s="13"/>
      <c r="J128" s="12" t="s">
        <v>216</v>
      </c>
      <c r="K128" s="76"/>
      <c r="L128" s="82"/>
      <c r="M128" s="11"/>
    </row>
    <row r="129" spans="1:13" s="79" customFormat="1" ht="13.5">
      <c r="A129" s="72" t="str">
        <f>IF(B129="Code",1+MAX(A$5:A128),"")</f>
        <v/>
      </c>
      <c r="B129" s="86"/>
      <c r="C129" s="169"/>
      <c r="D129" s="170"/>
      <c r="E129" s="87">
        <v>4</v>
      </c>
      <c r="F129" s="11"/>
      <c r="G129" s="11"/>
      <c r="H129" s="12"/>
      <c r="I129" s="12"/>
      <c r="J129" s="12" t="s">
        <v>216</v>
      </c>
      <c r="K129" s="76"/>
      <c r="L129" s="82"/>
      <c r="M129" s="11"/>
    </row>
    <row r="130" spans="1:13" s="79" customFormat="1" ht="13.5">
      <c r="A130" s="72" t="str">
        <f>IF(B130="Code",1+MAX(A$5:A129),"")</f>
        <v/>
      </c>
      <c r="B130" s="88" t="s">
        <v>238</v>
      </c>
      <c r="C130" s="102"/>
      <c r="D130" s="89" t="str">
        <f>IF(ISNUMBER(C130),VLOOKUP(C130,Approaches,2,0),"")</f>
        <v/>
      </c>
      <c r="E130" s="76">
        <v>5</v>
      </c>
      <c r="F130" s="11"/>
      <c r="G130" s="12"/>
      <c r="H130" s="103"/>
      <c r="I130" s="14"/>
      <c r="J130" s="12" t="s">
        <v>216</v>
      </c>
      <c r="K130" s="87"/>
      <c r="L130" s="82"/>
      <c r="M130" s="11"/>
    </row>
    <row r="131" spans="1:13" s="79" customFormat="1" ht="13.5">
      <c r="A131" s="72"/>
      <c r="B131" s="88" t="s">
        <v>238</v>
      </c>
      <c r="C131" s="102"/>
      <c r="D131" s="86" t="str">
        <f>IF(ISNUMBER(C131),VLOOKUP(C131,Approaches,2,0),"")</f>
        <v/>
      </c>
      <c r="E131" s="76">
        <v>6</v>
      </c>
      <c r="F131" s="11"/>
      <c r="G131" s="12"/>
      <c r="H131" s="103"/>
      <c r="I131" s="14"/>
      <c r="J131" s="12"/>
      <c r="K131" s="87"/>
      <c r="L131" s="82"/>
      <c r="M131" s="11"/>
    </row>
    <row r="132" spans="1:13" s="79" customFormat="1" ht="13.5">
      <c r="A132" s="72"/>
      <c r="B132" s="88" t="s">
        <v>238</v>
      </c>
      <c r="C132" s="102"/>
      <c r="D132" s="86" t="str">
        <f>IF(ISNUMBER(C132),VLOOKUP(C132,Approaches,2,0),"")</f>
        <v/>
      </c>
      <c r="E132" s="76">
        <v>7</v>
      </c>
      <c r="F132" s="11"/>
      <c r="G132" s="12"/>
      <c r="H132" s="103"/>
      <c r="I132" s="14"/>
      <c r="J132" s="12"/>
      <c r="K132" s="87"/>
      <c r="L132" s="82"/>
      <c r="M132" s="11"/>
    </row>
    <row r="133" spans="1:13" s="79" customFormat="1" ht="13.5">
      <c r="A133" s="72"/>
      <c r="B133" s="88" t="s">
        <v>238</v>
      </c>
      <c r="C133" s="102"/>
      <c r="D133" s="86" t="str">
        <f>IF(ISNUMBER(C133),VLOOKUP(C133,Approaches,2,0),"")</f>
        <v/>
      </c>
      <c r="E133" s="76">
        <v>8</v>
      </c>
      <c r="F133" s="11"/>
      <c r="G133" s="12"/>
      <c r="H133" s="103"/>
      <c r="I133" s="14"/>
      <c r="J133" s="12"/>
      <c r="K133" s="87"/>
      <c r="L133" s="82"/>
      <c r="M133" s="11"/>
    </row>
    <row r="134" spans="1:13" s="79" customFormat="1" ht="13.5">
      <c r="A134" s="72"/>
      <c r="B134" s="88" t="s">
        <v>238</v>
      </c>
      <c r="C134" s="102"/>
      <c r="D134" s="90" t="str">
        <f>IF(ISNUMBER(C134),VLOOKUP(C134,Approaches,2,0),"")</f>
        <v/>
      </c>
      <c r="E134" s="76">
        <v>9</v>
      </c>
      <c r="F134" s="11"/>
      <c r="G134" s="12"/>
      <c r="H134" s="103"/>
      <c r="I134" s="14"/>
      <c r="J134" s="12"/>
      <c r="K134" s="87"/>
      <c r="L134" s="82"/>
      <c r="M134" s="11"/>
    </row>
    <row r="135" spans="1:13" s="79" customFormat="1" ht="14.25" thickBot="1">
      <c r="A135" s="72"/>
      <c r="B135" s="91"/>
      <c r="C135" s="91"/>
      <c r="D135" s="86"/>
      <c r="E135" s="76">
        <v>10</v>
      </c>
      <c r="F135" s="11"/>
      <c r="G135" s="12"/>
      <c r="H135" s="103"/>
      <c r="I135" s="15"/>
      <c r="J135" s="12"/>
      <c r="K135" s="87"/>
      <c r="L135" s="82"/>
      <c r="M135" s="11"/>
    </row>
    <row r="136" spans="1:13" s="79" customFormat="1" ht="14.25" thickBot="1">
      <c r="A136" s="72" t="str">
        <f>IF(B136="Code",1+MAX(A$5:A130),"")</f>
        <v/>
      </c>
      <c r="B136" s="92"/>
      <c r="C136" s="92"/>
      <c r="D136" s="92"/>
      <c r="E136" s="93"/>
      <c r="F136" s="94"/>
      <c r="G136" s="92" t="s">
        <v>204</v>
      </c>
      <c r="H136" s="95">
        <f>B126</f>
        <v>1101131</v>
      </c>
      <c r="I136" s="104"/>
      <c r="J136" s="93" t="s">
        <v>216</v>
      </c>
      <c r="K136" s="93"/>
      <c r="L136" s="93"/>
      <c r="M136" s="93"/>
    </row>
    <row r="137" spans="1:13" s="79" customFormat="1" ht="14.25" thickBot="1">
      <c r="A137" s="72">
        <f>IF(B137="Code",1+MAX(A$5:A136),"")</f>
        <v>12</v>
      </c>
      <c r="B137" s="73" t="s">
        <v>199</v>
      </c>
      <c r="C137" s="73"/>
      <c r="D137" s="74" t="s">
        <v>200</v>
      </c>
      <c r="E137" s="75"/>
      <c r="F137" s="74" t="s">
        <v>201</v>
      </c>
      <c r="G137" s="74" t="s">
        <v>202</v>
      </c>
      <c r="H137" s="75" t="s">
        <v>198</v>
      </c>
      <c r="I137" s="75" t="s">
        <v>203</v>
      </c>
      <c r="J137" s="75" t="s">
        <v>215</v>
      </c>
      <c r="K137" s="76"/>
      <c r="L137" s="77" t="str">
        <f>IF(AND(ISNUMBER(I148),ISNUMBER(H148)),"OK","")</f>
        <v/>
      </c>
      <c r="M137" s="78"/>
    </row>
    <row r="138" spans="1:13" s="79" customFormat="1" ht="13.5">
      <c r="A138" s="72" t="str">
        <f>IF(B138="Code",1+MAX(A$5:A137),"")</f>
        <v/>
      </c>
      <c r="B138" s="80">
        <f>VLOOKUP(A137,BasicHeadings,2,0)</f>
        <v>1101132</v>
      </c>
      <c r="C138" s="81"/>
      <c r="D138" s="80" t="str">
        <f>VLOOKUP(A137,BasicHeadings,3,0)</f>
        <v>Preserved or processed fish and seafood</v>
      </c>
      <c r="E138" s="76">
        <v>1</v>
      </c>
      <c r="F138" s="11"/>
      <c r="G138" s="11"/>
      <c r="H138" s="12"/>
      <c r="I138" s="12"/>
      <c r="J138" s="12" t="s">
        <v>216</v>
      </c>
      <c r="K138" s="76"/>
      <c r="L138" s="82"/>
      <c r="M138" s="11"/>
    </row>
    <row r="139" spans="1:13" s="79" customFormat="1" ht="15" customHeight="1">
      <c r="A139" s="72" t="str">
        <f>IF(B139="Code",1+MAX(A$5:A138),"")</f>
        <v/>
      </c>
      <c r="B139" s="83"/>
      <c r="C139" s="84" t="s">
        <v>212</v>
      </c>
      <c r="D139" s="83"/>
      <c r="E139" s="76">
        <v>2</v>
      </c>
      <c r="F139" s="11"/>
      <c r="G139" s="11"/>
      <c r="H139" s="12"/>
      <c r="I139" s="12"/>
      <c r="J139" s="12" t="s">
        <v>216</v>
      </c>
      <c r="K139" s="76"/>
      <c r="L139" s="82"/>
      <c r="M139" s="11"/>
    </row>
    <row r="140" spans="1:13" s="79" customFormat="1" ht="13.5" customHeight="1">
      <c r="A140" s="72" t="str">
        <f>IF(B140="Code",1+MAX(A$5:A139),"")</f>
        <v/>
      </c>
      <c r="B140" s="85"/>
      <c r="C140" s="167" t="s">
        <v>239</v>
      </c>
      <c r="D140" s="168"/>
      <c r="E140" s="76">
        <v>3</v>
      </c>
      <c r="F140" s="11"/>
      <c r="G140" s="11"/>
      <c r="H140" s="12"/>
      <c r="I140" s="13"/>
      <c r="J140" s="12" t="s">
        <v>216</v>
      </c>
      <c r="K140" s="76"/>
      <c r="L140" s="82"/>
      <c r="M140" s="11"/>
    </row>
    <row r="141" spans="1:13" s="79" customFormat="1" ht="13.5">
      <c r="A141" s="72" t="str">
        <f>IF(B141="Code",1+MAX(A$5:A140),"")</f>
        <v/>
      </c>
      <c r="B141" s="86"/>
      <c r="C141" s="169"/>
      <c r="D141" s="170"/>
      <c r="E141" s="87">
        <v>4</v>
      </c>
      <c r="F141" s="11"/>
      <c r="G141" s="11"/>
      <c r="H141" s="12"/>
      <c r="I141" s="12"/>
      <c r="J141" s="12" t="s">
        <v>216</v>
      </c>
      <c r="K141" s="76"/>
      <c r="L141" s="82"/>
      <c r="M141" s="11"/>
    </row>
    <row r="142" spans="1:13" s="79" customFormat="1" ht="13.5">
      <c r="A142" s="72" t="str">
        <f>IF(B142="Code",1+MAX(A$5:A141),"")</f>
        <v/>
      </c>
      <c r="B142" s="88" t="s">
        <v>238</v>
      </c>
      <c r="C142" s="102"/>
      <c r="D142" s="89" t="str">
        <f>IF(ISNUMBER(C142),VLOOKUP(C142,Approaches,2,0),"")</f>
        <v/>
      </c>
      <c r="E142" s="76">
        <v>5</v>
      </c>
      <c r="F142" s="11"/>
      <c r="G142" s="12"/>
      <c r="H142" s="103"/>
      <c r="I142" s="14"/>
      <c r="J142" s="12" t="s">
        <v>216</v>
      </c>
      <c r="K142" s="87"/>
      <c r="L142" s="82"/>
      <c r="M142" s="11"/>
    </row>
    <row r="143" spans="1:13" s="79" customFormat="1" ht="13.5">
      <c r="A143" s="72"/>
      <c r="B143" s="88" t="s">
        <v>238</v>
      </c>
      <c r="C143" s="102"/>
      <c r="D143" s="86" t="str">
        <f>IF(ISNUMBER(C143),VLOOKUP(C143,Approaches,2,0),"")</f>
        <v/>
      </c>
      <c r="E143" s="76">
        <v>6</v>
      </c>
      <c r="F143" s="11"/>
      <c r="G143" s="12"/>
      <c r="H143" s="103"/>
      <c r="I143" s="14"/>
      <c r="J143" s="12"/>
      <c r="K143" s="87"/>
      <c r="L143" s="82"/>
      <c r="M143" s="11"/>
    </row>
    <row r="144" spans="1:13" s="79" customFormat="1" ht="13.5">
      <c r="A144" s="72"/>
      <c r="B144" s="88" t="s">
        <v>238</v>
      </c>
      <c r="C144" s="102"/>
      <c r="D144" s="86" t="str">
        <f>IF(ISNUMBER(C144),VLOOKUP(C144,Approaches,2,0),"")</f>
        <v/>
      </c>
      <c r="E144" s="76">
        <v>7</v>
      </c>
      <c r="F144" s="11"/>
      <c r="G144" s="12"/>
      <c r="H144" s="103"/>
      <c r="I144" s="14"/>
      <c r="J144" s="12"/>
      <c r="K144" s="87"/>
      <c r="L144" s="82"/>
      <c r="M144" s="11"/>
    </row>
    <row r="145" spans="1:13" s="79" customFormat="1" ht="13.5">
      <c r="A145" s="72"/>
      <c r="B145" s="88" t="s">
        <v>238</v>
      </c>
      <c r="C145" s="102"/>
      <c r="D145" s="86" t="str">
        <f>IF(ISNUMBER(C145),VLOOKUP(C145,Approaches,2,0),"")</f>
        <v/>
      </c>
      <c r="E145" s="76">
        <v>8</v>
      </c>
      <c r="F145" s="11"/>
      <c r="G145" s="12"/>
      <c r="H145" s="103"/>
      <c r="I145" s="14"/>
      <c r="J145" s="12"/>
      <c r="K145" s="87"/>
      <c r="L145" s="82"/>
      <c r="M145" s="11"/>
    </row>
    <row r="146" spans="1:13" s="79" customFormat="1" ht="13.5">
      <c r="A146" s="72"/>
      <c r="B146" s="88" t="s">
        <v>238</v>
      </c>
      <c r="C146" s="102"/>
      <c r="D146" s="90" t="str">
        <f>IF(ISNUMBER(C146),VLOOKUP(C146,Approaches,2,0),"")</f>
        <v/>
      </c>
      <c r="E146" s="76">
        <v>9</v>
      </c>
      <c r="F146" s="11"/>
      <c r="G146" s="12"/>
      <c r="H146" s="103"/>
      <c r="I146" s="14"/>
      <c r="J146" s="12"/>
      <c r="K146" s="87"/>
      <c r="L146" s="82"/>
      <c r="M146" s="11"/>
    </row>
    <row r="147" spans="1:13" s="79" customFormat="1" ht="14.25" thickBot="1">
      <c r="A147" s="72"/>
      <c r="B147" s="91"/>
      <c r="C147" s="91"/>
      <c r="D147" s="86"/>
      <c r="E147" s="76">
        <v>10</v>
      </c>
      <c r="F147" s="11"/>
      <c r="G147" s="12"/>
      <c r="H147" s="103"/>
      <c r="I147" s="15"/>
      <c r="J147" s="12"/>
      <c r="K147" s="87"/>
      <c r="L147" s="82"/>
      <c r="M147" s="11"/>
    </row>
    <row r="148" spans="1:13" s="79" customFormat="1" ht="14.25" thickBot="1">
      <c r="A148" s="72" t="str">
        <f>IF(B148="Code",1+MAX(A$5:A142),"")</f>
        <v/>
      </c>
      <c r="B148" s="92"/>
      <c r="C148" s="92"/>
      <c r="D148" s="92"/>
      <c r="E148" s="93"/>
      <c r="F148" s="94"/>
      <c r="G148" s="92" t="s">
        <v>204</v>
      </c>
      <c r="H148" s="95">
        <f>B138</f>
        <v>1101132</v>
      </c>
      <c r="I148" s="104"/>
      <c r="J148" s="93" t="s">
        <v>216</v>
      </c>
      <c r="K148" s="93"/>
      <c r="L148" s="93"/>
      <c r="M148" s="93"/>
    </row>
    <row r="149" spans="1:13" s="79" customFormat="1" ht="14.25" thickBot="1">
      <c r="A149" s="72">
        <f>IF(B149="Code",1+MAX(A$5:A148),"")</f>
        <v>13</v>
      </c>
      <c r="B149" s="73" t="s">
        <v>199</v>
      </c>
      <c r="C149" s="73"/>
      <c r="D149" s="74" t="s">
        <v>200</v>
      </c>
      <c r="E149" s="75"/>
      <c r="F149" s="74" t="s">
        <v>201</v>
      </c>
      <c r="G149" s="74" t="s">
        <v>202</v>
      </c>
      <c r="H149" s="75" t="s">
        <v>198</v>
      </c>
      <c r="I149" s="75" t="s">
        <v>203</v>
      </c>
      <c r="J149" s="75" t="s">
        <v>215</v>
      </c>
      <c r="K149" s="76"/>
      <c r="L149" s="77" t="str">
        <f>IF(AND(ISNUMBER(I160),ISNUMBER(H160)),"OK","")</f>
        <v/>
      </c>
      <c r="M149" s="78"/>
    </row>
    <row r="150" spans="1:13" s="79" customFormat="1" ht="13.5">
      <c r="A150" s="72" t="str">
        <f>IF(B150="Code",1+MAX(A$5:A149),"")</f>
        <v/>
      </c>
      <c r="B150" s="80">
        <f>VLOOKUP(A149,BasicHeadings,2,0)</f>
        <v>1101141</v>
      </c>
      <c r="C150" s="81"/>
      <c r="D150" s="80" t="str">
        <f>VLOOKUP(A149,BasicHeadings,3,0)</f>
        <v>Fresh milk</v>
      </c>
      <c r="E150" s="76">
        <v>1</v>
      </c>
      <c r="F150" s="11"/>
      <c r="G150" s="11"/>
      <c r="H150" s="12"/>
      <c r="I150" s="12"/>
      <c r="J150" s="12" t="s">
        <v>216</v>
      </c>
      <c r="K150" s="76"/>
      <c r="L150" s="82"/>
      <c r="M150" s="11"/>
    </row>
    <row r="151" spans="1:13" s="79" customFormat="1" ht="15" customHeight="1">
      <c r="A151" s="72" t="str">
        <f>IF(B151="Code",1+MAX(A$5:A150),"")</f>
        <v/>
      </c>
      <c r="B151" s="83"/>
      <c r="C151" s="84" t="s">
        <v>212</v>
      </c>
      <c r="D151" s="83"/>
      <c r="E151" s="76">
        <v>2</v>
      </c>
      <c r="F151" s="11"/>
      <c r="G151" s="11"/>
      <c r="H151" s="12"/>
      <c r="I151" s="12"/>
      <c r="J151" s="12" t="s">
        <v>216</v>
      </c>
      <c r="K151" s="76"/>
      <c r="L151" s="82"/>
      <c r="M151" s="11"/>
    </row>
    <row r="152" spans="1:13" s="79" customFormat="1" ht="13.5" customHeight="1">
      <c r="A152" s="72" t="str">
        <f>IF(B152="Code",1+MAX(A$5:A151),"")</f>
        <v/>
      </c>
      <c r="B152" s="85"/>
      <c r="C152" s="167" t="s">
        <v>239</v>
      </c>
      <c r="D152" s="168"/>
      <c r="E152" s="76">
        <v>3</v>
      </c>
      <c r="F152" s="11"/>
      <c r="G152" s="11"/>
      <c r="H152" s="12"/>
      <c r="I152" s="13"/>
      <c r="J152" s="12" t="s">
        <v>216</v>
      </c>
      <c r="K152" s="76"/>
      <c r="L152" s="82"/>
      <c r="M152" s="11"/>
    </row>
    <row r="153" spans="1:13" s="79" customFormat="1" ht="13.5">
      <c r="A153" s="72" t="str">
        <f>IF(B153="Code",1+MAX(A$5:A152),"")</f>
        <v/>
      </c>
      <c r="B153" s="86"/>
      <c r="C153" s="169"/>
      <c r="D153" s="170"/>
      <c r="E153" s="87">
        <v>4</v>
      </c>
      <c r="F153" s="11"/>
      <c r="G153" s="11"/>
      <c r="H153" s="12"/>
      <c r="I153" s="12"/>
      <c r="J153" s="12" t="s">
        <v>216</v>
      </c>
      <c r="K153" s="76"/>
      <c r="L153" s="82"/>
      <c r="M153" s="11"/>
    </row>
    <row r="154" spans="1:13" s="79" customFormat="1" ht="13.5">
      <c r="A154" s="72" t="str">
        <f>IF(B154="Code",1+MAX(A$5:A153),"")</f>
        <v/>
      </c>
      <c r="B154" s="88" t="s">
        <v>238</v>
      </c>
      <c r="C154" s="102"/>
      <c r="D154" s="89" t="str">
        <f>IF(ISNUMBER(C154),VLOOKUP(C154,Approaches,2,0),"")</f>
        <v/>
      </c>
      <c r="E154" s="76">
        <v>5</v>
      </c>
      <c r="F154" s="11"/>
      <c r="G154" s="12"/>
      <c r="H154" s="103"/>
      <c r="I154" s="14"/>
      <c r="J154" s="12" t="s">
        <v>216</v>
      </c>
      <c r="K154" s="87"/>
      <c r="L154" s="82"/>
      <c r="M154" s="11"/>
    </row>
    <row r="155" spans="1:13" s="79" customFormat="1" ht="13.5">
      <c r="A155" s="72"/>
      <c r="B155" s="88" t="s">
        <v>238</v>
      </c>
      <c r="C155" s="102"/>
      <c r="D155" s="86" t="str">
        <f>IF(ISNUMBER(C155),VLOOKUP(C155,Approaches,2,0),"")</f>
        <v/>
      </c>
      <c r="E155" s="76">
        <v>6</v>
      </c>
      <c r="F155" s="11"/>
      <c r="G155" s="12"/>
      <c r="H155" s="103"/>
      <c r="I155" s="14"/>
      <c r="J155" s="12"/>
      <c r="K155" s="87"/>
      <c r="L155" s="82"/>
      <c r="M155" s="11"/>
    </row>
    <row r="156" spans="1:13" s="79" customFormat="1" ht="13.5">
      <c r="A156" s="72"/>
      <c r="B156" s="88" t="s">
        <v>238</v>
      </c>
      <c r="C156" s="102"/>
      <c r="D156" s="86" t="str">
        <f>IF(ISNUMBER(C156),VLOOKUP(C156,Approaches,2,0),"")</f>
        <v/>
      </c>
      <c r="E156" s="76">
        <v>7</v>
      </c>
      <c r="F156" s="11"/>
      <c r="G156" s="12"/>
      <c r="H156" s="103"/>
      <c r="I156" s="14"/>
      <c r="J156" s="12"/>
      <c r="K156" s="87"/>
      <c r="L156" s="82"/>
      <c r="M156" s="11"/>
    </row>
    <row r="157" spans="1:13" s="79" customFormat="1" ht="13.5">
      <c r="A157" s="72"/>
      <c r="B157" s="88" t="s">
        <v>238</v>
      </c>
      <c r="C157" s="102"/>
      <c r="D157" s="86" t="str">
        <f>IF(ISNUMBER(C157),VLOOKUP(C157,Approaches,2,0),"")</f>
        <v/>
      </c>
      <c r="E157" s="76">
        <v>8</v>
      </c>
      <c r="F157" s="11"/>
      <c r="G157" s="12"/>
      <c r="H157" s="103"/>
      <c r="I157" s="14"/>
      <c r="J157" s="12"/>
      <c r="K157" s="87"/>
      <c r="L157" s="82"/>
      <c r="M157" s="11"/>
    </row>
    <row r="158" spans="1:13" s="79" customFormat="1" ht="13.5">
      <c r="A158" s="72"/>
      <c r="B158" s="88" t="s">
        <v>238</v>
      </c>
      <c r="C158" s="102"/>
      <c r="D158" s="90" t="str">
        <f>IF(ISNUMBER(C158),VLOOKUP(C158,Approaches,2,0),"")</f>
        <v/>
      </c>
      <c r="E158" s="76">
        <v>9</v>
      </c>
      <c r="F158" s="11"/>
      <c r="G158" s="12"/>
      <c r="H158" s="103"/>
      <c r="I158" s="14"/>
      <c r="J158" s="12"/>
      <c r="K158" s="87"/>
      <c r="L158" s="82"/>
      <c r="M158" s="11"/>
    </row>
    <row r="159" spans="1:13" s="79" customFormat="1" ht="14.25" thickBot="1">
      <c r="A159" s="72"/>
      <c r="B159" s="91"/>
      <c r="C159" s="91"/>
      <c r="D159" s="86"/>
      <c r="E159" s="76">
        <v>10</v>
      </c>
      <c r="F159" s="11"/>
      <c r="G159" s="12"/>
      <c r="H159" s="103"/>
      <c r="I159" s="15"/>
      <c r="J159" s="12"/>
      <c r="K159" s="87"/>
      <c r="L159" s="82"/>
      <c r="M159" s="11"/>
    </row>
    <row r="160" spans="1:13" s="79" customFormat="1" ht="14.25" thickBot="1">
      <c r="A160" s="72" t="str">
        <f>IF(B160="Code",1+MAX(A$5:A154),"")</f>
        <v/>
      </c>
      <c r="B160" s="92"/>
      <c r="C160" s="92"/>
      <c r="D160" s="92"/>
      <c r="E160" s="93"/>
      <c r="F160" s="94"/>
      <c r="G160" s="92" t="s">
        <v>204</v>
      </c>
      <c r="H160" s="95">
        <f>B150</f>
        <v>1101141</v>
      </c>
      <c r="I160" s="104"/>
      <c r="J160" s="93" t="s">
        <v>216</v>
      </c>
      <c r="K160" s="93"/>
      <c r="L160" s="93"/>
      <c r="M160" s="93"/>
    </row>
    <row r="161" spans="1:13" s="79" customFormat="1" ht="14.25" thickBot="1">
      <c r="A161" s="72">
        <f>IF(B161="Code",1+MAX(A$5:A160),"")</f>
        <v>14</v>
      </c>
      <c r="B161" s="73" t="s">
        <v>199</v>
      </c>
      <c r="C161" s="73"/>
      <c r="D161" s="74" t="s">
        <v>200</v>
      </c>
      <c r="E161" s="75"/>
      <c r="F161" s="74" t="s">
        <v>201</v>
      </c>
      <c r="G161" s="74" t="s">
        <v>202</v>
      </c>
      <c r="H161" s="75" t="s">
        <v>198</v>
      </c>
      <c r="I161" s="75" t="s">
        <v>203</v>
      </c>
      <c r="J161" s="75" t="s">
        <v>215</v>
      </c>
      <c r="K161" s="76"/>
      <c r="L161" s="77" t="str">
        <f>IF(AND(ISNUMBER(I172),ISNUMBER(H172)),"OK","")</f>
        <v/>
      </c>
      <c r="M161" s="78"/>
    </row>
    <row r="162" spans="1:13" s="79" customFormat="1" ht="13.5">
      <c r="A162" s="72" t="str">
        <f>IF(B162="Code",1+MAX(A$5:A161),"")</f>
        <v/>
      </c>
      <c r="B162" s="80">
        <f>VLOOKUP(A161,BasicHeadings,2,0)</f>
        <v>1101142</v>
      </c>
      <c r="C162" s="81"/>
      <c r="D162" s="80" t="str">
        <f>VLOOKUP(A161,BasicHeadings,3,0)</f>
        <v>Preserved milk and other milk products</v>
      </c>
      <c r="E162" s="76">
        <v>1</v>
      </c>
      <c r="F162" s="11"/>
      <c r="G162" s="11"/>
      <c r="H162" s="12"/>
      <c r="I162" s="12"/>
      <c r="J162" s="12" t="s">
        <v>216</v>
      </c>
      <c r="K162" s="76"/>
      <c r="L162" s="82"/>
      <c r="M162" s="11"/>
    </row>
    <row r="163" spans="1:13" s="79" customFormat="1" ht="15" customHeight="1">
      <c r="A163" s="72" t="str">
        <f>IF(B163="Code",1+MAX(A$5:A162),"")</f>
        <v/>
      </c>
      <c r="B163" s="83"/>
      <c r="C163" s="84" t="s">
        <v>212</v>
      </c>
      <c r="D163" s="83"/>
      <c r="E163" s="76">
        <v>2</v>
      </c>
      <c r="F163" s="11"/>
      <c r="G163" s="11"/>
      <c r="H163" s="12"/>
      <c r="I163" s="12"/>
      <c r="J163" s="12" t="s">
        <v>216</v>
      </c>
      <c r="K163" s="76"/>
      <c r="L163" s="82"/>
      <c r="M163" s="11"/>
    </row>
    <row r="164" spans="1:13" s="79" customFormat="1" ht="13.5" customHeight="1">
      <c r="A164" s="72" t="str">
        <f>IF(B164="Code",1+MAX(A$5:A163),"")</f>
        <v/>
      </c>
      <c r="B164" s="85"/>
      <c r="C164" s="167" t="s">
        <v>239</v>
      </c>
      <c r="D164" s="168"/>
      <c r="E164" s="76">
        <v>3</v>
      </c>
      <c r="F164" s="11"/>
      <c r="G164" s="11"/>
      <c r="H164" s="12"/>
      <c r="I164" s="13"/>
      <c r="J164" s="12" t="s">
        <v>216</v>
      </c>
      <c r="K164" s="76"/>
      <c r="L164" s="82"/>
      <c r="M164" s="11"/>
    </row>
    <row r="165" spans="1:13" s="79" customFormat="1" ht="13.5">
      <c r="A165" s="72" t="str">
        <f>IF(B165="Code",1+MAX(A$5:A164),"")</f>
        <v/>
      </c>
      <c r="B165" s="86"/>
      <c r="C165" s="169"/>
      <c r="D165" s="170"/>
      <c r="E165" s="87">
        <v>4</v>
      </c>
      <c r="F165" s="11"/>
      <c r="G165" s="11"/>
      <c r="H165" s="12"/>
      <c r="I165" s="12"/>
      <c r="J165" s="12" t="s">
        <v>216</v>
      </c>
      <c r="K165" s="76"/>
      <c r="L165" s="82"/>
      <c r="M165" s="11"/>
    </row>
    <row r="166" spans="1:13" s="79" customFormat="1" ht="13.5">
      <c r="A166" s="72" t="str">
        <f>IF(B166="Code",1+MAX(A$5:A165),"")</f>
        <v/>
      </c>
      <c r="B166" s="88" t="s">
        <v>238</v>
      </c>
      <c r="C166" s="102"/>
      <c r="D166" s="89" t="str">
        <f>IF(ISNUMBER(C166),VLOOKUP(C166,Approaches,2,0),"")</f>
        <v/>
      </c>
      <c r="E166" s="76">
        <v>5</v>
      </c>
      <c r="F166" s="11"/>
      <c r="G166" s="12"/>
      <c r="H166" s="103"/>
      <c r="I166" s="14"/>
      <c r="J166" s="12" t="s">
        <v>216</v>
      </c>
      <c r="K166" s="87"/>
      <c r="L166" s="82"/>
      <c r="M166" s="11"/>
    </row>
    <row r="167" spans="1:13" s="79" customFormat="1" ht="13.5">
      <c r="A167" s="72"/>
      <c r="B167" s="88" t="s">
        <v>238</v>
      </c>
      <c r="C167" s="102"/>
      <c r="D167" s="86" t="str">
        <f>IF(ISNUMBER(C167),VLOOKUP(C167,Approaches,2,0),"")</f>
        <v/>
      </c>
      <c r="E167" s="76">
        <v>6</v>
      </c>
      <c r="F167" s="11"/>
      <c r="G167" s="12"/>
      <c r="H167" s="103"/>
      <c r="I167" s="14"/>
      <c r="J167" s="12"/>
      <c r="K167" s="87"/>
      <c r="L167" s="82"/>
      <c r="M167" s="11"/>
    </row>
    <row r="168" spans="1:13" s="79" customFormat="1" ht="13.5">
      <c r="A168" s="72"/>
      <c r="B168" s="88" t="s">
        <v>238</v>
      </c>
      <c r="C168" s="102"/>
      <c r="D168" s="86" t="str">
        <f>IF(ISNUMBER(C168),VLOOKUP(C168,Approaches,2,0),"")</f>
        <v/>
      </c>
      <c r="E168" s="76">
        <v>7</v>
      </c>
      <c r="F168" s="11"/>
      <c r="G168" s="12"/>
      <c r="H168" s="103"/>
      <c r="I168" s="14"/>
      <c r="J168" s="12"/>
      <c r="K168" s="87"/>
      <c r="L168" s="82"/>
      <c r="M168" s="11"/>
    </row>
    <row r="169" spans="1:13" s="79" customFormat="1" ht="13.5">
      <c r="A169" s="72"/>
      <c r="B169" s="88" t="s">
        <v>238</v>
      </c>
      <c r="C169" s="102"/>
      <c r="D169" s="86" t="str">
        <f>IF(ISNUMBER(C169),VLOOKUP(C169,Approaches,2,0),"")</f>
        <v/>
      </c>
      <c r="E169" s="76">
        <v>8</v>
      </c>
      <c r="F169" s="11"/>
      <c r="G169" s="12"/>
      <c r="H169" s="103"/>
      <c r="I169" s="14"/>
      <c r="J169" s="12"/>
      <c r="K169" s="87"/>
      <c r="L169" s="82"/>
      <c r="M169" s="11"/>
    </row>
    <row r="170" spans="1:13" s="79" customFormat="1" ht="13.5">
      <c r="A170" s="72"/>
      <c r="B170" s="88" t="s">
        <v>238</v>
      </c>
      <c r="C170" s="102"/>
      <c r="D170" s="90" t="str">
        <f>IF(ISNUMBER(C170),VLOOKUP(C170,Approaches,2,0),"")</f>
        <v/>
      </c>
      <c r="E170" s="76">
        <v>9</v>
      </c>
      <c r="F170" s="11"/>
      <c r="G170" s="12"/>
      <c r="H170" s="103"/>
      <c r="I170" s="14"/>
      <c r="J170" s="12"/>
      <c r="K170" s="87"/>
      <c r="L170" s="82"/>
      <c r="M170" s="11"/>
    </row>
    <row r="171" spans="1:13" s="79" customFormat="1" ht="14.25" thickBot="1">
      <c r="A171" s="72"/>
      <c r="B171" s="91"/>
      <c r="C171" s="91"/>
      <c r="D171" s="86"/>
      <c r="E171" s="76">
        <v>10</v>
      </c>
      <c r="F171" s="11"/>
      <c r="G171" s="12"/>
      <c r="H171" s="103"/>
      <c r="I171" s="15"/>
      <c r="J171" s="12"/>
      <c r="K171" s="87"/>
      <c r="L171" s="82"/>
      <c r="M171" s="11"/>
    </row>
    <row r="172" spans="1:13" s="79" customFormat="1" ht="14.25" thickBot="1">
      <c r="A172" s="72" t="str">
        <f>IF(B172="Code",1+MAX(A$5:A166),"")</f>
        <v/>
      </c>
      <c r="B172" s="92"/>
      <c r="C172" s="92"/>
      <c r="D172" s="92"/>
      <c r="E172" s="93"/>
      <c r="F172" s="94"/>
      <c r="G172" s="92" t="s">
        <v>204</v>
      </c>
      <c r="H172" s="95">
        <f>B162</f>
        <v>1101142</v>
      </c>
      <c r="I172" s="104"/>
      <c r="J172" s="93" t="s">
        <v>216</v>
      </c>
      <c r="K172" s="93"/>
      <c r="L172" s="93"/>
      <c r="M172" s="93"/>
    </row>
    <row r="173" spans="1:13" s="79" customFormat="1" ht="14.25" thickBot="1">
      <c r="A173" s="72">
        <f>IF(B173="Code",1+MAX(A$5:A172),"")</f>
        <v>15</v>
      </c>
      <c r="B173" s="73" t="s">
        <v>199</v>
      </c>
      <c r="C173" s="73"/>
      <c r="D173" s="74" t="s">
        <v>200</v>
      </c>
      <c r="E173" s="75"/>
      <c r="F173" s="74" t="s">
        <v>201</v>
      </c>
      <c r="G173" s="74" t="s">
        <v>202</v>
      </c>
      <c r="H173" s="75" t="s">
        <v>198</v>
      </c>
      <c r="I173" s="75" t="s">
        <v>203</v>
      </c>
      <c r="J173" s="75" t="s">
        <v>215</v>
      </c>
      <c r="K173" s="76"/>
      <c r="L173" s="77" t="str">
        <f>IF(AND(ISNUMBER(I184),ISNUMBER(H184)),"OK","")</f>
        <v/>
      </c>
      <c r="M173" s="78"/>
    </row>
    <row r="174" spans="1:13" s="79" customFormat="1" ht="13.5">
      <c r="A174" s="72" t="str">
        <f>IF(B174="Code",1+MAX(A$5:A173),"")</f>
        <v/>
      </c>
      <c r="B174" s="80">
        <f>VLOOKUP(A173,BasicHeadings,2,0)</f>
        <v>1101143</v>
      </c>
      <c r="C174" s="81"/>
      <c r="D174" s="80" t="str">
        <f>VLOOKUP(A173,BasicHeadings,3,0)</f>
        <v>Cheese and curd</v>
      </c>
      <c r="E174" s="76">
        <v>1</v>
      </c>
      <c r="F174" s="11"/>
      <c r="G174" s="11"/>
      <c r="H174" s="12"/>
      <c r="I174" s="12"/>
      <c r="J174" s="12" t="s">
        <v>216</v>
      </c>
      <c r="K174" s="76"/>
      <c r="L174" s="82"/>
      <c r="M174" s="11"/>
    </row>
    <row r="175" spans="1:13" s="79" customFormat="1" ht="15" customHeight="1">
      <c r="A175" s="72" t="str">
        <f>IF(B175="Code",1+MAX(A$5:A174),"")</f>
        <v/>
      </c>
      <c r="B175" s="83"/>
      <c r="C175" s="84" t="s">
        <v>212</v>
      </c>
      <c r="D175" s="83"/>
      <c r="E175" s="76">
        <v>2</v>
      </c>
      <c r="F175" s="11"/>
      <c r="G175" s="11"/>
      <c r="H175" s="12"/>
      <c r="I175" s="12"/>
      <c r="J175" s="12" t="s">
        <v>216</v>
      </c>
      <c r="K175" s="76"/>
      <c r="L175" s="82"/>
      <c r="M175" s="11"/>
    </row>
    <row r="176" spans="1:13" s="79" customFormat="1" ht="13.5" customHeight="1">
      <c r="A176" s="72" t="str">
        <f>IF(B176="Code",1+MAX(A$5:A175),"")</f>
        <v/>
      </c>
      <c r="B176" s="85"/>
      <c r="C176" s="167" t="s">
        <v>239</v>
      </c>
      <c r="D176" s="168"/>
      <c r="E176" s="76">
        <v>3</v>
      </c>
      <c r="F176" s="11"/>
      <c r="G176" s="11"/>
      <c r="H176" s="12"/>
      <c r="I176" s="13"/>
      <c r="J176" s="12" t="s">
        <v>216</v>
      </c>
      <c r="K176" s="76"/>
      <c r="L176" s="82"/>
      <c r="M176" s="11"/>
    </row>
    <row r="177" spans="1:13" s="79" customFormat="1" ht="13.5">
      <c r="A177" s="72" t="str">
        <f>IF(B177="Code",1+MAX(A$5:A176),"")</f>
        <v/>
      </c>
      <c r="B177" s="86"/>
      <c r="C177" s="169"/>
      <c r="D177" s="170"/>
      <c r="E177" s="87">
        <v>4</v>
      </c>
      <c r="F177" s="11"/>
      <c r="G177" s="11"/>
      <c r="H177" s="12"/>
      <c r="I177" s="12"/>
      <c r="J177" s="12" t="s">
        <v>216</v>
      </c>
      <c r="K177" s="76"/>
      <c r="L177" s="82"/>
      <c r="M177" s="11"/>
    </row>
    <row r="178" spans="1:13" s="79" customFormat="1" ht="13.5">
      <c r="A178" s="72" t="str">
        <f>IF(B178="Code",1+MAX(A$5:A177),"")</f>
        <v/>
      </c>
      <c r="B178" s="88" t="s">
        <v>238</v>
      </c>
      <c r="C178" s="102"/>
      <c r="D178" s="89" t="str">
        <f>IF(ISNUMBER(C178),VLOOKUP(C178,Approaches,2,0),"")</f>
        <v/>
      </c>
      <c r="E178" s="76">
        <v>5</v>
      </c>
      <c r="F178" s="11"/>
      <c r="G178" s="12"/>
      <c r="H178" s="103"/>
      <c r="I178" s="14"/>
      <c r="J178" s="12" t="s">
        <v>216</v>
      </c>
      <c r="K178" s="87"/>
      <c r="L178" s="82"/>
      <c r="M178" s="11"/>
    </row>
    <row r="179" spans="1:13" s="79" customFormat="1" ht="13.5">
      <c r="A179" s="72"/>
      <c r="B179" s="88" t="s">
        <v>238</v>
      </c>
      <c r="C179" s="102"/>
      <c r="D179" s="86" t="str">
        <f>IF(ISNUMBER(C179),VLOOKUP(C179,Approaches,2,0),"")</f>
        <v/>
      </c>
      <c r="E179" s="76">
        <v>6</v>
      </c>
      <c r="F179" s="11"/>
      <c r="G179" s="12"/>
      <c r="H179" s="103"/>
      <c r="I179" s="14"/>
      <c r="J179" s="12"/>
      <c r="K179" s="87"/>
      <c r="L179" s="82"/>
      <c r="M179" s="11"/>
    </row>
    <row r="180" spans="1:13" s="79" customFormat="1" ht="13.5">
      <c r="A180" s="72"/>
      <c r="B180" s="88" t="s">
        <v>238</v>
      </c>
      <c r="C180" s="102"/>
      <c r="D180" s="86" t="str">
        <f>IF(ISNUMBER(C180),VLOOKUP(C180,Approaches,2,0),"")</f>
        <v/>
      </c>
      <c r="E180" s="76">
        <v>7</v>
      </c>
      <c r="F180" s="11"/>
      <c r="G180" s="12"/>
      <c r="H180" s="103"/>
      <c r="I180" s="14"/>
      <c r="J180" s="12"/>
      <c r="K180" s="87"/>
      <c r="L180" s="82"/>
      <c r="M180" s="11"/>
    </row>
    <row r="181" spans="1:13" s="79" customFormat="1" ht="13.5">
      <c r="A181" s="72"/>
      <c r="B181" s="88" t="s">
        <v>238</v>
      </c>
      <c r="C181" s="102"/>
      <c r="D181" s="86" t="str">
        <f>IF(ISNUMBER(C181),VLOOKUP(C181,Approaches,2,0),"")</f>
        <v/>
      </c>
      <c r="E181" s="76">
        <v>8</v>
      </c>
      <c r="F181" s="11"/>
      <c r="G181" s="12"/>
      <c r="H181" s="103"/>
      <c r="I181" s="14"/>
      <c r="J181" s="12"/>
      <c r="K181" s="87"/>
      <c r="L181" s="82"/>
      <c r="M181" s="11"/>
    </row>
    <row r="182" spans="1:13" s="79" customFormat="1" ht="13.5">
      <c r="A182" s="72"/>
      <c r="B182" s="88" t="s">
        <v>238</v>
      </c>
      <c r="C182" s="102"/>
      <c r="D182" s="90" t="str">
        <f>IF(ISNUMBER(C182),VLOOKUP(C182,Approaches,2,0),"")</f>
        <v/>
      </c>
      <c r="E182" s="76">
        <v>9</v>
      </c>
      <c r="F182" s="11"/>
      <c r="G182" s="12"/>
      <c r="H182" s="103"/>
      <c r="I182" s="14"/>
      <c r="J182" s="12"/>
      <c r="K182" s="87"/>
      <c r="L182" s="82"/>
      <c r="M182" s="11"/>
    </row>
    <row r="183" spans="1:13" s="79" customFormat="1" ht="14.25" thickBot="1">
      <c r="A183" s="72"/>
      <c r="B183" s="91"/>
      <c r="C183" s="91"/>
      <c r="D183" s="86"/>
      <c r="E183" s="76">
        <v>10</v>
      </c>
      <c r="F183" s="11"/>
      <c r="G183" s="12"/>
      <c r="H183" s="103"/>
      <c r="I183" s="15"/>
      <c r="J183" s="12"/>
      <c r="K183" s="87"/>
      <c r="L183" s="82"/>
      <c r="M183" s="11"/>
    </row>
    <row r="184" spans="1:13" s="79" customFormat="1" ht="14.25" thickBot="1">
      <c r="A184" s="72" t="str">
        <f>IF(B184="Code",1+MAX(A$5:A178),"")</f>
        <v/>
      </c>
      <c r="B184" s="92"/>
      <c r="C184" s="92"/>
      <c r="D184" s="92"/>
      <c r="E184" s="93"/>
      <c r="F184" s="94"/>
      <c r="G184" s="92" t="s">
        <v>204</v>
      </c>
      <c r="H184" s="95">
        <f>B174</f>
        <v>1101143</v>
      </c>
      <c r="I184" s="104"/>
      <c r="J184" s="93" t="s">
        <v>216</v>
      </c>
      <c r="K184" s="93"/>
      <c r="L184" s="93"/>
      <c r="M184" s="93"/>
    </row>
    <row r="185" spans="1:13" s="79" customFormat="1" ht="14.25" thickBot="1">
      <c r="A185" s="72">
        <f>IF(B185="Code",1+MAX(A$5:A184),"")</f>
        <v>16</v>
      </c>
      <c r="B185" s="73" t="s">
        <v>199</v>
      </c>
      <c r="C185" s="73"/>
      <c r="D185" s="74" t="s">
        <v>200</v>
      </c>
      <c r="E185" s="75"/>
      <c r="F185" s="74" t="s">
        <v>201</v>
      </c>
      <c r="G185" s="74" t="s">
        <v>202</v>
      </c>
      <c r="H185" s="75" t="s">
        <v>198</v>
      </c>
      <c r="I185" s="75" t="s">
        <v>203</v>
      </c>
      <c r="J185" s="75" t="s">
        <v>215</v>
      </c>
      <c r="K185" s="76"/>
      <c r="L185" s="77" t="str">
        <f>IF(AND(ISNUMBER(I196),ISNUMBER(H196)),"OK","")</f>
        <v/>
      </c>
      <c r="M185" s="78"/>
    </row>
    <row r="186" spans="1:13" s="79" customFormat="1" ht="13.5">
      <c r="A186" s="72" t="str">
        <f>IF(B186="Code",1+MAX(A$5:A185),"")</f>
        <v/>
      </c>
      <c r="B186" s="80">
        <f>VLOOKUP(A185,BasicHeadings,2,0)</f>
        <v>1101144</v>
      </c>
      <c r="C186" s="81"/>
      <c r="D186" s="80" t="str">
        <f>VLOOKUP(A185,BasicHeadings,3,0)</f>
        <v>Eggs and egg-based products</v>
      </c>
      <c r="E186" s="76">
        <v>1</v>
      </c>
      <c r="F186" s="11"/>
      <c r="G186" s="11"/>
      <c r="H186" s="12"/>
      <c r="I186" s="12"/>
      <c r="J186" s="12" t="s">
        <v>216</v>
      </c>
      <c r="K186" s="76"/>
      <c r="L186" s="82"/>
      <c r="M186" s="11"/>
    </row>
    <row r="187" spans="1:13" s="79" customFormat="1" ht="15" customHeight="1">
      <c r="A187" s="72" t="str">
        <f>IF(B187="Code",1+MAX(A$5:A186),"")</f>
        <v/>
      </c>
      <c r="B187" s="83"/>
      <c r="C187" s="84" t="s">
        <v>212</v>
      </c>
      <c r="D187" s="83"/>
      <c r="E187" s="76">
        <v>2</v>
      </c>
      <c r="F187" s="11"/>
      <c r="G187" s="11"/>
      <c r="H187" s="12"/>
      <c r="I187" s="12"/>
      <c r="J187" s="12" t="s">
        <v>216</v>
      </c>
      <c r="K187" s="76"/>
      <c r="L187" s="82"/>
      <c r="M187" s="11"/>
    </row>
    <row r="188" spans="1:13" s="79" customFormat="1" ht="13.5" customHeight="1">
      <c r="A188" s="72" t="str">
        <f>IF(B188="Code",1+MAX(A$5:A187),"")</f>
        <v/>
      </c>
      <c r="B188" s="85"/>
      <c r="C188" s="167" t="s">
        <v>239</v>
      </c>
      <c r="D188" s="168"/>
      <c r="E188" s="76">
        <v>3</v>
      </c>
      <c r="F188" s="11"/>
      <c r="G188" s="11"/>
      <c r="H188" s="12"/>
      <c r="I188" s="13"/>
      <c r="J188" s="12" t="s">
        <v>216</v>
      </c>
      <c r="K188" s="76"/>
      <c r="L188" s="82"/>
      <c r="M188" s="11"/>
    </row>
    <row r="189" spans="1:13" s="79" customFormat="1" ht="13.5">
      <c r="A189" s="72" t="str">
        <f>IF(B189="Code",1+MAX(A$5:A188),"")</f>
        <v/>
      </c>
      <c r="B189" s="86"/>
      <c r="C189" s="169"/>
      <c r="D189" s="170"/>
      <c r="E189" s="87">
        <v>4</v>
      </c>
      <c r="F189" s="11"/>
      <c r="G189" s="11"/>
      <c r="H189" s="12"/>
      <c r="I189" s="12"/>
      <c r="J189" s="12" t="s">
        <v>216</v>
      </c>
      <c r="K189" s="76"/>
      <c r="L189" s="82"/>
      <c r="M189" s="11"/>
    </row>
    <row r="190" spans="1:13" s="79" customFormat="1" ht="13.5">
      <c r="A190" s="72" t="str">
        <f>IF(B190="Code",1+MAX(A$5:A189),"")</f>
        <v/>
      </c>
      <c r="B190" s="88" t="s">
        <v>238</v>
      </c>
      <c r="C190" s="102"/>
      <c r="D190" s="89" t="str">
        <f>IF(ISNUMBER(C190),VLOOKUP(C190,Approaches,2,0),"")</f>
        <v/>
      </c>
      <c r="E190" s="76">
        <v>5</v>
      </c>
      <c r="F190" s="11"/>
      <c r="G190" s="12"/>
      <c r="H190" s="103"/>
      <c r="I190" s="14"/>
      <c r="J190" s="12" t="s">
        <v>216</v>
      </c>
      <c r="K190" s="87"/>
      <c r="L190" s="82"/>
      <c r="M190" s="11"/>
    </row>
    <row r="191" spans="1:13" s="79" customFormat="1" ht="13.5">
      <c r="A191" s="72"/>
      <c r="B191" s="88" t="s">
        <v>238</v>
      </c>
      <c r="C191" s="102"/>
      <c r="D191" s="86" t="str">
        <f>IF(ISNUMBER(C191),VLOOKUP(C191,Approaches,2,0),"")</f>
        <v/>
      </c>
      <c r="E191" s="76">
        <v>6</v>
      </c>
      <c r="F191" s="11"/>
      <c r="G191" s="12"/>
      <c r="H191" s="103"/>
      <c r="I191" s="14"/>
      <c r="J191" s="12"/>
      <c r="K191" s="87"/>
      <c r="L191" s="82"/>
      <c r="M191" s="11"/>
    </row>
    <row r="192" spans="1:13" s="79" customFormat="1" ht="13.5">
      <c r="A192" s="72"/>
      <c r="B192" s="88" t="s">
        <v>238</v>
      </c>
      <c r="C192" s="102"/>
      <c r="D192" s="86" t="str">
        <f>IF(ISNUMBER(C192),VLOOKUP(C192,Approaches,2,0),"")</f>
        <v/>
      </c>
      <c r="E192" s="76">
        <v>7</v>
      </c>
      <c r="F192" s="11"/>
      <c r="G192" s="12"/>
      <c r="H192" s="103"/>
      <c r="I192" s="14"/>
      <c r="J192" s="12"/>
      <c r="K192" s="87"/>
      <c r="L192" s="82"/>
      <c r="M192" s="11"/>
    </row>
    <row r="193" spans="1:13" s="79" customFormat="1" ht="13.5">
      <c r="A193" s="72"/>
      <c r="B193" s="88" t="s">
        <v>238</v>
      </c>
      <c r="C193" s="102"/>
      <c r="D193" s="86" t="str">
        <f>IF(ISNUMBER(C193),VLOOKUP(C193,Approaches,2,0),"")</f>
        <v/>
      </c>
      <c r="E193" s="76">
        <v>8</v>
      </c>
      <c r="F193" s="11"/>
      <c r="G193" s="12"/>
      <c r="H193" s="103"/>
      <c r="I193" s="14"/>
      <c r="J193" s="12"/>
      <c r="K193" s="87"/>
      <c r="L193" s="82"/>
      <c r="M193" s="11"/>
    </row>
    <row r="194" spans="1:13" s="79" customFormat="1" ht="13.5">
      <c r="A194" s="72"/>
      <c r="B194" s="88" t="s">
        <v>238</v>
      </c>
      <c r="C194" s="102"/>
      <c r="D194" s="90" t="str">
        <f>IF(ISNUMBER(C194),VLOOKUP(C194,Approaches,2,0),"")</f>
        <v/>
      </c>
      <c r="E194" s="76">
        <v>9</v>
      </c>
      <c r="F194" s="11"/>
      <c r="G194" s="12"/>
      <c r="H194" s="103"/>
      <c r="I194" s="14"/>
      <c r="J194" s="12"/>
      <c r="K194" s="87"/>
      <c r="L194" s="82"/>
      <c r="M194" s="11"/>
    </row>
    <row r="195" spans="1:13" s="79" customFormat="1" ht="14.25" thickBot="1">
      <c r="A195" s="72"/>
      <c r="B195" s="91"/>
      <c r="C195" s="91"/>
      <c r="D195" s="86"/>
      <c r="E195" s="76">
        <v>10</v>
      </c>
      <c r="F195" s="11"/>
      <c r="G195" s="12"/>
      <c r="H195" s="103"/>
      <c r="I195" s="15"/>
      <c r="J195" s="12"/>
      <c r="K195" s="87"/>
      <c r="L195" s="82"/>
      <c r="M195" s="11"/>
    </row>
    <row r="196" spans="1:13" s="79" customFormat="1" ht="14.25" thickBot="1">
      <c r="A196" s="72" t="str">
        <f>IF(B196="Code",1+MAX(A$5:A190),"")</f>
        <v/>
      </c>
      <c r="B196" s="92"/>
      <c r="C196" s="92"/>
      <c r="D196" s="92"/>
      <c r="E196" s="93"/>
      <c r="F196" s="94"/>
      <c r="G196" s="92" t="s">
        <v>204</v>
      </c>
      <c r="H196" s="95">
        <f>B186</f>
        <v>1101144</v>
      </c>
      <c r="I196" s="104"/>
      <c r="J196" s="93" t="s">
        <v>216</v>
      </c>
      <c r="K196" s="93"/>
      <c r="L196" s="93"/>
      <c r="M196" s="93"/>
    </row>
    <row r="197" spans="1:13" s="79" customFormat="1" ht="14.25" thickBot="1">
      <c r="A197" s="72">
        <f>IF(B197="Code",1+MAX(A$5:A196),"")</f>
        <v>17</v>
      </c>
      <c r="B197" s="73" t="s">
        <v>199</v>
      </c>
      <c r="C197" s="73"/>
      <c r="D197" s="74" t="s">
        <v>200</v>
      </c>
      <c r="E197" s="75"/>
      <c r="F197" s="74" t="s">
        <v>201</v>
      </c>
      <c r="G197" s="74" t="s">
        <v>202</v>
      </c>
      <c r="H197" s="75" t="s">
        <v>198</v>
      </c>
      <c r="I197" s="75" t="s">
        <v>203</v>
      </c>
      <c r="J197" s="75" t="s">
        <v>215</v>
      </c>
      <c r="K197" s="76"/>
      <c r="L197" s="77" t="str">
        <f>IF(AND(ISNUMBER(I208),ISNUMBER(H208)),"OK","")</f>
        <v/>
      </c>
      <c r="M197" s="78"/>
    </row>
    <row r="198" spans="1:13" s="79" customFormat="1" ht="13.5">
      <c r="A198" s="72" t="str">
        <f>IF(B198="Code",1+MAX(A$5:A197),"")</f>
        <v/>
      </c>
      <c r="B198" s="80">
        <f>VLOOKUP(A197,BasicHeadings,2,0)</f>
        <v>1101151</v>
      </c>
      <c r="C198" s="81"/>
      <c r="D198" s="80" t="str">
        <f>VLOOKUP(A197,BasicHeadings,3,0)</f>
        <v>Butter and margarine</v>
      </c>
      <c r="E198" s="76">
        <v>1</v>
      </c>
      <c r="F198" s="11"/>
      <c r="G198" s="11"/>
      <c r="H198" s="12"/>
      <c r="I198" s="12"/>
      <c r="J198" s="12" t="s">
        <v>216</v>
      </c>
      <c r="K198" s="76"/>
      <c r="L198" s="82"/>
      <c r="M198" s="11"/>
    </row>
    <row r="199" spans="1:13" s="79" customFormat="1" ht="15" customHeight="1">
      <c r="A199" s="72" t="str">
        <f>IF(B199="Code",1+MAX(A$5:A198),"")</f>
        <v/>
      </c>
      <c r="B199" s="83"/>
      <c r="C199" s="84" t="s">
        <v>212</v>
      </c>
      <c r="D199" s="83"/>
      <c r="E199" s="76">
        <v>2</v>
      </c>
      <c r="F199" s="11"/>
      <c r="G199" s="11"/>
      <c r="H199" s="12"/>
      <c r="I199" s="12"/>
      <c r="J199" s="12" t="s">
        <v>216</v>
      </c>
      <c r="K199" s="76"/>
      <c r="L199" s="82"/>
      <c r="M199" s="11"/>
    </row>
    <row r="200" spans="1:13" s="79" customFormat="1" ht="13.5" customHeight="1">
      <c r="A200" s="72" t="str">
        <f>IF(B200="Code",1+MAX(A$5:A199),"")</f>
        <v/>
      </c>
      <c r="B200" s="85"/>
      <c r="C200" s="167" t="s">
        <v>239</v>
      </c>
      <c r="D200" s="168"/>
      <c r="E200" s="76">
        <v>3</v>
      </c>
      <c r="F200" s="11"/>
      <c r="G200" s="11"/>
      <c r="H200" s="12"/>
      <c r="I200" s="13"/>
      <c r="J200" s="12" t="s">
        <v>216</v>
      </c>
      <c r="K200" s="76"/>
      <c r="L200" s="82"/>
      <c r="M200" s="11"/>
    </row>
    <row r="201" spans="1:13" s="79" customFormat="1" ht="13.5">
      <c r="A201" s="72" t="str">
        <f>IF(B201="Code",1+MAX(A$5:A200),"")</f>
        <v/>
      </c>
      <c r="B201" s="86"/>
      <c r="C201" s="169"/>
      <c r="D201" s="170"/>
      <c r="E201" s="87">
        <v>4</v>
      </c>
      <c r="F201" s="11"/>
      <c r="G201" s="11"/>
      <c r="H201" s="12"/>
      <c r="I201" s="12"/>
      <c r="J201" s="12" t="s">
        <v>216</v>
      </c>
      <c r="K201" s="76"/>
      <c r="L201" s="82"/>
      <c r="M201" s="11"/>
    </row>
    <row r="202" spans="1:13" s="79" customFormat="1" ht="13.5">
      <c r="A202" s="72" t="str">
        <f>IF(B202="Code",1+MAX(A$5:A201),"")</f>
        <v/>
      </c>
      <c r="B202" s="88" t="s">
        <v>238</v>
      </c>
      <c r="C202" s="102"/>
      <c r="D202" s="89" t="str">
        <f>IF(ISNUMBER(C202),VLOOKUP(C202,Approaches,2,0),"")</f>
        <v/>
      </c>
      <c r="E202" s="76">
        <v>5</v>
      </c>
      <c r="F202" s="11"/>
      <c r="G202" s="12"/>
      <c r="H202" s="103"/>
      <c r="I202" s="14"/>
      <c r="J202" s="12" t="s">
        <v>216</v>
      </c>
      <c r="K202" s="87"/>
      <c r="L202" s="82"/>
      <c r="M202" s="11"/>
    </row>
    <row r="203" spans="1:13" s="79" customFormat="1" ht="13.5">
      <c r="A203" s="72"/>
      <c r="B203" s="88" t="s">
        <v>238</v>
      </c>
      <c r="C203" s="102"/>
      <c r="D203" s="86" t="str">
        <f>IF(ISNUMBER(C203),VLOOKUP(C203,Approaches,2,0),"")</f>
        <v/>
      </c>
      <c r="E203" s="76">
        <v>6</v>
      </c>
      <c r="F203" s="11"/>
      <c r="G203" s="12"/>
      <c r="H203" s="103"/>
      <c r="I203" s="14"/>
      <c r="J203" s="12"/>
      <c r="K203" s="87"/>
      <c r="L203" s="82"/>
      <c r="M203" s="11"/>
    </row>
    <row r="204" spans="1:13" s="79" customFormat="1" ht="13.5">
      <c r="A204" s="72"/>
      <c r="B204" s="88" t="s">
        <v>238</v>
      </c>
      <c r="C204" s="102"/>
      <c r="D204" s="86" t="str">
        <f>IF(ISNUMBER(C204),VLOOKUP(C204,Approaches,2,0),"")</f>
        <v/>
      </c>
      <c r="E204" s="76">
        <v>7</v>
      </c>
      <c r="F204" s="11"/>
      <c r="G204" s="12"/>
      <c r="H204" s="103"/>
      <c r="I204" s="14"/>
      <c r="J204" s="12"/>
      <c r="K204" s="87"/>
      <c r="L204" s="82"/>
      <c r="M204" s="11"/>
    </row>
    <row r="205" spans="1:13" s="79" customFormat="1" ht="13.5">
      <c r="A205" s="72"/>
      <c r="B205" s="88" t="s">
        <v>238</v>
      </c>
      <c r="C205" s="102"/>
      <c r="D205" s="86" t="str">
        <f>IF(ISNUMBER(C205),VLOOKUP(C205,Approaches,2,0),"")</f>
        <v/>
      </c>
      <c r="E205" s="76">
        <v>8</v>
      </c>
      <c r="F205" s="11"/>
      <c r="G205" s="12"/>
      <c r="H205" s="103"/>
      <c r="I205" s="14"/>
      <c r="J205" s="12"/>
      <c r="K205" s="87"/>
      <c r="L205" s="82"/>
      <c r="M205" s="11"/>
    </row>
    <row r="206" spans="1:13" s="79" customFormat="1" ht="13.5">
      <c r="A206" s="72"/>
      <c r="B206" s="88" t="s">
        <v>238</v>
      </c>
      <c r="C206" s="102"/>
      <c r="D206" s="90" t="str">
        <f>IF(ISNUMBER(C206),VLOOKUP(C206,Approaches,2,0),"")</f>
        <v/>
      </c>
      <c r="E206" s="76">
        <v>9</v>
      </c>
      <c r="F206" s="11"/>
      <c r="G206" s="12"/>
      <c r="H206" s="103"/>
      <c r="I206" s="14"/>
      <c r="J206" s="12"/>
      <c r="K206" s="87"/>
      <c r="L206" s="82"/>
      <c r="M206" s="11"/>
    </row>
    <row r="207" spans="1:13" s="79" customFormat="1" ht="14.25" thickBot="1">
      <c r="A207" s="72"/>
      <c r="B207" s="91"/>
      <c r="C207" s="91"/>
      <c r="D207" s="86"/>
      <c r="E207" s="76">
        <v>10</v>
      </c>
      <c r="F207" s="11"/>
      <c r="G207" s="12"/>
      <c r="H207" s="103"/>
      <c r="I207" s="15"/>
      <c r="J207" s="12"/>
      <c r="K207" s="87"/>
      <c r="L207" s="82"/>
      <c r="M207" s="11"/>
    </row>
    <row r="208" spans="1:13" s="79" customFormat="1" ht="14.25" thickBot="1">
      <c r="A208" s="72" t="str">
        <f>IF(B208="Code",1+MAX(A$5:A202),"")</f>
        <v/>
      </c>
      <c r="B208" s="92"/>
      <c r="C208" s="92"/>
      <c r="D208" s="92"/>
      <c r="E208" s="93"/>
      <c r="F208" s="94"/>
      <c r="G208" s="92" t="s">
        <v>204</v>
      </c>
      <c r="H208" s="95">
        <f>B198</f>
        <v>1101151</v>
      </c>
      <c r="I208" s="104"/>
      <c r="J208" s="93" t="s">
        <v>216</v>
      </c>
      <c r="K208" s="93"/>
      <c r="L208" s="93"/>
      <c r="M208" s="93"/>
    </row>
    <row r="209" spans="1:13" s="79" customFormat="1" ht="14.25" thickBot="1">
      <c r="A209" s="72">
        <f>IF(B209="Code",1+MAX(A$5:A208),"")</f>
        <v>18</v>
      </c>
      <c r="B209" s="73" t="s">
        <v>199</v>
      </c>
      <c r="C209" s="73"/>
      <c r="D209" s="74" t="s">
        <v>200</v>
      </c>
      <c r="E209" s="75"/>
      <c r="F209" s="74" t="s">
        <v>201</v>
      </c>
      <c r="G209" s="74" t="s">
        <v>202</v>
      </c>
      <c r="H209" s="75" t="s">
        <v>198</v>
      </c>
      <c r="I209" s="75" t="s">
        <v>203</v>
      </c>
      <c r="J209" s="75" t="s">
        <v>215</v>
      </c>
      <c r="K209" s="76"/>
      <c r="L209" s="77" t="str">
        <f>IF(AND(ISNUMBER(I220),ISNUMBER(H220)),"OK","")</f>
        <v/>
      </c>
      <c r="M209" s="78"/>
    </row>
    <row r="210" spans="1:13" s="79" customFormat="1" ht="13.5">
      <c r="A210" s="72" t="str">
        <f>IF(B210="Code",1+MAX(A$5:A209),"")</f>
        <v/>
      </c>
      <c r="B210" s="80">
        <f>VLOOKUP(A209,BasicHeadings,2,0)</f>
        <v>1101153</v>
      </c>
      <c r="C210" s="81"/>
      <c r="D210" s="80" t="str">
        <f>VLOOKUP(A209,BasicHeadings,3,0)</f>
        <v>Other edible oils and fats</v>
      </c>
      <c r="E210" s="76">
        <v>1</v>
      </c>
      <c r="F210" s="11"/>
      <c r="G210" s="11"/>
      <c r="H210" s="12"/>
      <c r="I210" s="12"/>
      <c r="J210" s="12" t="s">
        <v>216</v>
      </c>
      <c r="K210" s="76"/>
      <c r="L210" s="82"/>
      <c r="M210" s="11"/>
    </row>
    <row r="211" spans="1:13" s="79" customFormat="1" ht="15" customHeight="1">
      <c r="A211" s="72" t="str">
        <f>IF(B211="Code",1+MAX(A$5:A210),"")</f>
        <v/>
      </c>
      <c r="B211" s="83"/>
      <c r="C211" s="84" t="s">
        <v>212</v>
      </c>
      <c r="D211" s="83"/>
      <c r="E211" s="76">
        <v>2</v>
      </c>
      <c r="F211" s="11"/>
      <c r="G211" s="11"/>
      <c r="H211" s="12"/>
      <c r="I211" s="12"/>
      <c r="J211" s="12" t="s">
        <v>216</v>
      </c>
      <c r="K211" s="76"/>
      <c r="L211" s="82"/>
      <c r="M211" s="11"/>
    </row>
    <row r="212" spans="1:13" s="79" customFormat="1" ht="13.5" customHeight="1">
      <c r="A212" s="72" t="str">
        <f>IF(B212="Code",1+MAX(A$5:A211),"")</f>
        <v/>
      </c>
      <c r="B212" s="85"/>
      <c r="C212" s="167" t="s">
        <v>239</v>
      </c>
      <c r="D212" s="168"/>
      <c r="E212" s="76">
        <v>3</v>
      </c>
      <c r="F212" s="11"/>
      <c r="G212" s="11"/>
      <c r="H212" s="12"/>
      <c r="I212" s="13"/>
      <c r="J212" s="12" t="s">
        <v>216</v>
      </c>
      <c r="K212" s="76"/>
      <c r="L212" s="82"/>
      <c r="M212" s="11"/>
    </row>
    <row r="213" spans="1:13" s="79" customFormat="1" ht="13.5">
      <c r="A213" s="72" t="str">
        <f>IF(B213="Code",1+MAX(A$5:A212),"")</f>
        <v/>
      </c>
      <c r="B213" s="86"/>
      <c r="C213" s="169"/>
      <c r="D213" s="170"/>
      <c r="E213" s="87">
        <v>4</v>
      </c>
      <c r="F213" s="11"/>
      <c r="G213" s="11"/>
      <c r="H213" s="12"/>
      <c r="I213" s="12"/>
      <c r="J213" s="12" t="s">
        <v>216</v>
      </c>
      <c r="K213" s="76"/>
      <c r="L213" s="82"/>
      <c r="M213" s="11"/>
    </row>
    <row r="214" spans="1:13" s="79" customFormat="1" ht="13.5">
      <c r="A214" s="72" t="str">
        <f>IF(B214="Code",1+MAX(A$5:A213),"")</f>
        <v/>
      </c>
      <c r="B214" s="88" t="s">
        <v>238</v>
      </c>
      <c r="C214" s="102"/>
      <c r="D214" s="89" t="str">
        <f>IF(ISNUMBER(C214),VLOOKUP(C214,Approaches,2,0),"")</f>
        <v/>
      </c>
      <c r="E214" s="76">
        <v>5</v>
      </c>
      <c r="F214" s="11"/>
      <c r="G214" s="12"/>
      <c r="H214" s="103"/>
      <c r="I214" s="14"/>
      <c r="J214" s="12" t="s">
        <v>216</v>
      </c>
      <c r="K214" s="87"/>
      <c r="L214" s="82"/>
      <c r="M214" s="11"/>
    </row>
    <row r="215" spans="1:13" s="79" customFormat="1" ht="13.5">
      <c r="A215" s="72"/>
      <c r="B215" s="88" t="s">
        <v>238</v>
      </c>
      <c r="C215" s="102"/>
      <c r="D215" s="86" t="str">
        <f>IF(ISNUMBER(C215),VLOOKUP(C215,Approaches,2,0),"")</f>
        <v/>
      </c>
      <c r="E215" s="76">
        <v>6</v>
      </c>
      <c r="F215" s="11"/>
      <c r="G215" s="12"/>
      <c r="H215" s="103"/>
      <c r="I215" s="14"/>
      <c r="J215" s="12"/>
      <c r="K215" s="87"/>
      <c r="L215" s="82"/>
      <c r="M215" s="11"/>
    </row>
    <row r="216" spans="1:13" s="79" customFormat="1" ht="13.5">
      <c r="A216" s="72"/>
      <c r="B216" s="88" t="s">
        <v>238</v>
      </c>
      <c r="C216" s="102"/>
      <c r="D216" s="86" t="str">
        <f>IF(ISNUMBER(C216),VLOOKUP(C216,Approaches,2,0),"")</f>
        <v/>
      </c>
      <c r="E216" s="76">
        <v>7</v>
      </c>
      <c r="F216" s="11"/>
      <c r="G216" s="12"/>
      <c r="H216" s="103"/>
      <c r="I216" s="14"/>
      <c r="J216" s="12"/>
      <c r="K216" s="87"/>
      <c r="L216" s="82"/>
      <c r="M216" s="11"/>
    </row>
    <row r="217" spans="1:13" s="79" customFormat="1" ht="13.5">
      <c r="A217" s="72"/>
      <c r="B217" s="88" t="s">
        <v>238</v>
      </c>
      <c r="C217" s="102"/>
      <c r="D217" s="86" t="str">
        <f>IF(ISNUMBER(C217),VLOOKUP(C217,Approaches,2,0),"")</f>
        <v/>
      </c>
      <c r="E217" s="76">
        <v>8</v>
      </c>
      <c r="F217" s="11"/>
      <c r="G217" s="12"/>
      <c r="H217" s="103"/>
      <c r="I217" s="14"/>
      <c r="J217" s="12"/>
      <c r="K217" s="87"/>
      <c r="L217" s="82"/>
      <c r="M217" s="11"/>
    </row>
    <row r="218" spans="1:13" s="79" customFormat="1" ht="13.5">
      <c r="A218" s="72"/>
      <c r="B218" s="88" t="s">
        <v>238</v>
      </c>
      <c r="C218" s="102"/>
      <c r="D218" s="90" t="str">
        <f>IF(ISNUMBER(C218),VLOOKUP(C218,Approaches,2,0),"")</f>
        <v/>
      </c>
      <c r="E218" s="76">
        <v>9</v>
      </c>
      <c r="F218" s="11"/>
      <c r="G218" s="12"/>
      <c r="H218" s="103"/>
      <c r="I218" s="14"/>
      <c r="J218" s="12"/>
      <c r="K218" s="87"/>
      <c r="L218" s="82"/>
      <c r="M218" s="11"/>
    </row>
    <row r="219" spans="1:13" s="79" customFormat="1" ht="14.25" thickBot="1">
      <c r="A219" s="72"/>
      <c r="B219" s="91"/>
      <c r="C219" s="91"/>
      <c r="D219" s="86"/>
      <c r="E219" s="76">
        <v>10</v>
      </c>
      <c r="F219" s="11"/>
      <c r="G219" s="12"/>
      <c r="H219" s="103"/>
      <c r="I219" s="15"/>
      <c r="J219" s="12"/>
      <c r="K219" s="87"/>
      <c r="L219" s="82"/>
      <c r="M219" s="11"/>
    </row>
    <row r="220" spans="1:13" s="79" customFormat="1" ht="14.25" thickBot="1">
      <c r="A220" s="72" t="str">
        <f>IF(B220="Code",1+MAX(A$5:A214),"")</f>
        <v/>
      </c>
      <c r="B220" s="92"/>
      <c r="C220" s="92"/>
      <c r="D220" s="92"/>
      <c r="E220" s="93"/>
      <c r="F220" s="94"/>
      <c r="G220" s="92" t="s">
        <v>204</v>
      </c>
      <c r="H220" s="95">
        <f>B210</f>
        <v>1101153</v>
      </c>
      <c r="I220" s="104"/>
      <c r="J220" s="93" t="s">
        <v>216</v>
      </c>
      <c r="K220" s="93"/>
      <c r="L220" s="93"/>
      <c r="M220" s="93"/>
    </row>
    <row r="221" spans="1:13" s="79" customFormat="1" ht="14.25" thickBot="1">
      <c r="A221" s="72">
        <f>IF(B221="Code",1+MAX(A$5:A220),"")</f>
        <v>19</v>
      </c>
      <c r="B221" s="73" t="s">
        <v>199</v>
      </c>
      <c r="C221" s="73"/>
      <c r="D221" s="74" t="s">
        <v>200</v>
      </c>
      <c r="E221" s="75"/>
      <c r="F221" s="74" t="s">
        <v>201</v>
      </c>
      <c r="G221" s="74" t="s">
        <v>202</v>
      </c>
      <c r="H221" s="75" t="s">
        <v>198</v>
      </c>
      <c r="I221" s="75" t="s">
        <v>203</v>
      </c>
      <c r="J221" s="75" t="s">
        <v>215</v>
      </c>
      <c r="K221" s="76"/>
      <c r="L221" s="77" t="str">
        <f>IF(AND(ISNUMBER(I232),ISNUMBER(H232)),"OK","")</f>
        <v/>
      </c>
      <c r="M221" s="78"/>
    </row>
    <row r="222" spans="1:13" s="79" customFormat="1" ht="13.5">
      <c r="A222" s="72" t="str">
        <f>IF(B222="Code",1+MAX(A$5:A221),"")</f>
        <v/>
      </c>
      <c r="B222" s="80">
        <f>VLOOKUP(A221,BasicHeadings,2,0)</f>
        <v>1101161</v>
      </c>
      <c r="C222" s="81"/>
      <c r="D222" s="80" t="str">
        <f>VLOOKUP(A221,BasicHeadings,3,0)</f>
        <v>Fresh or chilled fruit</v>
      </c>
      <c r="E222" s="76">
        <v>1</v>
      </c>
      <c r="F222" s="11"/>
      <c r="G222" s="11"/>
      <c r="H222" s="12"/>
      <c r="I222" s="12"/>
      <c r="J222" s="12" t="s">
        <v>216</v>
      </c>
      <c r="K222" s="76"/>
      <c r="L222" s="82"/>
      <c r="M222" s="11"/>
    </row>
    <row r="223" spans="1:13" s="79" customFormat="1" ht="15" customHeight="1">
      <c r="A223" s="72" t="str">
        <f>IF(B223="Code",1+MAX(A$5:A222),"")</f>
        <v/>
      </c>
      <c r="B223" s="83"/>
      <c r="C223" s="84" t="s">
        <v>212</v>
      </c>
      <c r="D223" s="83"/>
      <c r="E223" s="76">
        <v>2</v>
      </c>
      <c r="F223" s="11"/>
      <c r="G223" s="11"/>
      <c r="H223" s="12"/>
      <c r="I223" s="12"/>
      <c r="J223" s="12" t="s">
        <v>216</v>
      </c>
      <c r="K223" s="76"/>
      <c r="L223" s="82"/>
      <c r="M223" s="11"/>
    </row>
    <row r="224" spans="1:13" s="79" customFormat="1" ht="13.5" customHeight="1">
      <c r="A224" s="72" t="str">
        <f>IF(B224="Code",1+MAX(A$5:A223),"")</f>
        <v/>
      </c>
      <c r="B224" s="85"/>
      <c r="C224" s="167" t="s">
        <v>239</v>
      </c>
      <c r="D224" s="168"/>
      <c r="E224" s="76">
        <v>3</v>
      </c>
      <c r="F224" s="11"/>
      <c r="G224" s="11"/>
      <c r="H224" s="12"/>
      <c r="I224" s="13"/>
      <c r="J224" s="12" t="s">
        <v>216</v>
      </c>
      <c r="K224" s="76"/>
      <c r="L224" s="82"/>
      <c r="M224" s="11"/>
    </row>
    <row r="225" spans="1:13" s="79" customFormat="1" ht="13.5">
      <c r="A225" s="72" t="str">
        <f>IF(B225="Code",1+MAX(A$5:A224),"")</f>
        <v/>
      </c>
      <c r="B225" s="86"/>
      <c r="C225" s="169"/>
      <c r="D225" s="170"/>
      <c r="E225" s="87">
        <v>4</v>
      </c>
      <c r="F225" s="11"/>
      <c r="G225" s="11"/>
      <c r="H225" s="12"/>
      <c r="I225" s="12"/>
      <c r="J225" s="12" t="s">
        <v>216</v>
      </c>
      <c r="K225" s="76"/>
      <c r="L225" s="82"/>
      <c r="M225" s="11"/>
    </row>
    <row r="226" spans="1:13" s="79" customFormat="1" ht="13.5">
      <c r="A226" s="72" t="str">
        <f>IF(B226="Code",1+MAX(A$5:A225),"")</f>
        <v/>
      </c>
      <c r="B226" s="88" t="s">
        <v>238</v>
      </c>
      <c r="C226" s="102"/>
      <c r="D226" s="89" t="str">
        <f>IF(ISNUMBER(C226),VLOOKUP(C226,Approaches,2,0),"")</f>
        <v/>
      </c>
      <c r="E226" s="76">
        <v>5</v>
      </c>
      <c r="F226" s="11"/>
      <c r="G226" s="12"/>
      <c r="H226" s="103"/>
      <c r="I226" s="14"/>
      <c r="J226" s="12" t="s">
        <v>216</v>
      </c>
      <c r="K226" s="87"/>
      <c r="L226" s="82"/>
      <c r="M226" s="11"/>
    </row>
    <row r="227" spans="1:13" s="79" customFormat="1" ht="13.5">
      <c r="A227" s="72"/>
      <c r="B227" s="88" t="s">
        <v>238</v>
      </c>
      <c r="C227" s="102"/>
      <c r="D227" s="86" t="str">
        <f>IF(ISNUMBER(C227),VLOOKUP(C227,Approaches,2,0),"")</f>
        <v/>
      </c>
      <c r="E227" s="76">
        <v>6</v>
      </c>
      <c r="F227" s="11"/>
      <c r="G227" s="12"/>
      <c r="H227" s="103"/>
      <c r="I227" s="14"/>
      <c r="J227" s="12"/>
      <c r="K227" s="87"/>
      <c r="L227" s="82"/>
      <c r="M227" s="11"/>
    </row>
    <row r="228" spans="1:13" s="79" customFormat="1" ht="13.5">
      <c r="A228" s="72"/>
      <c r="B228" s="88" t="s">
        <v>238</v>
      </c>
      <c r="C228" s="102"/>
      <c r="D228" s="86" t="str">
        <f>IF(ISNUMBER(C228),VLOOKUP(C228,Approaches,2,0),"")</f>
        <v/>
      </c>
      <c r="E228" s="76">
        <v>7</v>
      </c>
      <c r="F228" s="11"/>
      <c r="G228" s="12"/>
      <c r="H228" s="103"/>
      <c r="I228" s="14"/>
      <c r="J228" s="12"/>
      <c r="K228" s="87"/>
      <c r="L228" s="82"/>
      <c r="M228" s="11"/>
    </row>
    <row r="229" spans="1:13" s="79" customFormat="1" ht="13.5">
      <c r="A229" s="72"/>
      <c r="B229" s="88" t="s">
        <v>238</v>
      </c>
      <c r="C229" s="102"/>
      <c r="D229" s="86" t="str">
        <f>IF(ISNUMBER(C229),VLOOKUP(C229,Approaches,2,0),"")</f>
        <v/>
      </c>
      <c r="E229" s="76">
        <v>8</v>
      </c>
      <c r="F229" s="11"/>
      <c r="G229" s="12"/>
      <c r="H229" s="103"/>
      <c r="I229" s="14"/>
      <c r="J229" s="12"/>
      <c r="K229" s="87"/>
      <c r="L229" s="82"/>
      <c r="M229" s="11"/>
    </row>
    <row r="230" spans="1:13" s="79" customFormat="1" ht="13.5">
      <c r="A230" s="72"/>
      <c r="B230" s="88" t="s">
        <v>238</v>
      </c>
      <c r="C230" s="102"/>
      <c r="D230" s="90" t="str">
        <f>IF(ISNUMBER(C230),VLOOKUP(C230,Approaches,2,0),"")</f>
        <v/>
      </c>
      <c r="E230" s="76">
        <v>9</v>
      </c>
      <c r="F230" s="11"/>
      <c r="G230" s="12"/>
      <c r="H230" s="103"/>
      <c r="I230" s="14"/>
      <c r="J230" s="12"/>
      <c r="K230" s="87"/>
      <c r="L230" s="82"/>
      <c r="M230" s="11"/>
    </row>
    <row r="231" spans="1:13" s="79" customFormat="1" ht="14.25" thickBot="1">
      <c r="A231" s="72"/>
      <c r="B231" s="91"/>
      <c r="C231" s="91"/>
      <c r="D231" s="86"/>
      <c r="E231" s="76">
        <v>10</v>
      </c>
      <c r="F231" s="11"/>
      <c r="G231" s="12"/>
      <c r="H231" s="103"/>
      <c r="I231" s="15"/>
      <c r="J231" s="12"/>
      <c r="K231" s="87"/>
      <c r="L231" s="82"/>
      <c r="M231" s="11"/>
    </row>
    <row r="232" spans="1:13" s="79" customFormat="1" ht="14.25" thickBot="1">
      <c r="A232" s="72" t="str">
        <f>IF(B232="Code",1+MAX(A$5:A226),"")</f>
        <v/>
      </c>
      <c r="B232" s="92"/>
      <c r="C232" s="92"/>
      <c r="D232" s="92"/>
      <c r="E232" s="93"/>
      <c r="F232" s="94"/>
      <c r="G232" s="92" t="s">
        <v>204</v>
      </c>
      <c r="H232" s="95">
        <f>B222</f>
        <v>1101161</v>
      </c>
      <c r="I232" s="104"/>
      <c r="J232" s="93" t="s">
        <v>216</v>
      </c>
      <c r="K232" s="93"/>
      <c r="L232" s="93"/>
      <c r="M232" s="93"/>
    </row>
    <row r="233" spans="1:13" s="79" customFormat="1" ht="14.25" thickBot="1">
      <c r="A233" s="72">
        <f>IF(B233="Code",1+MAX(A$5:A232),"")</f>
        <v>20</v>
      </c>
      <c r="B233" s="73" t="s">
        <v>199</v>
      </c>
      <c r="C233" s="73"/>
      <c r="D233" s="74" t="s">
        <v>200</v>
      </c>
      <c r="E233" s="75"/>
      <c r="F233" s="74" t="s">
        <v>201</v>
      </c>
      <c r="G233" s="74" t="s">
        <v>202</v>
      </c>
      <c r="H233" s="75" t="s">
        <v>198</v>
      </c>
      <c r="I233" s="75" t="s">
        <v>203</v>
      </c>
      <c r="J233" s="75" t="s">
        <v>215</v>
      </c>
      <c r="K233" s="76"/>
      <c r="L233" s="77" t="str">
        <f>IF(AND(ISNUMBER(I244),ISNUMBER(H244)),"OK","")</f>
        <v/>
      </c>
      <c r="M233" s="78"/>
    </row>
    <row r="234" spans="1:13" s="79" customFormat="1" ht="13.5">
      <c r="A234" s="72" t="str">
        <f>IF(B234="Code",1+MAX(A$5:A233),"")</f>
        <v/>
      </c>
      <c r="B234" s="80">
        <f>VLOOKUP(A233,BasicHeadings,2,0)</f>
        <v>1101162</v>
      </c>
      <c r="C234" s="81"/>
      <c r="D234" s="80" t="str">
        <f>VLOOKUP(A233,BasicHeadings,3,0)</f>
        <v>Frozen, preserved or processed fruit and fruit-based products</v>
      </c>
      <c r="E234" s="76">
        <v>1</v>
      </c>
      <c r="F234" s="11"/>
      <c r="G234" s="11"/>
      <c r="H234" s="12"/>
      <c r="I234" s="12"/>
      <c r="J234" s="12" t="s">
        <v>216</v>
      </c>
      <c r="K234" s="76"/>
      <c r="L234" s="82"/>
      <c r="M234" s="11"/>
    </row>
    <row r="235" spans="1:13" s="79" customFormat="1" ht="15" customHeight="1">
      <c r="A235" s="72" t="str">
        <f>IF(B235="Code",1+MAX(A$5:A234),"")</f>
        <v/>
      </c>
      <c r="B235" s="83"/>
      <c r="C235" s="84" t="s">
        <v>212</v>
      </c>
      <c r="D235" s="83"/>
      <c r="E235" s="76">
        <v>2</v>
      </c>
      <c r="F235" s="11"/>
      <c r="G235" s="11"/>
      <c r="H235" s="12"/>
      <c r="I235" s="12"/>
      <c r="J235" s="12" t="s">
        <v>216</v>
      </c>
      <c r="K235" s="76"/>
      <c r="L235" s="82"/>
      <c r="M235" s="11"/>
    </row>
    <row r="236" spans="1:13" s="79" customFormat="1" ht="13.5" customHeight="1">
      <c r="A236" s="72" t="str">
        <f>IF(B236="Code",1+MAX(A$5:A235),"")</f>
        <v/>
      </c>
      <c r="B236" s="85"/>
      <c r="C236" s="167" t="s">
        <v>239</v>
      </c>
      <c r="D236" s="168"/>
      <c r="E236" s="76">
        <v>3</v>
      </c>
      <c r="F236" s="11"/>
      <c r="G236" s="11"/>
      <c r="H236" s="12"/>
      <c r="I236" s="13"/>
      <c r="J236" s="12" t="s">
        <v>216</v>
      </c>
      <c r="K236" s="76"/>
      <c r="L236" s="82"/>
      <c r="M236" s="11"/>
    </row>
    <row r="237" spans="1:13" s="79" customFormat="1" ht="13.5">
      <c r="A237" s="72" t="str">
        <f>IF(B237="Code",1+MAX(A$5:A236),"")</f>
        <v/>
      </c>
      <c r="B237" s="86"/>
      <c r="C237" s="169"/>
      <c r="D237" s="170"/>
      <c r="E237" s="87">
        <v>4</v>
      </c>
      <c r="F237" s="11"/>
      <c r="G237" s="11"/>
      <c r="H237" s="12"/>
      <c r="I237" s="12"/>
      <c r="J237" s="12" t="s">
        <v>216</v>
      </c>
      <c r="K237" s="76"/>
      <c r="L237" s="82"/>
      <c r="M237" s="11"/>
    </row>
    <row r="238" spans="1:13" s="79" customFormat="1" ht="13.5">
      <c r="A238" s="72" t="str">
        <f>IF(B238="Code",1+MAX(A$5:A237),"")</f>
        <v/>
      </c>
      <c r="B238" s="88" t="s">
        <v>238</v>
      </c>
      <c r="C238" s="102"/>
      <c r="D238" s="89" t="str">
        <f>IF(ISNUMBER(C238),VLOOKUP(C238,Approaches,2,0),"")</f>
        <v/>
      </c>
      <c r="E238" s="76">
        <v>5</v>
      </c>
      <c r="F238" s="11"/>
      <c r="G238" s="12"/>
      <c r="H238" s="103"/>
      <c r="I238" s="14"/>
      <c r="J238" s="12" t="s">
        <v>216</v>
      </c>
      <c r="K238" s="87"/>
      <c r="L238" s="82"/>
      <c r="M238" s="11"/>
    </row>
    <row r="239" spans="1:13" s="79" customFormat="1" ht="13.5">
      <c r="A239" s="72"/>
      <c r="B239" s="88" t="s">
        <v>238</v>
      </c>
      <c r="C239" s="102"/>
      <c r="D239" s="86" t="str">
        <f>IF(ISNUMBER(C239),VLOOKUP(C239,Approaches,2,0),"")</f>
        <v/>
      </c>
      <c r="E239" s="76">
        <v>6</v>
      </c>
      <c r="F239" s="11"/>
      <c r="G239" s="12"/>
      <c r="H239" s="103"/>
      <c r="I239" s="14"/>
      <c r="J239" s="12"/>
      <c r="K239" s="87"/>
      <c r="L239" s="82"/>
      <c r="M239" s="11"/>
    </row>
    <row r="240" spans="1:13" s="79" customFormat="1" ht="13.5">
      <c r="A240" s="72"/>
      <c r="B240" s="88" t="s">
        <v>238</v>
      </c>
      <c r="C240" s="102"/>
      <c r="D240" s="86" t="str">
        <f>IF(ISNUMBER(C240),VLOOKUP(C240,Approaches,2,0),"")</f>
        <v/>
      </c>
      <c r="E240" s="76">
        <v>7</v>
      </c>
      <c r="F240" s="11"/>
      <c r="G240" s="12"/>
      <c r="H240" s="103"/>
      <c r="I240" s="14"/>
      <c r="J240" s="12"/>
      <c r="K240" s="87"/>
      <c r="L240" s="82"/>
      <c r="M240" s="11"/>
    </row>
    <row r="241" spans="1:13" s="79" customFormat="1" ht="13.5">
      <c r="A241" s="72"/>
      <c r="B241" s="88" t="s">
        <v>238</v>
      </c>
      <c r="C241" s="102"/>
      <c r="D241" s="86" t="str">
        <f>IF(ISNUMBER(C241),VLOOKUP(C241,Approaches,2,0),"")</f>
        <v/>
      </c>
      <c r="E241" s="76">
        <v>8</v>
      </c>
      <c r="F241" s="11"/>
      <c r="G241" s="12"/>
      <c r="H241" s="103"/>
      <c r="I241" s="14"/>
      <c r="J241" s="12"/>
      <c r="K241" s="87"/>
      <c r="L241" s="82"/>
      <c r="M241" s="11"/>
    </row>
    <row r="242" spans="1:13" s="79" customFormat="1" ht="13.5">
      <c r="A242" s="72"/>
      <c r="B242" s="88" t="s">
        <v>238</v>
      </c>
      <c r="C242" s="102"/>
      <c r="D242" s="90" t="str">
        <f>IF(ISNUMBER(C242),VLOOKUP(C242,Approaches,2,0),"")</f>
        <v/>
      </c>
      <c r="E242" s="76">
        <v>9</v>
      </c>
      <c r="F242" s="11"/>
      <c r="G242" s="12"/>
      <c r="H242" s="103"/>
      <c r="I242" s="14"/>
      <c r="J242" s="12"/>
      <c r="K242" s="87"/>
      <c r="L242" s="82"/>
      <c r="M242" s="11"/>
    </row>
    <row r="243" spans="1:13" s="79" customFormat="1" ht="14.25" thickBot="1">
      <c r="A243" s="72"/>
      <c r="B243" s="91"/>
      <c r="C243" s="91"/>
      <c r="D243" s="86"/>
      <c r="E243" s="76">
        <v>10</v>
      </c>
      <c r="F243" s="11"/>
      <c r="G243" s="12"/>
      <c r="H243" s="103"/>
      <c r="I243" s="15"/>
      <c r="J243" s="12"/>
      <c r="K243" s="87"/>
      <c r="L243" s="82"/>
      <c r="M243" s="11"/>
    </row>
    <row r="244" spans="1:13" s="79" customFormat="1" ht="14.25" thickBot="1">
      <c r="A244" s="72" t="str">
        <f>IF(B244="Code",1+MAX(A$5:A238),"")</f>
        <v/>
      </c>
      <c r="B244" s="92"/>
      <c r="C244" s="92"/>
      <c r="D244" s="92"/>
      <c r="E244" s="93"/>
      <c r="F244" s="94"/>
      <c r="G244" s="92" t="s">
        <v>204</v>
      </c>
      <c r="H244" s="95">
        <f>B234</f>
        <v>1101162</v>
      </c>
      <c r="I244" s="104"/>
      <c r="J244" s="93" t="s">
        <v>216</v>
      </c>
      <c r="K244" s="93"/>
      <c r="L244" s="93"/>
      <c r="M244" s="93"/>
    </row>
    <row r="245" spans="1:13" s="79" customFormat="1" ht="14.25" thickBot="1">
      <c r="A245" s="72">
        <f>IF(B245="Code",1+MAX(A$5:A244),"")</f>
        <v>21</v>
      </c>
      <c r="B245" s="73" t="s">
        <v>199</v>
      </c>
      <c r="C245" s="73"/>
      <c r="D245" s="74" t="s">
        <v>200</v>
      </c>
      <c r="E245" s="75"/>
      <c r="F245" s="74" t="s">
        <v>201</v>
      </c>
      <c r="G245" s="74" t="s">
        <v>202</v>
      </c>
      <c r="H245" s="75" t="s">
        <v>198</v>
      </c>
      <c r="I245" s="75" t="s">
        <v>203</v>
      </c>
      <c r="J245" s="75" t="s">
        <v>215</v>
      </c>
      <c r="K245" s="76"/>
      <c r="L245" s="77" t="str">
        <f>IF(AND(ISNUMBER(I256),ISNUMBER(H256)),"OK","")</f>
        <v/>
      </c>
      <c r="M245" s="78"/>
    </row>
    <row r="246" spans="1:13" s="79" customFormat="1" ht="13.5">
      <c r="A246" s="72" t="str">
        <f>IF(B246="Code",1+MAX(A$5:A245),"")</f>
        <v/>
      </c>
      <c r="B246" s="80">
        <f>VLOOKUP(A245,BasicHeadings,2,0)</f>
        <v>1101171</v>
      </c>
      <c r="C246" s="81"/>
      <c r="D246" s="80" t="str">
        <f>VLOOKUP(A245,BasicHeadings,3,0)</f>
        <v>Fresh or chilled vegetables, other than potatoes and other tuber vegetables</v>
      </c>
      <c r="E246" s="76">
        <v>1</v>
      </c>
      <c r="F246" s="11"/>
      <c r="G246" s="11"/>
      <c r="H246" s="12"/>
      <c r="I246" s="12"/>
      <c r="J246" s="12" t="s">
        <v>216</v>
      </c>
      <c r="K246" s="76"/>
      <c r="L246" s="82"/>
      <c r="M246" s="11"/>
    </row>
    <row r="247" spans="1:13" s="79" customFormat="1" ht="15" customHeight="1">
      <c r="A247" s="72" t="str">
        <f>IF(B247="Code",1+MAX(A$5:A246),"")</f>
        <v/>
      </c>
      <c r="B247" s="83"/>
      <c r="C247" s="84" t="s">
        <v>212</v>
      </c>
      <c r="D247" s="83"/>
      <c r="E247" s="76">
        <v>2</v>
      </c>
      <c r="F247" s="11"/>
      <c r="G247" s="11"/>
      <c r="H247" s="12"/>
      <c r="I247" s="12"/>
      <c r="J247" s="12" t="s">
        <v>216</v>
      </c>
      <c r="K247" s="76"/>
      <c r="L247" s="82"/>
      <c r="M247" s="11"/>
    </row>
    <row r="248" spans="1:13" s="79" customFormat="1" ht="13.5" customHeight="1">
      <c r="A248" s="72" t="str">
        <f>IF(B248="Code",1+MAX(A$5:A247),"")</f>
        <v/>
      </c>
      <c r="B248" s="85"/>
      <c r="C248" s="167" t="s">
        <v>239</v>
      </c>
      <c r="D248" s="168"/>
      <c r="E248" s="76">
        <v>3</v>
      </c>
      <c r="F248" s="11"/>
      <c r="G248" s="11"/>
      <c r="H248" s="12"/>
      <c r="I248" s="13"/>
      <c r="J248" s="12" t="s">
        <v>216</v>
      </c>
      <c r="K248" s="76"/>
      <c r="L248" s="82"/>
      <c r="M248" s="11"/>
    </row>
    <row r="249" spans="1:13" s="79" customFormat="1" ht="13.5">
      <c r="A249" s="72" t="str">
        <f>IF(B249="Code",1+MAX(A$5:A248),"")</f>
        <v/>
      </c>
      <c r="B249" s="86"/>
      <c r="C249" s="169"/>
      <c r="D249" s="170"/>
      <c r="E249" s="87">
        <v>4</v>
      </c>
      <c r="F249" s="11"/>
      <c r="G249" s="11"/>
      <c r="H249" s="12"/>
      <c r="I249" s="12"/>
      <c r="J249" s="12" t="s">
        <v>216</v>
      </c>
      <c r="K249" s="76"/>
      <c r="L249" s="82"/>
      <c r="M249" s="11"/>
    </row>
    <row r="250" spans="1:13" s="79" customFormat="1" ht="13.5">
      <c r="A250" s="72" t="str">
        <f>IF(B250="Code",1+MAX(A$5:A249),"")</f>
        <v/>
      </c>
      <c r="B250" s="88" t="s">
        <v>238</v>
      </c>
      <c r="C250" s="102"/>
      <c r="D250" s="89" t="str">
        <f>IF(ISNUMBER(C250),VLOOKUP(C250,Approaches,2,0),"")</f>
        <v/>
      </c>
      <c r="E250" s="76">
        <v>5</v>
      </c>
      <c r="F250" s="11"/>
      <c r="G250" s="12"/>
      <c r="H250" s="103"/>
      <c r="I250" s="14"/>
      <c r="J250" s="12" t="s">
        <v>216</v>
      </c>
      <c r="K250" s="87"/>
      <c r="L250" s="82"/>
      <c r="M250" s="11"/>
    </row>
    <row r="251" spans="1:13" s="79" customFormat="1" ht="13.5">
      <c r="A251" s="72"/>
      <c r="B251" s="88" t="s">
        <v>238</v>
      </c>
      <c r="C251" s="102"/>
      <c r="D251" s="86" t="str">
        <f>IF(ISNUMBER(C251),VLOOKUP(C251,Approaches,2,0),"")</f>
        <v/>
      </c>
      <c r="E251" s="76">
        <v>6</v>
      </c>
      <c r="F251" s="11"/>
      <c r="G251" s="12"/>
      <c r="H251" s="103"/>
      <c r="I251" s="14"/>
      <c r="J251" s="12"/>
      <c r="K251" s="87"/>
      <c r="L251" s="82"/>
      <c r="M251" s="11"/>
    </row>
    <row r="252" spans="1:13" s="79" customFormat="1" ht="13.5">
      <c r="A252" s="72"/>
      <c r="B252" s="88" t="s">
        <v>238</v>
      </c>
      <c r="C252" s="102"/>
      <c r="D252" s="86" t="str">
        <f>IF(ISNUMBER(C252),VLOOKUP(C252,Approaches,2,0),"")</f>
        <v/>
      </c>
      <c r="E252" s="76">
        <v>7</v>
      </c>
      <c r="F252" s="11"/>
      <c r="G252" s="12"/>
      <c r="H252" s="103"/>
      <c r="I252" s="14"/>
      <c r="J252" s="12"/>
      <c r="K252" s="87"/>
      <c r="L252" s="82"/>
      <c r="M252" s="11"/>
    </row>
    <row r="253" spans="1:13" s="79" customFormat="1" ht="13.5">
      <c r="A253" s="72"/>
      <c r="B253" s="88" t="s">
        <v>238</v>
      </c>
      <c r="C253" s="102"/>
      <c r="D253" s="86" t="str">
        <f>IF(ISNUMBER(C253),VLOOKUP(C253,Approaches,2,0),"")</f>
        <v/>
      </c>
      <c r="E253" s="76">
        <v>8</v>
      </c>
      <c r="F253" s="11"/>
      <c r="G253" s="12"/>
      <c r="H253" s="103"/>
      <c r="I253" s="14"/>
      <c r="J253" s="12"/>
      <c r="K253" s="87"/>
      <c r="L253" s="82"/>
      <c r="M253" s="11"/>
    </row>
    <row r="254" spans="1:13" s="79" customFormat="1" ht="13.5">
      <c r="A254" s="72"/>
      <c r="B254" s="88" t="s">
        <v>238</v>
      </c>
      <c r="C254" s="102"/>
      <c r="D254" s="90" t="str">
        <f>IF(ISNUMBER(C254),VLOOKUP(C254,Approaches,2,0),"")</f>
        <v/>
      </c>
      <c r="E254" s="76">
        <v>9</v>
      </c>
      <c r="F254" s="11"/>
      <c r="G254" s="12"/>
      <c r="H254" s="103"/>
      <c r="I254" s="14"/>
      <c r="J254" s="12"/>
      <c r="K254" s="87"/>
      <c r="L254" s="82"/>
      <c r="M254" s="11"/>
    </row>
    <row r="255" spans="1:13" s="79" customFormat="1" ht="14.25" thickBot="1">
      <c r="A255" s="72"/>
      <c r="B255" s="91"/>
      <c r="C255" s="91"/>
      <c r="D255" s="86"/>
      <c r="E255" s="76">
        <v>10</v>
      </c>
      <c r="F255" s="11"/>
      <c r="G255" s="12"/>
      <c r="H255" s="103"/>
      <c r="I255" s="15"/>
      <c r="J255" s="12"/>
      <c r="K255" s="87"/>
      <c r="L255" s="82"/>
      <c r="M255" s="11"/>
    </row>
    <row r="256" spans="1:13" s="79" customFormat="1" ht="14.25" thickBot="1">
      <c r="A256" s="72" t="str">
        <f>IF(B256="Code",1+MAX(A$5:A250),"")</f>
        <v/>
      </c>
      <c r="B256" s="92"/>
      <c r="C256" s="92"/>
      <c r="D256" s="92"/>
      <c r="E256" s="93"/>
      <c r="F256" s="94"/>
      <c r="G256" s="92" t="s">
        <v>204</v>
      </c>
      <c r="H256" s="95">
        <f>B246</f>
        <v>1101171</v>
      </c>
      <c r="I256" s="104"/>
      <c r="J256" s="93" t="s">
        <v>216</v>
      </c>
      <c r="K256" s="93"/>
      <c r="L256" s="93"/>
      <c r="M256" s="93"/>
    </row>
    <row r="257" spans="1:13" s="79" customFormat="1" ht="14.25" thickBot="1">
      <c r="A257" s="72">
        <f>IF(B257="Code",1+MAX(A$5:A256),"")</f>
        <v>22</v>
      </c>
      <c r="B257" s="73" t="s">
        <v>199</v>
      </c>
      <c r="C257" s="73"/>
      <c r="D257" s="74" t="s">
        <v>200</v>
      </c>
      <c r="E257" s="75"/>
      <c r="F257" s="74" t="s">
        <v>201</v>
      </c>
      <c r="G257" s="74" t="s">
        <v>202</v>
      </c>
      <c r="H257" s="75" t="s">
        <v>198</v>
      </c>
      <c r="I257" s="75" t="s">
        <v>203</v>
      </c>
      <c r="J257" s="75" t="s">
        <v>215</v>
      </c>
      <c r="K257" s="76"/>
      <c r="L257" s="77" t="str">
        <f>IF(AND(ISNUMBER(I268),ISNUMBER(H268)),"OK","")</f>
        <v/>
      </c>
      <c r="M257" s="78"/>
    </row>
    <row r="258" spans="1:13" s="79" customFormat="1" ht="13.5">
      <c r="A258" s="72" t="str">
        <f>IF(B258="Code",1+MAX(A$5:A257),"")</f>
        <v/>
      </c>
      <c r="B258" s="80">
        <f>VLOOKUP(A257,BasicHeadings,2,0)</f>
        <v>1101172</v>
      </c>
      <c r="C258" s="81"/>
      <c r="D258" s="80" t="str">
        <f>VLOOKUP(A257,BasicHeadings,3,0)</f>
        <v>Fresh or chilled potatoes and other tuber vegetables</v>
      </c>
      <c r="E258" s="76">
        <v>1</v>
      </c>
      <c r="F258" s="11"/>
      <c r="G258" s="11"/>
      <c r="H258" s="12"/>
      <c r="I258" s="12"/>
      <c r="J258" s="12" t="s">
        <v>216</v>
      </c>
      <c r="K258" s="76"/>
      <c r="L258" s="82"/>
      <c r="M258" s="11"/>
    </row>
    <row r="259" spans="1:13" s="79" customFormat="1" ht="15" customHeight="1">
      <c r="A259" s="72" t="str">
        <f>IF(B259="Code",1+MAX(A$5:A258),"")</f>
        <v/>
      </c>
      <c r="B259" s="83"/>
      <c r="C259" s="84" t="s">
        <v>212</v>
      </c>
      <c r="D259" s="83"/>
      <c r="E259" s="76">
        <v>2</v>
      </c>
      <c r="F259" s="11"/>
      <c r="G259" s="11"/>
      <c r="H259" s="12"/>
      <c r="I259" s="12"/>
      <c r="J259" s="12" t="s">
        <v>216</v>
      </c>
      <c r="K259" s="76"/>
      <c r="L259" s="82"/>
      <c r="M259" s="11"/>
    </row>
    <row r="260" spans="1:13" s="79" customFormat="1" ht="13.5" customHeight="1">
      <c r="A260" s="72" t="str">
        <f>IF(B260="Code",1+MAX(A$5:A259),"")</f>
        <v/>
      </c>
      <c r="B260" s="85"/>
      <c r="C260" s="167" t="s">
        <v>239</v>
      </c>
      <c r="D260" s="168"/>
      <c r="E260" s="76">
        <v>3</v>
      </c>
      <c r="F260" s="11"/>
      <c r="G260" s="11"/>
      <c r="H260" s="12"/>
      <c r="I260" s="13"/>
      <c r="J260" s="12" t="s">
        <v>216</v>
      </c>
      <c r="K260" s="76"/>
      <c r="L260" s="82"/>
      <c r="M260" s="11"/>
    </row>
    <row r="261" spans="1:13" s="79" customFormat="1" ht="13.5">
      <c r="A261" s="72" t="str">
        <f>IF(B261="Code",1+MAX(A$5:A260),"")</f>
        <v/>
      </c>
      <c r="B261" s="86"/>
      <c r="C261" s="169"/>
      <c r="D261" s="170"/>
      <c r="E261" s="87">
        <v>4</v>
      </c>
      <c r="F261" s="11"/>
      <c r="G261" s="11"/>
      <c r="H261" s="12"/>
      <c r="I261" s="12"/>
      <c r="J261" s="12" t="s">
        <v>216</v>
      </c>
      <c r="K261" s="76"/>
      <c r="L261" s="82"/>
      <c r="M261" s="11"/>
    </row>
    <row r="262" spans="1:13" s="79" customFormat="1" ht="13.5">
      <c r="A262" s="72" t="str">
        <f>IF(B262="Code",1+MAX(A$5:A261),"")</f>
        <v/>
      </c>
      <c r="B262" s="88" t="s">
        <v>238</v>
      </c>
      <c r="C262" s="102"/>
      <c r="D262" s="89" t="str">
        <f>IF(ISNUMBER(C262),VLOOKUP(C262,Approaches,2,0),"")</f>
        <v/>
      </c>
      <c r="E262" s="76">
        <v>5</v>
      </c>
      <c r="F262" s="11"/>
      <c r="G262" s="12"/>
      <c r="H262" s="103"/>
      <c r="I262" s="14"/>
      <c r="J262" s="12" t="s">
        <v>216</v>
      </c>
      <c r="K262" s="87"/>
      <c r="L262" s="82"/>
      <c r="M262" s="11"/>
    </row>
    <row r="263" spans="1:13" s="79" customFormat="1" ht="13.5">
      <c r="A263" s="72"/>
      <c r="B263" s="88" t="s">
        <v>238</v>
      </c>
      <c r="C263" s="102"/>
      <c r="D263" s="86" t="str">
        <f>IF(ISNUMBER(C263),VLOOKUP(C263,Approaches,2,0),"")</f>
        <v/>
      </c>
      <c r="E263" s="76">
        <v>6</v>
      </c>
      <c r="F263" s="11"/>
      <c r="G263" s="12"/>
      <c r="H263" s="103"/>
      <c r="I263" s="14"/>
      <c r="J263" s="12"/>
      <c r="K263" s="87"/>
      <c r="L263" s="82"/>
      <c r="M263" s="11"/>
    </row>
    <row r="264" spans="1:13" s="79" customFormat="1" ht="13.5">
      <c r="A264" s="72"/>
      <c r="B264" s="88" t="s">
        <v>238</v>
      </c>
      <c r="C264" s="102"/>
      <c r="D264" s="86" t="str">
        <f>IF(ISNUMBER(C264),VLOOKUP(C264,Approaches,2,0),"")</f>
        <v/>
      </c>
      <c r="E264" s="76">
        <v>7</v>
      </c>
      <c r="F264" s="11"/>
      <c r="G264" s="12"/>
      <c r="H264" s="103"/>
      <c r="I264" s="14"/>
      <c r="J264" s="12"/>
      <c r="K264" s="87"/>
      <c r="L264" s="82"/>
      <c r="M264" s="11"/>
    </row>
    <row r="265" spans="1:13" s="79" customFormat="1" ht="13.5">
      <c r="A265" s="72"/>
      <c r="B265" s="88" t="s">
        <v>238</v>
      </c>
      <c r="C265" s="102"/>
      <c r="D265" s="86" t="str">
        <f>IF(ISNUMBER(C265),VLOOKUP(C265,Approaches,2,0),"")</f>
        <v/>
      </c>
      <c r="E265" s="76">
        <v>8</v>
      </c>
      <c r="F265" s="11"/>
      <c r="G265" s="12"/>
      <c r="H265" s="103"/>
      <c r="I265" s="14"/>
      <c r="J265" s="12"/>
      <c r="K265" s="87"/>
      <c r="L265" s="82"/>
      <c r="M265" s="11"/>
    </row>
    <row r="266" spans="1:13" s="79" customFormat="1" ht="13.5">
      <c r="A266" s="72"/>
      <c r="B266" s="88" t="s">
        <v>238</v>
      </c>
      <c r="C266" s="102"/>
      <c r="D266" s="90" t="str">
        <f>IF(ISNUMBER(C266),VLOOKUP(C266,Approaches,2,0),"")</f>
        <v/>
      </c>
      <c r="E266" s="76">
        <v>9</v>
      </c>
      <c r="F266" s="11"/>
      <c r="G266" s="12"/>
      <c r="H266" s="103"/>
      <c r="I266" s="14"/>
      <c r="J266" s="12"/>
      <c r="K266" s="87"/>
      <c r="L266" s="82"/>
      <c r="M266" s="11"/>
    </row>
    <row r="267" spans="1:13" s="79" customFormat="1" ht="14.25" thickBot="1">
      <c r="A267" s="72"/>
      <c r="B267" s="91"/>
      <c r="C267" s="91"/>
      <c r="D267" s="86"/>
      <c r="E267" s="76">
        <v>10</v>
      </c>
      <c r="F267" s="11"/>
      <c r="G267" s="12"/>
      <c r="H267" s="103"/>
      <c r="I267" s="15"/>
      <c r="J267" s="12"/>
      <c r="K267" s="87"/>
      <c r="L267" s="82"/>
      <c r="M267" s="11"/>
    </row>
    <row r="268" spans="1:13" s="79" customFormat="1" ht="14.25" thickBot="1">
      <c r="A268" s="72" t="str">
        <f>IF(B268="Code",1+MAX(A$5:A262),"")</f>
        <v/>
      </c>
      <c r="B268" s="92"/>
      <c r="C268" s="92"/>
      <c r="D268" s="92"/>
      <c r="E268" s="93"/>
      <c r="F268" s="94"/>
      <c r="G268" s="92" t="s">
        <v>204</v>
      </c>
      <c r="H268" s="95">
        <f>B258</f>
        <v>1101172</v>
      </c>
      <c r="I268" s="104"/>
      <c r="J268" s="93" t="s">
        <v>216</v>
      </c>
      <c r="K268" s="93"/>
      <c r="L268" s="93"/>
      <c r="M268" s="93"/>
    </row>
    <row r="269" spans="1:13" s="79" customFormat="1" ht="14.25" thickBot="1">
      <c r="A269" s="72">
        <f>IF(B269="Code",1+MAX(A$5:A268),"")</f>
        <v>23</v>
      </c>
      <c r="B269" s="73" t="s">
        <v>199</v>
      </c>
      <c r="C269" s="73"/>
      <c r="D269" s="74" t="s">
        <v>200</v>
      </c>
      <c r="E269" s="75"/>
      <c r="F269" s="74" t="s">
        <v>201</v>
      </c>
      <c r="G269" s="74" t="s">
        <v>202</v>
      </c>
      <c r="H269" s="75" t="s">
        <v>198</v>
      </c>
      <c r="I269" s="75" t="s">
        <v>203</v>
      </c>
      <c r="J269" s="75" t="s">
        <v>215</v>
      </c>
      <c r="K269" s="76"/>
      <c r="L269" s="77" t="str">
        <f>IF(AND(ISNUMBER(I280),ISNUMBER(H280)),"OK","")</f>
        <v/>
      </c>
      <c r="M269" s="78"/>
    </row>
    <row r="270" spans="1:13" s="79" customFormat="1" ht="13.5">
      <c r="A270" s="72" t="str">
        <f>IF(B270="Code",1+MAX(A$5:A269),"")</f>
        <v/>
      </c>
      <c r="B270" s="80">
        <f>VLOOKUP(A269,BasicHeadings,2,0)</f>
        <v>1101173</v>
      </c>
      <c r="C270" s="81"/>
      <c r="D270" s="80" t="str">
        <f>VLOOKUP(A269,BasicHeadings,3,0)</f>
        <v>Frozen, preserved or processed vegetables and vegetable-based products</v>
      </c>
      <c r="E270" s="76">
        <v>1</v>
      </c>
      <c r="F270" s="11"/>
      <c r="G270" s="11"/>
      <c r="H270" s="12"/>
      <c r="I270" s="12"/>
      <c r="J270" s="12" t="s">
        <v>216</v>
      </c>
      <c r="K270" s="76"/>
      <c r="L270" s="82"/>
      <c r="M270" s="11"/>
    </row>
    <row r="271" spans="1:13" s="79" customFormat="1" ht="15" customHeight="1">
      <c r="A271" s="72" t="str">
        <f>IF(B271="Code",1+MAX(A$5:A270),"")</f>
        <v/>
      </c>
      <c r="B271" s="83"/>
      <c r="C271" s="84" t="s">
        <v>212</v>
      </c>
      <c r="D271" s="83"/>
      <c r="E271" s="76">
        <v>2</v>
      </c>
      <c r="F271" s="11"/>
      <c r="G271" s="11"/>
      <c r="H271" s="12"/>
      <c r="I271" s="12"/>
      <c r="J271" s="12" t="s">
        <v>216</v>
      </c>
      <c r="K271" s="76"/>
      <c r="L271" s="82"/>
      <c r="M271" s="11"/>
    </row>
    <row r="272" spans="1:13" s="79" customFormat="1" ht="13.5" customHeight="1">
      <c r="A272" s="72" t="str">
        <f>IF(B272="Code",1+MAX(A$5:A271),"")</f>
        <v/>
      </c>
      <c r="B272" s="85"/>
      <c r="C272" s="167" t="s">
        <v>239</v>
      </c>
      <c r="D272" s="168"/>
      <c r="E272" s="76">
        <v>3</v>
      </c>
      <c r="F272" s="11"/>
      <c r="G272" s="11"/>
      <c r="H272" s="12"/>
      <c r="I272" s="13"/>
      <c r="J272" s="12" t="s">
        <v>216</v>
      </c>
      <c r="K272" s="76"/>
      <c r="L272" s="82"/>
      <c r="M272" s="11"/>
    </row>
    <row r="273" spans="1:13" s="79" customFormat="1" ht="13.5">
      <c r="A273" s="72" t="str">
        <f>IF(B273="Code",1+MAX(A$5:A272),"")</f>
        <v/>
      </c>
      <c r="B273" s="86"/>
      <c r="C273" s="169"/>
      <c r="D273" s="170"/>
      <c r="E273" s="87">
        <v>4</v>
      </c>
      <c r="F273" s="11"/>
      <c r="G273" s="11"/>
      <c r="H273" s="12"/>
      <c r="I273" s="12"/>
      <c r="J273" s="12" t="s">
        <v>216</v>
      </c>
      <c r="K273" s="76"/>
      <c r="L273" s="82"/>
      <c r="M273" s="11"/>
    </row>
    <row r="274" spans="1:13" s="79" customFormat="1" ht="13.5">
      <c r="A274" s="72" t="str">
        <f>IF(B274="Code",1+MAX(A$5:A273),"")</f>
        <v/>
      </c>
      <c r="B274" s="88" t="s">
        <v>238</v>
      </c>
      <c r="C274" s="102"/>
      <c r="D274" s="89" t="str">
        <f>IF(ISNUMBER(C274),VLOOKUP(C274,Approaches,2,0),"")</f>
        <v/>
      </c>
      <c r="E274" s="76">
        <v>5</v>
      </c>
      <c r="F274" s="11"/>
      <c r="G274" s="12"/>
      <c r="H274" s="103"/>
      <c r="I274" s="14"/>
      <c r="J274" s="12" t="s">
        <v>216</v>
      </c>
      <c r="K274" s="87"/>
      <c r="L274" s="82"/>
      <c r="M274" s="11"/>
    </row>
    <row r="275" spans="1:13" s="79" customFormat="1" ht="13.5">
      <c r="A275" s="72"/>
      <c r="B275" s="88" t="s">
        <v>238</v>
      </c>
      <c r="C275" s="102"/>
      <c r="D275" s="86" t="str">
        <f>IF(ISNUMBER(C275),VLOOKUP(C275,Approaches,2,0),"")</f>
        <v/>
      </c>
      <c r="E275" s="76">
        <v>6</v>
      </c>
      <c r="F275" s="11"/>
      <c r="G275" s="12"/>
      <c r="H275" s="103"/>
      <c r="I275" s="14"/>
      <c r="J275" s="12"/>
      <c r="K275" s="87"/>
      <c r="L275" s="82"/>
      <c r="M275" s="11"/>
    </row>
    <row r="276" spans="1:13" s="79" customFormat="1" ht="13.5">
      <c r="A276" s="72"/>
      <c r="B276" s="88" t="s">
        <v>238</v>
      </c>
      <c r="C276" s="102"/>
      <c r="D276" s="86" t="str">
        <f>IF(ISNUMBER(C276),VLOOKUP(C276,Approaches,2,0),"")</f>
        <v/>
      </c>
      <c r="E276" s="76">
        <v>7</v>
      </c>
      <c r="F276" s="11"/>
      <c r="G276" s="12"/>
      <c r="H276" s="103"/>
      <c r="I276" s="14"/>
      <c r="J276" s="12"/>
      <c r="K276" s="87"/>
      <c r="L276" s="82"/>
      <c r="M276" s="11"/>
    </row>
    <row r="277" spans="1:13" s="79" customFormat="1" ht="13.5">
      <c r="A277" s="72"/>
      <c r="B277" s="88" t="s">
        <v>238</v>
      </c>
      <c r="C277" s="102"/>
      <c r="D277" s="86" t="str">
        <f>IF(ISNUMBER(C277),VLOOKUP(C277,Approaches,2,0),"")</f>
        <v/>
      </c>
      <c r="E277" s="76">
        <v>8</v>
      </c>
      <c r="F277" s="11"/>
      <c r="G277" s="12"/>
      <c r="H277" s="103"/>
      <c r="I277" s="14"/>
      <c r="J277" s="12"/>
      <c r="K277" s="87"/>
      <c r="L277" s="82"/>
      <c r="M277" s="11"/>
    </row>
    <row r="278" spans="1:13" s="79" customFormat="1" ht="13.5">
      <c r="A278" s="72"/>
      <c r="B278" s="88" t="s">
        <v>238</v>
      </c>
      <c r="C278" s="102"/>
      <c r="D278" s="90" t="str">
        <f>IF(ISNUMBER(C278),VLOOKUP(C278,Approaches,2,0),"")</f>
        <v/>
      </c>
      <c r="E278" s="76">
        <v>9</v>
      </c>
      <c r="F278" s="11"/>
      <c r="G278" s="12"/>
      <c r="H278" s="103"/>
      <c r="I278" s="14"/>
      <c r="J278" s="12"/>
      <c r="K278" s="87"/>
      <c r="L278" s="82"/>
      <c r="M278" s="11"/>
    </row>
    <row r="279" spans="1:13" s="79" customFormat="1" ht="14.25" thickBot="1">
      <c r="A279" s="72"/>
      <c r="B279" s="91"/>
      <c r="C279" s="91"/>
      <c r="D279" s="86"/>
      <c r="E279" s="76">
        <v>10</v>
      </c>
      <c r="F279" s="11"/>
      <c r="G279" s="12"/>
      <c r="H279" s="103"/>
      <c r="I279" s="15"/>
      <c r="J279" s="12"/>
      <c r="K279" s="87"/>
      <c r="L279" s="82"/>
      <c r="M279" s="11"/>
    </row>
    <row r="280" spans="1:13" s="79" customFormat="1" ht="14.25" thickBot="1">
      <c r="A280" s="72" t="str">
        <f>IF(B280="Code",1+MAX(A$5:A274),"")</f>
        <v/>
      </c>
      <c r="B280" s="92"/>
      <c r="C280" s="92"/>
      <c r="D280" s="92"/>
      <c r="E280" s="93"/>
      <c r="F280" s="94"/>
      <c r="G280" s="92" t="s">
        <v>204</v>
      </c>
      <c r="H280" s="95">
        <f>B270</f>
        <v>1101173</v>
      </c>
      <c r="I280" s="104"/>
      <c r="J280" s="93" t="s">
        <v>216</v>
      </c>
      <c r="K280" s="93"/>
      <c r="L280" s="93"/>
      <c r="M280" s="93"/>
    </row>
    <row r="281" spans="1:13" s="79" customFormat="1" ht="14.25" thickBot="1">
      <c r="A281" s="72">
        <f>IF(B281="Code",1+MAX(A$5:A280),"")</f>
        <v>24</v>
      </c>
      <c r="B281" s="73" t="s">
        <v>199</v>
      </c>
      <c r="C281" s="73"/>
      <c r="D281" s="74" t="s">
        <v>200</v>
      </c>
      <c r="E281" s="75"/>
      <c r="F281" s="74" t="s">
        <v>201</v>
      </c>
      <c r="G281" s="74" t="s">
        <v>202</v>
      </c>
      <c r="H281" s="75" t="s">
        <v>198</v>
      </c>
      <c r="I281" s="75" t="s">
        <v>203</v>
      </c>
      <c r="J281" s="75" t="s">
        <v>215</v>
      </c>
      <c r="K281" s="76"/>
      <c r="L281" s="77" t="str">
        <f>IF(AND(ISNUMBER(I292),ISNUMBER(H292)),"OK","")</f>
        <v/>
      </c>
      <c r="M281" s="78"/>
    </row>
    <row r="282" spans="1:13" s="79" customFormat="1" ht="13.5">
      <c r="A282" s="72" t="str">
        <f>IF(B282="Code",1+MAX(A$5:A281),"")</f>
        <v/>
      </c>
      <c r="B282" s="80">
        <f>VLOOKUP(A281,BasicHeadings,2,0)</f>
        <v>1101181</v>
      </c>
      <c r="C282" s="81"/>
      <c r="D282" s="80" t="str">
        <f>VLOOKUP(A281,BasicHeadings,3,0)</f>
        <v>Sugar</v>
      </c>
      <c r="E282" s="76">
        <v>1</v>
      </c>
      <c r="F282" s="11"/>
      <c r="G282" s="11"/>
      <c r="H282" s="12"/>
      <c r="I282" s="12"/>
      <c r="J282" s="12" t="s">
        <v>216</v>
      </c>
      <c r="K282" s="76"/>
      <c r="L282" s="82"/>
      <c r="M282" s="11"/>
    </row>
    <row r="283" spans="1:13" s="79" customFormat="1" ht="15" customHeight="1">
      <c r="A283" s="72" t="str">
        <f>IF(B283="Code",1+MAX(A$5:A282),"")</f>
        <v/>
      </c>
      <c r="B283" s="83"/>
      <c r="C283" s="84" t="s">
        <v>212</v>
      </c>
      <c r="D283" s="83"/>
      <c r="E283" s="76">
        <v>2</v>
      </c>
      <c r="F283" s="11"/>
      <c r="G283" s="11"/>
      <c r="H283" s="12"/>
      <c r="I283" s="12"/>
      <c r="J283" s="12" t="s">
        <v>216</v>
      </c>
      <c r="K283" s="76"/>
      <c r="L283" s="82"/>
      <c r="M283" s="11"/>
    </row>
    <row r="284" spans="1:13" s="79" customFormat="1" ht="13.5" customHeight="1">
      <c r="A284" s="72" t="str">
        <f>IF(B284="Code",1+MAX(A$5:A283),"")</f>
        <v/>
      </c>
      <c r="B284" s="85"/>
      <c r="C284" s="167" t="s">
        <v>239</v>
      </c>
      <c r="D284" s="168"/>
      <c r="E284" s="76">
        <v>3</v>
      </c>
      <c r="F284" s="11"/>
      <c r="G284" s="11"/>
      <c r="H284" s="12"/>
      <c r="I284" s="13"/>
      <c r="J284" s="12" t="s">
        <v>216</v>
      </c>
      <c r="K284" s="76"/>
      <c r="L284" s="82"/>
      <c r="M284" s="11"/>
    </row>
    <row r="285" spans="1:13" s="79" customFormat="1" ht="13.5">
      <c r="A285" s="72" t="str">
        <f>IF(B285="Code",1+MAX(A$5:A284),"")</f>
        <v/>
      </c>
      <c r="B285" s="86"/>
      <c r="C285" s="169"/>
      <c r="D285" s="170"/>
      <c r="E285" s="87">
        <v>4</v>
      </c>
      <c r="F285" s="11"/>
      <c r="G285" s="11"/>
      <c r="H285" s="12"/>
      <c r="I285" s="12"/>
      <c r="J285" s="12" t="s">
        <v>216</v>
      </c>
      <c r="K285" s="76"/>
      <c r="L285" s="82"/>
      <c r="M285" s="11"/>
    </row>
    <row r="286" spans="1:13" s="79" customFormat="1" ht="13.5">
      <c r="A286" s="72" t="str">
        <f>IF(B286="Code",1+MAX(A$5:A285),"")</f>
        <v/>
      </c>
      <c r="B286" s="88" t="s">
        <v>238</v>
      </c>
      <c r="C286" s="102"/>
      <c r="D286" s="89" t="str">
        <f>IF(ISNUMBER(C286),VLOOKUP(C286,Approaches,2,0),"")</f>
        <v/>
      </c>
      <c r="E286" s="76">
        <v>5</v>
      </c>
      <c r="F286" s="11"/>
      <c r="G286" s="12"/>
      <c r="H286" s="103"/>
      <c r="I286" s="14"/>
      <c r="J286" s="12" t="s">
        <v>216</v>
      </c>
      <c r="K286" s="87"/>
      <c r="L286" s="82"/>
      <c r="M286" s="11"/>
    </row>
    <row r="287" spans="1:13" s="79" customFormat="1" ht="13.5">
      <c r="A287" s="72"/>
      <c r="B287" s="88" t="s">
        <v>238</v>
      </c>
      <c r="C287" s="102"/>
      <c r="D287" s="86" t="str">
        <f>IF(ISNUMBER(C287),VLOOKUP(C287,Approaches,2,0),"")</f>
        <v/>
      </c>
      <c r="E287" s="76">
        <v>6</v>
      </c>
      <c r="F287" s="11"/>
      <c r="G287" s="12"/>
      <c r="H287" s="103"/>
      <c r="I287" s="14"/>
      <c r="J287" s="12"/>
      <c r="K287" s="87"/>
      <c r="L287" s="82"/>
      <c r="M287" s="11"/>
    </row>
    <row r="288" spans="1:13" s="79" customFormat="1" ht="13.5">
      <c r="A288" s="72"/>
      <c r="B288" s="88" t="s">
        <v>238</v>
      </c>
      <c r="C288" s="102"/>
      <c r="D288" s="86" t="str">
        <f>IF(ISNUMBER(C288),VLOOKUP(C288,Approaches,2,0),"")</f>
        <v/>
      </c>
      <c r="E288" s="76">
        <v>7</v>
      </c>
      <c r="F288" s="11"/>
      <c r="G288" s="12"/>
      <c r="H288" s="103"/>
      <c r="I288" s="14"/>
      <c r="J288" s="12"/>
      <c r="K288" s="87"/>
      <c r="L288" s="82"/>
      <c r="M288" s="11"/>
    </row>
    <row r="289" spans="1:13" s="79" customFormat="1" ht="13.5">
      <c r="A289" s="72"/>
      <c r="B289" s="88" t="s">
        <v>238</v>
      </c>
      <c r="C289" s="102"/>
      <c r="D289" s="86" t="str">
        <f>IF(ISNUMBER(C289),VLOOKUP(C289,Approaches,2,0),"")</f>
        <v/>
      </c>
      <c r="E289" s="76">
        <v>8</v>
      </c>
      <c r="F289" s="11"/>
      <c r="G289" s="12"/>
      <c r="H289" s="103"/>
      <c r="I289" s="14"/>
      <c r="J289" s="12"/>
      <c r="K289" s="87"/>
      <c r="L289" s="82"/>
      <c r="M289" s="11"/>
    </row>
    <row r="290" spans="1:13" s="79" customFormat="1" ht="13.5">
      <c r="A290" s="72"/>
      <c r="B290" s="88" t="s">
        <v>238</v>
      </c>
      <c r="C290" s="102"/>
      <c r="D290" s="90" t="str">
        <f>IF(ISNUMBER(C290),VLOOKUP(C290,Approaches,2,0),"")</f>
        <v/>
      </c>
      <c r="E290" s="76">
        <v>9</v>
      </c>
      <c r="F290" s="11"/>
      <c r="G290" s="12"/>
      <c r="H290" s="103"/>
      <c r="I290" s="14"/>
      <c r="J290" s="12"/>
      <c r="K290" s="87"/>
      <c r="L290" s="82"/>
      <c r="M290" s="11"/>
    </row>
    <row r="291" spans="1:13" s="79" customFormat="1" ht="14.25" thickBot="1">
      <c r="A291" s="72"/>
      <c r="B291" s="91"/>
      <c r="C291" s="91"/>
      <c r="D291" s="86"/>
      <c r="E291" s="76">
        <v>10</v>
      </c>
      <c r="F291" s="11"/>
      <c r="G291" s="12"/>
      <c r="H291" s="103"/>
      <c r="I291" s="15"/>
      <c r="J291" s="12"/>
      <c r="K291" s="87"/>
      <c r="L291" s="82"/>
      <c r="M291" s="11"/>
    </row>
    <row r="292" spans="1:13" s="79" customFormat="1" ht="14.25" thickBot="1">
      <c r="A292" s="72" t="str">
        <f>IF(B292="Code",1+MAX(A$5:A286),"")</f>
        <v/>
      </c>
      <c r="B292" s="92"/>
      <c r="C292" s="92"/>
      <c r="D292" s="92"/>
      <c r="E292" s="93"/>
      <c r="F292" s="94"/>
      <c r="G292" s="92" t="s">
        <v>204</v>
      </c>
      <c r="H292" s="95">
        <f>B282</f>
        <v>1101181</v>
      </c>
      <c r="I292" s="104"/>
      <c r="J292" s="93" t="s">
        <v>216</v>
      </c>
      <c r="K292" s="93"/>
      <c r="L292" s="93"/>
      <c r="M292" s="93"/>
    </row>
    <row r="293" spans="1:13" s="79" customFormat="1" ht="14.25" thickBot="1">
      <c r="A293" s="72">
        <f>IF(B293="Code",1+MAX(A$5:A292),"")</f>
        <v>25</v>
      </c>
      <c r="B293" s="73" t="s">
        <v>199</v>
      </c>
      <c r="C293" s="73"/>
      <c r="D293" s="74" t="s">
        <v>200</v>
      </c>
      <c r="E293" s="75"/>
      <c r="F293" s="74" t="s">
        <v>201</v>
      </c>
      <c r="G293" s="74" t="s">
        <v>202</v>
      </c>
      <c r="H293" s="75" t="s">
        <v>198</v>
      </c>
      <c r="I293" s="75" t="s">
        <v>203</v>
      </c>
      <c r="J293" s="75" t="s">
        <v>215</v>
      </c>
      <c r="K293" s="76"/>
      <c r="L293" s="77" t="str">
        <f>IF(AND(ISNUMBER(I304),ISNUMBER(H304)),"OK","")</f>
        <v/>
      </c>
      <c r="M293" s="78"/>
    </row>
    <row r="294" spans="1:13" s="79" customFormat="1" ht="13.5">
      <c r="A294" s="72" t="str">
        <f>IF(B294="Code",1+MAX(A$5:A293),"")</f>
        <v/>
      </c>
      <c r="B294" s="80">
        <f>VLOOKUP(A293,BasicHeadings,2,0)</f>
        <v>1101182</v>
      </c>
      <c r="C294" s="81"/>
      <c r="D294" s="80" t="str">
        <f>VLOOKUP(A293,BasicHeadings,3,0)</f>
        <v>Jams, marmalades and honey</v>
      </c>
      <c r="E294" s="76">
        <v>1</v>
      </c>
      <c r="F294" s="11"/>
      <c r="G294" s="11"/>
      <c r="H294" s="12"/>
      <c r="I294" s="12"/>
      <c r="J294" s="12" t="s">
        <v>216</v>
      </c>
      <c r="K294" s="76"/>
      <c r="L294" s="82"/>
      <c r="M294" s="11"/>
    </row>
    <row r="295" spans="1:13" s="79" customFormat="1" ht="15" customHeight="1">
      <c r="A295" s="72" t="str">
        <f>IF(B295="Code",1+MAX(A$5:A294),"")</f>
        <v/>
      </c>
      <c r="B295" s="83"/>
      <c r="C295" s="84" t="s">
        <v>212</v>
      </c>
      <c r="D295" s="83"/>
      <c r="E295" s="76">
        <v>2</v>
      </c>
      <c r="F295" s="11"/>
      <c r="G295" s="11"/>
      <c r="H295" s="12"/>
      <c r="I295" s="12"/>
      <c r="J295" s="12" t="s">
        <v>216</v>
      </c>
      <c r="K295" s="76"/>
      <c r="L295" s="82"/>
      <c r="M295" s="11"/>
    </row>
    <row r="296" spans="1:13" s="79" customFormat="1" ht="13.5" customHeight="1">
      <c r="A296" s="72" t="str">
        <f>IF(B296="Code",1+MAX(A$5:A295),"")</f>
        <v/>
      </c>
      <c r="B296" s="85"/>
      <c r="C296" s="167" t="s">
        <v>239</v>
      </c>
      <c r="D296" s="168"/>
      <c r="E296" s="76">
        <v>3</v>
      </c>
      <c r="F296" s="11"/>
      <c r="G296" s="11"/>
      <c r="H296" s="12"/>
      <c r="I296" s="13"/>
      <c r="J296" s="12" t="s">
        <v>216</v>
      </c>
      <c r="K296" s="76"/>
      <c r="L296" s="82"/>
      <c r="M296" s="11"/>
    </row>
    <row r="297" spans="1:13" s="79" customFormat="1" ht="13.5">
      <c r="A297" s="72" t="str">
        <f>IF(B297="Code",1+MAX(A$5:A296),"")</f>
        <v/>
      </c>
      <c r="B297" s="86"/>
      <c r="C297" s="169"/>
      <c r="D297" s="170"/>
      <c r="E297" s="87">
        <v>4</v>
      </c>
      <c r="F297" s="11"/>
      <c r="G297" s="11"/>
      <c r="H297" s="12"/>
      <c r="I297" s="12"/>
      <c r="J297" s="12" t="s">
        <v>216</v>
      </c>
      <c r="K297" s="76"/>
      <c r="L297" s="82"/>
      <c r="M297" s="11"/>
    </row>
    <row r="298" spans="1:13" s="79" customFormat="1" ht="13.5">
      <c r="A298" s="72" t="str">
        <f>IF(B298="Code",1+MAX(A$5:A297),"")</f>
        <v/>
      </c>
      <c r="B298" s="88" t="s">
        <v>238</v>
      </c>
      <c r="C298" s="102"/>
      <c r="D298" s="89" t="str">
        <f>IF(ISNUMBER(C298),VLOOKUP(C298,Approaches,2,0),"")</f>
        <v/>
      </c>
      <c r="E298" s="76">
        <v>5</v>
      </c>
      <c r="F298" s="11"/>
      <c r="G298" s="12"/>
      <c r="H298" s="103"/>
      <c r="I298" s="14"/>
      <c r="J298" s="12" t="s">
        <v>216</v>
      </c>
      <c r="K298" s="87"/>
      <c r="L298" s="82"/>
      <c r="M298" s="11"/>
    </row>
    <row r="299" spans="1:13" s="79" customFormat="1" ht="13.5">
      <c r="A299" s="72"/>
      <c r="B299" s="88" t="s">
        <v>238</v>
      </c>
      <c r="C299" s="102"/>
      <c r="D299" s="86" t="str">
        <f>IF(ISNUMBER(C299),VLOOKUP(C299,Approaches,2,0),"")</f>
        <v/>
      </c>
      <c r="E299" s="76">
        <v>6</v>
      </c>
      <c r="F299" s="11"/>
      <c r="G299" s="12"/>
      <c r="H299" s="103"/>
      <c r="I299" s="14"/>
      <c r="J299" s="12"/>
      <c r="K299" s="87"/>
      <c r="L299" s="82"/>
      <c r="M299" s="11"/>
    </row>
    <row r="300" spans="1:13" s="79" customFormat="1" ht="13.5">
      <c r="A300" s="72"/>
      <c r="B300" s="88" t="s">
        <v>238</v>
      </c>
      <c r="C300" s="102"/>
      <c r="D300" s="86" t="str">
        <f>IF(ISNUMBER(C300),VLOOKUP(C300,Approaches,2,0),"")</f>
        <v/>
      </c>
      <c r="E300" s="76">
        <v>7</v>
      </c>
      <c r="F300" s="11"/>
      <c r="G300" s="12"/>
      <c r="H300" s="103"/>
      <c r="I300" s="14"/>
      <c r="J300" s="12"/>
      <c r="K300" s="87"/>
      <c r="L300" s="82"/>
      <c r="M300" s="11"/>
    </row>
    <row r="301" spans="1:13" s="79" customFormat="1" ht="13.5">
      <c r="A301" s="72"/>
      <c r="B301" s="88" t="s">
        <v>238</v>
      </c>
      <c r="C301" s="102"/>
      <c r="D301" s="86" t="str">
        <f>IF(ISNUMBER(C301),VLOOKUP(C301,Approaches,2,0),"")</f>
        <v/>
      </c>
      <c r="E301" s="76">
        <v>8</v>
      </c>
      <c r="F301" s="11"/>
      <c r="G301" s="12"/>
      <c r="H301" s="103"/>
      <c r="I301" s="14"/>
      <c r="J301" s="12"/>
      <c r="K301" s="87"/>
      <c r="L301" s="82"/>
      <c r="M301" s="11"/>
    </row>
    <row r="302" spans="1:13" s="79" customFormat="1" ht="13.5">
      <c r="A302" s="72"/>
      <c r="B302" s="88" t="s">
        <v>238</v>
      </c>
      <c r="C302" s="102"/>
      <c r="D302" s="90" t="str">
        <f>IF(ISNUMBER(C302),VLOOKUP(C302,Approaches,2,0),"")</f>
        <v/>
      </c>
      <c r="E302" s="76">
        <v>9</v>
      </c>
      <c r="F302" s="11"/>
      <c r="G302" s="12"/>
      <c r="H302" s="103"/>
      <c r="I302" s="14"/>
      <c r="J302" s="12"/>
      <c r="K302" s="87"/>
      <c r="L302" s="82"/>
      <c r="M302" s="11"/>
    </row>
    <row r="303" spans="1:13" s="79" customFormat="1" ht="14.25" thickBot="1">
      <c r="A303" s="72"/>
      <c r="B303" s="91"/>
      <c r="C303" s="91"/>
      <c r="D303" s="86"/>
      <c r="E303" s="76">
        <v>10</v>
      </c>
      <c r="F303" s="11"/>
      <c r="G303" s="12"/>
      <c r="H303" s="103"/>
      <c r="I303" s="15"/>
      <c r="J303" s="12"/>
      <c r="K303" s="87"/>
      <c r="L303" s="82"/>
      <c r="M303" s="11"/>
    </row>
    <row r="304" spans="1:13" s="79" customFormat="1" ht="14.25" thickBot="1">
      <c r="A304" s="72" t="str">
        <f>IF(B304="Code",1+MAX(A$5:A298),"")</f>
        <v/>
      </c>
      <c r="B304" s="92"/>
      <c r="C304" s="92"/>
      <c r="D304" s="92"/>
      <c r="E304" s="93"/>
      <c r="F304" s="94"/>
      <c r="G304" s="92" t="s">
        <v>204</v>
      </c>
      <c r="H304" s="95">
        <f>B294</f>
        <v>1101182</v>
      </c>
      <c r="I304" s="104"/>
      <c r="J304" s="93" t="s">
        <v>216</v>
      </c>
      <c r="K304" s="93"/>
      <c r="L304" s="93"/>
      <c r="M304" s="93"/>
    </row>
    <row r="305" spans="1:13" s="79" customFormat="1" ht="14.25" thickBot="1">
      <c r="A305" s="72">
        <f>IF(B305="Code",1+MAX(A$5:A304),"")</f>
        <v>26</v>
      </c>
      <c r="B305" s="73" t="s">
        <v>199</v>
      </c>
      <c r="C305" s="73"/>
      <c r="D305" s="74" t="s">
        <v>200</v>
      </c>
      <c r="E305" s="75"/>
      <c r="F305" s="74" t="s">
        <v>201</v>
      </c>
      <c r="G305" s="74" t="s">
        <v>202</v>
      </c>
      <c r="H305" s="75" t="s">
        <v>198</v>
      </c>
      <c r="I305" s="75" t="s">
        <v>203</v>
      </c>
      <c r="J305" s="75" t="s">
        <v>215</v>
      </c>
      <c r="K305" s="76"/>
      <c r="L305" s="77" t="str">
        <f>IF(AND(ISNUMBER(I316),ISNUMBER(H316)),"OK","")</f>
        <v/>
      </c>
      <c r="M305" s="78"/>
    </row>
    <row r="306" spans="1:13" s="79" customFormat="1" ht="13.5">
      <c r="A306" s="72" t="str">
        <f>IF(B306="Code",1+MAX(A$5:A305),"")</f>
        <v/>
      </c>
      <c r="B306" s="80">
        <f>VLOOKUP(A305,BasicHeadings,2,0)</f>
        <v>1101183</v>
      </c>
      <c r="C306" s="81"/>
      <c r="D306" s="80" t="str">
        <f>VLOOKUP(A305,BasicHeadings,3,0)</f>
        <v>Confectionery, chocolate and ice cream</v>
      </c>
      <c r="E306" s="76">
        <v>1</v>
      </c>
      <c r="F306" s="11"/>
      <c r="G306" s="11"/>
      <c r="H306" s="12"/>
      <c r="I306" s="12"/>
      <c r="J306" s="12" t="s">
        <v>216</v>
      </c>
      <c r="K306" s="76"/>
      <c r="L306" s="82"/>
      <c r="M306" s="11"/>
    </row>
    <row r="307" spans="1:13" s="79" customFormat="1" ht="15" customHeight="1">
      <c r="A307" s="72" t="str">
        <f>IF(B307="Code",1+MAX(A$5:A306),"")</f>
        <v/>
      </c>
      <c r="B307" s="83"/>
      <c r="C307" s="84" t="s">
        <v>212</v>
      </c>
      <c r="D307" s="83"/>
      <c r="E307" s="76">
        <v>2</v>
      </c>
      <c r="F307" s="11"/>
      <c r="G307" s="11"/>
      <c r="H307" s="12"/>
      <c r="I307" s="12"/>
      <c r="J307" s="12" t="s">
        <v>216</v>
      </c>
      <c r="K307" s="76"/>
      <c r="L307" s="82"/>
      <c r="M307" s="11"/>
    </row>
    <row r="308" spans="1:13" s="79" customFormat="1" ht="13.5" customHeight="1">
      <c r="A308" s="72" t="str">
        <f>IF(B308="Code",1+MAX(A$5:A307),"")</f>
        <v/>
      </c>
      <c r="B308" s="85"/>
      <c r="C308" s="167" t="s">
        <v>239</v>
      </c>
      <c r="D308" s="168"/>
      <c r="E308" s="76">
        <v>3</v>
      </c>
      <c r="F308" s="11"/>
      <c r="G308" s="11"/>
      <c r="H308" s="12"/>
      <c r="I308" s="13"/>
      <c r="J308" s="12" t="s">
        <v>216</v>
      </c>
      <c r="K308" s="76"/>
      <c r="L308" s="82"/>
      <c r="M308" s="11"/>
    </row>
    <row r="309" spans="1:13" s="79" customFormat="1" ht="13.5">
      <c r="A309" s="72" t="str">
        <f>IF(B309="Code",1+MAX(A$5:A308),"")</f>
        <v/>
      </c>
      <c r="B309" s="86"/>
      <c r="C309" s="169"/>
      <c r="D309" s="170"/>
      <c r="E309" s="87">
        <v>4</v>
      </c>
      <c r="F309" s="11"/>
      <c r="G309" s="11"/>
      <c r="H309" s="12"/>
      <c r="I309" s="12"/>
      <c r="J309" s="12" t="s">
        <v>216</v>
      </c>
      <c r="K309" s="76"/>
      <c r="L309" s="82"/>
      <c r="M309" s="11"/>
    </row>
    <row r="310" spans="1:13" s="79" customFormat="1" ht="13.5">
      <c r="A310" s="72" t="str">
        <f>IF(B310="Code",1+MAX(A$5:A309),"")</f>
        <v/>
      </c>
      <c r="B310" s="88" t="s">
        <v>238</v>
      </c>
      <c r="C310" s="102"/>
      <c r="D310" s="89" t="str">
        <f>IF(ISNUMBER(C310),VLOOKUP(C310,Approaches,2,0),"")</f>
        <v/>
      </c>
      <c r="E310" s="76">
        <v>5</v>
      </c>
      <c r="F310" s="11"/>
      <c r="G310" s="12"/>
      <c r="H310" s="103"/>
      <c r="I310" s="14"/>
      <c r="J310" s="12" t="s">
        <v>216</v>
      </c>
      <c r="K310" s="87"/>
      <c r="L310" s="82"/>
      <c r="M310" s="11"/>
    </row>
    <row r="311" spans="1:13" s="79" customFormat="1" ht="13.5">
      <c r="A311" s="72"/>
      <c r="B311" s="88" t="s">
        <v>238</v>
      </c>
      <c r="C311" s="102"/>
      <c r="D311" s="86" t="str">
        <f>IF(ISNUMBER(C311),VLOOKUP(C311,Approaches,2,0),"")</f>
        <v/>
      </c>
      <c r="E311" s="76">
        <v>6</v>
      </c>
      <c r="F311" s="11"/>
      <c r="G311" s="12"/>
      <c r="H311" s="103"/>
      <c r="I311" s="14"/>
      <c r="J311" s="12"/>
      <c r="K311" s="87"/>
      <c r="L311" s="82"/>
      <c r="M311" s="11"/>
    </row>
    <row r="312" spans="1:13" s="79" customFormat="1" ht="13.5">
      <c r="A312" s="72"/>
      <c r="B312" s="88" t="s">
        <v>238</v>
      </c>
      <c r="C312" s="102"/>
      <c r="D312" s="86" t="str">
        <f>IF(ISNUMBER(C312),VLOOKUP(C312,Approaches,2,0),"")</f>
        <v/>
      </c>
      <c r="E312" s="76">
        <v>7</v>
      </c>
      <c r="F312" s="11"/>
      <c r="G312" s="12"/>
      <c r="H312" s="103"/>
      <c r="I312" s="14"/>
      <c r="J312" s="12"/>
      <c r="K312" s="87"/>
      <c r="L312" s="82"/>
      <c r="M312" s="11"/>
    </row>
    <row r="313" spans="1:13" s="79" customFormat="1" ht="13.5">
      <c r="A313" s="72"/>
      <c r="B313" s="88" t="s">
        <v>238</v>
      </c>
      <c r="C313" s="102"/>
      <c r="D313" s="86" t="str">
        <f>IF(ISNUMBER(C313),VLOOKUP(C313,Approaches,2,0),"")</f>
        <v/>
      </c>
      <c r="E313" s="76">
        <v>8</v>
      </c>
      <c r="F313" s="11"/>
      <c r="G313" s="12"/>
      <c r="H313" s="103"/>
      <c r="I313" s="14"/>
      <c r="J313" s="12"/>
      <c r="K313" s="87"/>
      <c r="L313" s="82"/>
      <c r="M313" s="11"/>
    </row>
    <row r="314" spans="1:13" s="79" customFormat="1" ht="13.5">
      <c r="A314" s="72"/>
      <c r="B314" s="88" t="s">
        <v>238</v>
      </c>
      <c r="C314" s="102"/>
      <c r="D314" s="90" t="str">
        <f>IF(ISNUMBER(C314),VLOOKUP(C314,Approaches,2,0),"")</f>
        <v/>
      </c>
      <c r="E314" s="76">
        <v>9</v>
      </c>
      <c r="F314" s="11"/>
      <c r="G314" s="12"/>
      <c r="H314" s="103"/>
      <c r="I314" s="14"/>
      <c r="J314" s="12"/>
      <c r="K314" s="87"/>
      <c r="L314" s="82"/>
      <c r="M314" s="11"/>
    </row>
    <row r="315" spans="1:13" s="79" customFormat="1" ht="14.25" thickBot="1">
      <c r="A315" s="72"/>
      <c r="B315" s="91"/>
      <c r="C315" s="91"/>
      <c r="D315" s="86"/>
      <c r="E315" s="76">
        <v>10</v>
      </c>
      <c r="F315" s="11"/>
      <c r="G315" s="12"/>
      <c r="H315" s="103"/>
      <c r="I315" s="15"/>
      <c r="J315" s="12"/>
      <c r="K315" s="87"/>
      <c r="L315" s="82"/>
      <c r="M315" s="11"/>
    </row>
    <row r="316" spans="1:13" s="79" customFormat="1" ht="14.25" thickBot="1">
      <c r="A316" s="72" t="str">
        <f>IF(B316="Code",1+MAX(A$5:A310),"")</f>
        <v/>
      </c>
      <c r="B316" s="92"/>
      <c r="C316" s="92"/>
      <c r="D316" s="92"/>
      <c r="E316" s="93"/>
      <c r="F316" s="94"/>
      <c r="G316" s="92" t="s">
        <v>204</v>
      </c>
      <c r="H316" s="95">
        <f>B306</f>
        <v>1101183</v>
      </c>
      <c r="I316" s="104"/>
      <c r="J316" s="93" t="s">
        <v>216</v>
      </c>
      <c r="K316" s="93"/>
      <c r="L316" s="93"/>
      <c r="M316" s="93"/>
    </row>
    <row r="317" spans="1:13" s="79" customFormat="1" ht="14.25" thickBot="1">
      <c r="A317" s="72">
        <f>IF(B317="Code",1+MAX(A$5:A316),"")</f>
        <v>27</v>
      </c>
      <c r="B317" s="73" t="s">
        <v>199</v>
      </c>
      <c r="C317" s="73"/>
      <c r="D317" s="74" t="s">
        <v>200</v>
      </c>
      <c r="E317" s="75"/>
      <c r="F317" s="74" t="s">
        <v>201</v>
      </c>
      <c r="G317" s="74" t="s">
        <v>202</v>
      </c>
      <c r="H317" s="75" t="s">
        <v>198</v>
      </c>
      <c r="I317" s="75" t="s">
        <v>203</v>
      </c>
      <c r="J317" s="75" t="s">
        <v>215</v>
      </c>
      <c r="K317" s="76"/>
      <c r="L317" s="77" t="str">
        <f>IF(AND(ISNUMBER(I328),ISNUMBER(H328)),"OK","")</f>
        <v/>
      </c>
      <c r="M317" s="78"/>
    </row>
    <row r="318" spans="1:13" s="79" customFormat="1" ht="13.5">
      <c r="A318" s="72" t="str">
        <f>IF(B318="Code",1+MAX(A$5:A317),"")</f>
        <v/>
      </c>
      <c r="B318" s="80">
        <f>VLOOKUP(A317,BasicHeadings,2,0)</f>
        <v>1101191</v>
      </c>
      <c r="C318" s="81"/>
      <c r="D318" s="80" t="str">
        <f>VLOOKUP(A317,BasicHeadings,3,0)</f>
        <v>Food products n.e.c.</v>
      </c>
      <c r="E318" s="76">
        <v>1</v>
      </c>
      <c r="F318" s="11"/>
      <c r="G318" s="11"/>
      <c r="H318" s="12"/>
      <c r="I318" s="12"/>
      <c r="J318" s="12" t="s">
        <v>216</v>
      </c>
      <c r="K318" s="76"/>
      <c r="L318" s="82"/>
      <c r="M318" s="11"/>
    </row>
    <row r="319" spans="1:13" s="79" customFormat="1" ht="15" customHeight="1">
      <c r="A319" s="72" t="str">
        <f>IF(B319="Code",1+MAX(A$5:A318),"")</f>
        <v/>
      </c>
      <c r="B319" s="83"/>
      <c r="C319" s="84" t="s">
        <v>212</v>
      </c>
      <c r="D319" s="83"/>
      <c r="E319" s="76">
        <v>2</v>
      </c>
      <c r="F319" s="11"/>
      <c r="G319" s="11"/>
      <c r="H319" s="12"/>
      <c r="I319" s="12"/>
      <c r="J319" s="12" t="s">
        <v>216</v>
      </c>
      <c r="K319" s="76"/>
      <c r="L319" s="82"/>
      <c r="M319" s="11"/>
    </row>
    <row r="320" spans="1:13" s="79" customFormat="1" ht="13.5" customHeight="1">
      <c r="A320" s="72" t="str">
        <f>IF(B320="Code",1+MAX(A$5:A319),"")</f>
        <v/>
      </c>
      <c r="B320" s="85"/>
      <c r="C320" s="167" t="s">
        <v>239</v>
      </c>
      <c r="D320" s="168"/>
      <c r="E320" s="76">
        <v>3</v>
      </c>
      <c r="F320" s="11"/>
      <c r="G320" s="11"/>
      <c r="H320" s="12"/>
      <c r="I320" s="13"/>
      <c r="J320" s="12" t="s">
        <v>216</v>
      </c>
      <c r="K320" s="76"/>
      <c r="L320" s="82"/>
      <c r="M320" s="11"/>
    </row>
    <row r="321" spans="1:13" s="79" customFormat="1" ht="13.5">
      <c r="A321" s="72" t="str">
        <f>IF(B321="Code",1+MAX(A$5:A320),"")</f>
        <v/>
      </c>
      <c r="B321" s="86"/>
      <c r="C321" s="169"/>
      <c r="D321" s="170"/>
      <c r="E321" s="87">
        <v>4</v>
      </c>
      <c r="F321" s="11"/>
      <c r="G321" s="11"/>
      <c r="H321" s="12"/>
      <c r="I321" s="12"/>
      <c r="J321" s="12" t="s">
        <v>216</v>
      </c>
      <c r="K321" s="76"/>
      <c r="L321" s="82"/>
      <c r="M321" s="11"/>
    </row>
    <row r="322" spans="1:13" s="79" customFormat="1" ht="13.5">
      <c r="A322" s="72" t="str">
        <f>IF(B322="Code",1+MAX(A$5:A321),"")</f>
        <v/>
      </c>
      <c r="B322" s="88" t="s">
        <v>238</v>
      </c>
      <c r="C322" s="102"/>
      <c r="D322" s="89" t="str">
        <f>IF(ISNUMBER(C322),VLOOKUP(C322,Approaches,2,0),"")</f>
        <v/>
      </c>
      <c r="E322" s="76">
        <v>5</v>
      </c>
      <c r="F322" s="11"/>
      <c r="G322" s="12"/>
      <c r="H322" s="103"/>
      <c r="I322" s="14"/>
      <c r="J322" s="12" t="s">
        <v>216</v>
      </c>
      <c r="K322" s="87"/>
      <c r="L322" s="82"/>
      <c r="M322" s="11"/>
    </row>
    <row r="323" spans="1:13" s="79" customFormat="1" ht="13.5">
      <c r="A323" s="72"/>
      <c r="B323" s="88" t="s">
        <v>238</v>
      </c>
      <c r="C323" s="102"/>
      <c r="D323" s="86" t="str">
        <f>IF(ISNUMBER(C323),VLOOKUP(C323,Approaches,2,0),"")</f>
        <v/>
      </c>
      <c r="E323" s="76">
        <v>6</v>
      </c>
      <c r="F323" s="11"/>
      <c r="G323" s="12"/>
      <c r="H323" s="103"/>
      <c r="I323" s="14"/>
      <c r="J323" s="12"/>
      <c r="K323" s="87"/>
      <c r="L323" s="82"/>
      <c r="M323" s="11"/>
    </row>
    <row r="324" spans="1:13" s="79" customFormat="1" ht="13.5">
      <c r="A324" s="72"/>
      <c r="B324" s="88" t="s">
        <v>238</v>
      </c>
      <c r="C324" s="102"/>
      <c r="D324" s="86" t="str">
        <f>IF(ISNUMBER(C324),VLOOKUP(C324,Approaches,2,0),"")</f>
        <v/>
      </c>
      <c r="E324" s="76">
        <v>7</v>
      </c>
      <c r="F324" s="11"/>
      <c r="G324" s="12"/>
      <c r="H324" s="103"/>
      <c r="I324" s="14"/>
      <c r="J324" s="12"/>
      <c r="K324" s="87"/>
      <c r="L324" s="82"/>
      <c r="M324" s="11"/>
    </row>
    <row r="325" spans="1:13" s="79" customFormat="1" ht="13.5">
      <c r="A325" s="72"/>
      <c r="B325" s="88" t="s">
        <v>238</v>
      </c>
      <c r="C325" s="102"/>
      <c r="D325" s="86" t="str">
        <f>IF(ISNUMBER(C325),VLOOKUP(C325,Approaches,2,0),"")</f>
        <v/>
      </c>
      <c r="E325" s="76">
        <v>8</v>
      </c>
      <c r="F325" s="11"/>
      <c r="G325" s="12"/>
      <c r="H325" s="103"/>
      <c r="I325" s="14"/>
      <c r="J325" s="12"/>
      <c r="K325" s="87"/>
      <c r="L325" s="82"/>
      <c r="M325" s="11"/>
    </row>
    <row r="326" spans="1:13" s="79" customFormat="1" ht="13.5">
      <c r="A326" s="72"/>
      <c r="B326" s="88" t="s">
        <v>238</v>
      </c>
      <c r="C326" s="102"/>
      <c r="D326" s="90" t="str">
        <f>IF(ISNUMBER(C326),VLOOKUP(C326,Approaches,2,0),"")</f>
        <v/>
      </c>
      <c r="E326" s="76">
        <v>9</v>
      </c>
      <c r="F326" s="11"/>
      <c r="G326" s="12"/>
      <c r="H326" s="103"/>
      <c r="I326" s="14"/>
      <c r="J326" s="12"/>
      <c r="K326" s="87"/>
      <c r="L326" s="82"/>
      <c r="M326" s="11"/>
    </row>
    <row r="327" spans="1:13" s="79" customFormat="1" ht="14.25" thickBot="1">
      <c r="A327" s="72"/>
      <c r="B327" s="91"/>
      <c r="C327" s="91"/>
      <c r="D327" s="86"/>
      <c r="E327" s="76">
        <v>10</v>
      </c>
      <c r="F327" s="11"/>
      <c r="G327" s="12"/>
      <c r="H327" s="103"/>
      <c r="I327" s="15"/>
      <c r="J327" s="12"/>
      <c r="K327" s="87"/>
      <c r="L327" s="82"/>
      <c r="M327" s="11"/>
    </row>
    <row r="328" spans="1:13" s="79" customFormat="1" ht="14.25" thickBot="1">
      <c r="A328" s="72" t="str">
        <f>IF(B328="Code",1+MAX(A$5:A322),"")</f>
        <v/>
      </c>
      <c r="B328" s="92"/>
      <c r="C328" s="92"/>
      <c r="D328" s="92"/>
      <c r="E328" s="93"/>
      <c r="F328" s="94"/>
      <c r="G328" s="92" t="s">
        <v>204</v>
      </c>
      <c r="H328" s="95">
        <f>B318</f>
        <v>1101191</v>
      </c>
      <c r="I328" s="104"/>
      <c r="J328" s="93" t="s">
        <v>216</v>
      </c>
      <c r="K328" s="93"/>
      <c r="L328" s="93"/>
      <c r="M328" s="93"/>
    </row>
    <row r="329" spans="1:13" s="79" customFormat="1" ht="14.25" thickBot="1">
      <c r="A329" s="72">
        <f>IF(B329="Code",1+MAX(A$5:A328),"")</f>
        <v>28</v>
      </c>
      <c r="B329" s="73" t="s">
        <v>199</v>
      </c>
      <c r="C329" s="73"/>
      <c r="D329" s="74" t="s">
        <v>200</v>
      </c>
      <c r="E329" s="75"/>
      <c r="F329" s="74" t="s">
        <v>201</v>
      </c>
      <c r="G329" s="74" t="s">
        <v>202</v>
      </c>
      <c r="H329" s="75" t="s">
        <v>198</v>
      </c>
      <c r="I329" s="75" t="s">
        <v>203</v>
      </c>
      <c r="J329" s="75" t="s">
        <v>215</v>
      </c>
      <c r="K329" s="76"/>
      <c r="L329" s="77" t="str">
        <f>IF(AND(ISNUMBER(I340),ISNUMBER(H340)),"OK","")</f>
        <v/>
      </c>
      <c r="M329" s="78"/>
    </row>
    <row r="330" spans="1:13" s="79" customFormat="1" ht="13.5">
      <c r="A330" s="72" t="str">
        <f>IF(B330="Code",1+MAX(A$5:A329),"")</f>
        <v/>
      </c>
      <c r="B330" s="80">
        <f>VLOOKUP(A329,BasicHeadings,2,0)</f>
        <v>1101211</v>
      </c>
      <c r="C330" s="81"/>
      <c r="D330" s="80" t="str">
        <f>VLOOKUP(A329,BasicHeadings,3,0)</f>
        <v>Coffee, tea and cocoa</v>
      </c>
      <c r="E330" s="76">
        <v>1</v>
      </c>
      <c r="F330" s="11"/>
      <c r="G330" s="11"/>
      <c r="H330" s="12"/>
      <c r="I330" s="12"/>
      <c r="J330" s="12" t="s">
        <v>216</v>
      </c>
      <c r="K330" s="76"/>
      <c r="L330" s="82"/>
      <c r="M330" s="11"/>
    </row>
    <row r="331" spans="1:13" s="79" customFormat="1" ht="15" customHeight="1">
      <c r="A331" s="72" t="str">
        <f>IF(B331="Code",1+MAX(A$5:A330),"")</f>
        <v/>
      </c>
      <c r="B331" s="83"/>
      <c r="C331" s="84" t="s">
        <v>212</v>
      </c>
      <c r="D331" s="83"/>
      <c r="E331" s="76">
        <v>2</v>
      </c>
      <c r="F331" s="11"/>
      <c r="G331" s="11"/>
      <c r="H331" s="12"/>
      <c r="I331" s="12"/>
      <c r="J331" s="12" t="s">
        <v>216</v>
      </c>
      <c r="K331" s="76"/>
      <c r="L331" s="82"/>
      <c r="M331" s="11"/>
    </row>
    <row r="332" spans="1:13" s="79" customFormat="1" ht="13.5" customHeight="1">
      <c r="A332" s="72" t="str">
        <f>IF(B332="Code",1+MAX(A$5:A331),"")</f>
        <v/>
      </c>
      <c r="B332" s="85"/>
      <c r="C332" s="167" t="s">
        <v>239</v>
      </c>
      <c r="D332" s="168"/>
      <c r="E332" s="76">
        <v>3</v>
      </c>
      <c r="F332" s="11"/>
      <c r="G332" s="11"/>
      <c r="H332" s="12"/>
      <c r="I332" s="13"/>
      <c r="J332" s="12" t="s">
        <v>216</v>
      </c>
      <c r="K332" s="76"/>
      <c r="L332" s="82"/>
      <c r="M332" s="11"/>
    </row>
    <row r="333" spans="1:13" s="79" customFormat="1" ht="13.5">
      <c r="A333" s="72" t="str">
        <f>IF(B333="Code",1+MAX(A$5:A332),"")</f>
        <v/>
      </c>
      <c r="B333" s="86"/>
      <c r="C333" s="169"/>
      <c r="D333" s="170"/>
      <c r="E333" s="87">
        <v>4</v>
      </c>
      <c r="F333" s="11"/>
      <c r="G333" s="11"/>
      <c r="H333" s="12"/>
      <c r="I333" s="12"/>
      <c r="J333" s="12" t="s">
        <v>216</v>
      </c>
      <c r="K333" s="76"/>
      <c r="L333" s="82"/>
      <c r="M333" s="11"/>
    </row>
    <row r="334" spans="1:13" s="79" customFormat="1" ht="13.5">
      <c r="A334" s="72" t="str">
        <f>IF(B334="Code",1+MAX(A$5:A333),"")</f>
        <v/>
      </c>
      <c r="B334" s="88" t="s">
        <v>238</v>
      </c>
      <c r="C334" s="102"/>
      <c r="D334" s="89" t="str">
        <f>IF(ISNUMBER(C334),VLOOKUP(C334,Approaches,2,0),"")</f>
        <v/>
      </c>
      <c r="E334" s="76">
        <v>5</v>
      </c>
      <c r="F334" s="11"/>
      <c r="G334" s="12"/>
      <c r="H334" s="103"/>
      <c r="I334" s="14"/>
      <c r="J334" s="12" t="s">
        <v>216</v>
      </c>
      <c r="K334" s="87"/>
      <c r="L334" s="82"/>
      <c r="M334" s="11"/>
    </row>
    <row r="335" spans="1:13" s="79" customFormat="1" ht="13.5">
      <c r="A335" s="72"/>
      <c r="B335" s="88" t="s">
        <v>238</v>
      </c>
      <c r="C335" s="102"/>
      <c r="D335" s="86" t="str">
        <f>IF(ISNUMBER(C335),VLOOKUP(C335,Approaches,2,0),"")</f>
        <v/>
      </c>
      <c r="E335" s="76">
        <v>6</v>
      </c>
      <c r="F335" s="11"/>
      <c r="G335" s="12"/>
      <c r="H335" s="103"/>
      <c r="I335" s="14"/>
      <c r="J335" s="12"/>
      <c r="K335" s="87"/>
      <c r="L335" s="82"/>
      <c r="M335" s="11"/>
    </row>
    <row r="336" spans="1:13" s="79" customFormat="1" ht="13.5">
      <c r="A336" s="72"/>
      <c r="B336" s="88" t="s">
        <v>238</v>
      </c>
      <c r="C336" s="102"/>
      <c r="D336" s="86" t="str">
        <f>IF(ISNUMBER(C336),VLOOKUP(C336,Approaches,2,0),"")</f>
        <v/>
      </c>
      <c r="E336" s="76">
        <v>7</v>
      </c>
      <c r="F336" s="11"/>
      <c r="G336" s="12"/>
      <c r="H336" s="103"/>
      <c r="I336" s="14"/>
      <c r="J336" s="12"/>
      <c r="K336" s="87"/>
      <c r="L336" s="82"/>
      <c r="M336" s="11"/>
    </row>
    <row r="337" spans="1:13" s="79" customFormat="1" ht="13.5">
      <c r="A337" s="72"/>
      <c r="B337" s="88" t="s">
        <v>238</v>
      </c>
      <c r="C337" s="102"/>
      <c r="D337" s="86" t="str">
        <f>IF(ISNUMBER(C337),VLOOKUP(C337,Approaches,2,0),"")</f>
        <v/>
      </c>
      <c r="E337" s="76">
        <v>8</v>
      </c>
      <c r="F337" s="11"/>
      <c r="G337" s="12"/>
      <c r="H337" s="103"/>
      <c r="I337" s="14"/>
      <c r="J337" s="12"/>
      <c r="K337" s="87"/>
      <c r="L337" s="82"/>
      <c r="M337" s="11"/>
    </row>
    <row r="338" spans="1:13" s="79" customFormat="1" ht="13.5">
      <c r="A338" s="72"/>
      <c r="B338" s="88" t="s">
        <v>238</v>
      </c>
      <c r="C338" s="102"/>
      <c r="D338" s="90" t="str">
        <f>IF(ISNUMBER(C338),VLOOKUP(C338,Approaches,2,0),"")</f>
        <v/>
      </c>
      <c r="E338" s="76">
        <v>9</v>
      </c>
      <c r="F338" s="11"/>
      <c r="G338" s="12"/>
      <c r="H338" s="103"/>
      <c r="I338" s="14"/>
      <c r="J338" s="12"/>
      <c r="K338" s="87"/>
      <c r="L338" s="82"/>
      <c r="M338" s="11"/>
    </row>
    <row r="339" spans="1:13" s="79" customFormat="1" ht="14.25" thickBot="1">
      <c r="A339" s="72"/>
      <c r="B339" s="91"/>
      <c r="C339" s="91"/>
      <c r="D339" s="86"/>
      <c r="E339" s="76">
        <v>10</v>
      </c>
      <c r="F339" s="11"/>
      <c r="G339" s="12"/>
      <c r="H339" s="103"/>
      <c r="I339" s="15"/>
      <c r="J339" s="12"/>
      <c r="K339" s="87"/>
      <c r="L339" s="82"/>
      <c r="M339" s="11"/>
    </row>
    <row r="340" spans="1:13" s="79" customFormat="1" ht="14.25" thickBot="1">
      <c r="A340" s="72" t="str">
        <f>IF(B340="Code",1+MAX(A$5:A334),"")</f>
        <v/>
      </c>
      <c r="B340" s="92"/>
      <c r="C340" s="92"/>
      <c r="D340" s="92"/>
      <c r="E340" s="93"/>
      <c r="F340" s="94"/>
      <c r="G340" s="92" t="s">
        <v>204</v>
      </c>
      <c r="H340" s="95">
        <f>B330</f>
        <v>1101211</v>
      </c>
      <c r="I340" s="104"/>
      <c r="J340" s="93" t="s">
        <v>216</v>
      </c>
      <c r="K340" s="93"/>
      <c r="L340" s="93"/>
      <c r="M340" s="93"/>
    </row>
    <row r="341" spans="1:13" s="79" customFormat="1" ht="14.25" thickBot="1">
      <c r="A341" s="72">
        <f>IF(B341="Code",1+MAX(A$5:A340),"")</f>
        <v>29</v>
      </c>
      <c r="B341" s="73" t="s">
        <v>199</v>
      </c>
      <c r="C341" s="73"/>
      <c r="D341" s="74" t="s">
        <v>200</v>
      </c>
      <c r="E341" s="75"/>
      <c r="F341" s="74" t="s">
        <v>201</v>
      </c>
      <c r="G341" s="74" t="s">
        <v>202</v>
      </c>
      <c r="H341" s="75" t="s">
        <v>198</v>
      </c>
      <c r="I341" s="75" t="s">
        <v>203</v>
      </c>
      <c r="J341" s="75" t="s">
        <v>215</v>
      </c>
      <c r="K341" s="76"/>
      <c r="L341" s="77" t="str">
        <f>IF(AND(ISNUMBER(I352),ISNUMBER(H352)),"OK","")</f>
        <v/>
      </c>
      <c r="M341" s="78"/>
    </row>
    <row r="342" spans="1:13" s="79" customFormat="1" ht="13.5">
      <c r="A342" s="72" t="str">
        <f>IF(B342="Code",1+MAX(A$5:A341),"")</f>
        <v/>
      </c>
      <c r="B342" s="80">
        <f>VLOOKUP(A341,BasicHeadings,2,0)</f>
        <v>1101221</v>
      </c>
      <c r="C342" s="81"/>
      <c r="D342" s="80" t="str">
        <f>VLOOKUP(A341,BasicHeadings,3,0)</f>
        <v>Mineral waters, soft drinks, fruit and vegetable juices</v>
      </c>
      <c r="E342" s="76">
        <v>1</v>
      </c>
      <c r="F342" s="11"/>
      <c r="G342" s="11"/>
      <c r="H342" s="12"/>
      <c r="I342" s="12"/>
      <c r="J342" s="12" t="s">
        <v>216</v>
      </c>
      <c r="K342" s="76"/>
      <c r="L342" s="82"/>
      <c r="M342" s="11"/>
    </row>
    <row r="343" spans="1:13" s="79" customFormat="1" ht="15" customHeight="1">
      <c r="A343" s="72" t="str">
        <f>IF(B343="Code",1+MAX(A$5:A342),"")</f>
        <v/>
      </c>
      <c r="B343" s="83"/>
      <c r="C343" s="84" t="s">
        <v>212</v>
      </c>
      <c r="D343" s="83"/>
      <c r="E343" s="76">
        <v>2</v>
      </c>
      <c r="F343" s="11"/>
      <c r="G343" s="11"/>
      <c r="H343" s="12"/>
      <c r="I343" s="12"/>
      <c r="J343" s="12" t="s">
        <v>216</v>
      </c>
      <c r="K343" s="76"/>
      <c r="L343" s="82"/>
      <c r="M343" s="11"/>
    </row>
    <row r="344" spans="1:13" s="79" customFormat="1" ht="13.5" customHeight="1">
      <c r="A344" s="72" t="str">
        <f>IF(B344="Code",1+MAX(A$5:A343),"")</f>
        <v/>
      </c>
      <c r="B344" s="85"/>
      <c r="C344" s="167" t="s">
        <v>239</v>
      </c>
      <c r="D344" s="168"/>
      <c r="E344" s="76">
        <v>3</v>
      </c>
      <c r="F344" s="11"/>
      <c r="G344" s="11"/>
      <c r="H344" s="12"/>
      <c r="I344" s="13"/>
      <c r="J344" s="12" t="s">
        <v>216</v>
      </c>
      <c r="K344" s="76"/>
      <c r="L344" s="82"/>
      <c r="M344" s="11"/>
    </row>
    <row r="345" spans="1:13" s="79" customFormat="1" ht="13.5">
      <c r="A345" s="72" t="str">
        <f>IF(B345="Code",1+MAX(A$5:A344),"")</f>
        <v/>
      </c>
      <c r="B345" s="86"/>
      <c r="C345" s="169"/>
      <c r="D345" s="170"/>
      <c r="E345" s="87">
        <v>4</v>
      </c>
      <c r="F345" s="11"/>
      <c r="G345" s="11"/>
      <c r="H345" s="12"/>
      <c r="I345" s="12"/>
      <c r="J345" s="12" t="s">
        <v>216</v>
      </c>
      <c r="K345" s="76"/>
      <c r="L345" s="82"/>
      <c r="M345" s="11"/>
    </row>
    <row r="346" spans="1:13" s="79" customFormat="1" ht="13.5">
      <c r="A346" s="72" t="str">
        <f>IF(B346="Code",1+MAX(A$5:A345),"")</f>
        <v/>
      </c>
      <c r="B346" s="88" t="s">
        <v>238</v>
      </c>
      <c r="C346" s="102"/>
      <c r="D346" s="89" t="str">
        <f>IF(ISNUMBER(C346),VLOOKUP(C346,Approaches,2,0),"")</f>
        <v/>
      </c>
      <c r="E346" s="76">
        <v>5</v>
      </c>
      <c r="F346" s="11"/>
      <c r="G346" s="12"/>
      <c r="H346" s="103"/>
      <c r="I346" s="14"/>
      <c r="J346" s="12" t="s">
        <v>216</v>
      </c>
      <c r="K346" s="87"/>
      <c r="L346" s="82"/>
      <c r="M346" s="11"/>
    </row>
    <row r="347" spans="1:13" s="79" customFormat="1" ht="13.5">
      <c r="A347" s="72"/>
      <c r="B347" s="88" t="s">
        <v>238</v>
      </c>
      <c r="C347" s="102"/>
      <c r="D347" s="86" t="str">
        <f>IF(ISNUMBER(C347),VLOOKUP(C347,Approaches,2,0),"")</f>
        <v/>
      </c>
      <c r="E347" s="76">
        <v>6</v>
      </c>
      <c r="F347" s="11"/>
      <c r="G347" s="12"/>
      <c r="H347" s="103"/>
      <c r="I347" s="14"/>
      <c r="J347" s="12"/>
      <c r="K347" s="87"/>
      <c r="L347" s="82"/>
      <c r="M347" s="11"/>
    </row>
    <row r="348" spans="1:13" s="79" customFormat="1" ht="13.5">
      <c r="A348" s="72"/>
      <c r="B348" s="88" t="s">
        <v>238</v>
      </c>
      <c r="C348" s="102"/>
      <c r="D348" s="86" t="str">
        <f>IF(ISNUMBER(C348),VLOOKUP(C348,Approaches,2,0),"")</f>
        <v/>
      </c>
      <c r="E348" s="76">
        <v>7</v>
      </c>
      <c r="F348" s="11"/>
      <c r="G348" s="12"/>
      <c r="H348" s="103"/>
      <c r="I348" s="14"/>
      <c r="J348" s="12"/>
      <c r="K348" s="87"/>
      <c r="L348" s="82"/>
      <c r="M348" s="11"/>
    </row>
    <row r="349" spans="1:13" s="79" customFormat="1" ht="13.5">
      <c r="A349" s="72"/>
      <c r="B349" s="88" t="s">
        <v>238</v>
      </c>
      <c r="C349" s="102"/>
      <c r="D349" s="86" t="str">
        <f>IF(ISNUMBER(C349),VLOOKUP(C349,Approaches,2,0),"")</f>
        <v/>
      </c>
      <c r="E349" s="76">
        <v>8</v>
      </c>
      <c r="F349" s="11"/>
      <c r="G349" s="12"/>
      <c r="H349" s="103"/>
      <c r="I349" s="14"/>
      <c r="J349" s="12"/>
      <c r="K349" s="87"/>
      <c r="L349" s="82"/>
      <c r="M349" s="11"/>
    </row>
    <row r="350" spans="1:13" s="79" customFormat="1" ht="13.5">
      <c r="A350" s="72"/>
      <c r="B350" s="88" t="s">
        <v>238</v>
      </c>
      <c r="C350" s="102"/>
      <c r="D350" s="90" t="str">
        <f>IF(ISNUMBER(C350),VLOOKUP(C350,Approaches,2,0),"")</f>
        <v/>
      </c>
      <c r="E350" s="76">
        <v>9</v>
      </c>
      <c r="F350" s="11"/>
      <c r="G350" s="12"/>
      <c r="H350" s="103"/>
      <c r="I350" s="14"/>
      <c r="J350" s="12"/>
      <c r="K350" s="87"/>
      <c r="L350" s="82"/>
      <c r="M350" s="11"/>
    </row>
    <row r="351" spans="1:13" s="79" customFormat="1" ht="14.25" thickBot="1">
      <c r="A351" s="72"/>
      <c r="B351" s="91"/>
      <c r="C351" s="91"/>
      <c r="D351" s="86"/>
      <c r="E351" s="76">
        <v>10</v>
      </c>
      <c r="F351" s="11"/>
      <c r="G351" s="12"/>
      <c r="H351" s="103"/>
      <c r="I351" s="15"/>
      <c r="J351" s="12"/>
      <c r="K351" s="87"/>
      <c r="L351" s="82"/>
      <c r="M351" s="11"/>
    </row>
    <row r="352" spans="1:13" s="79" customFormat="1" ht="14.25" thickBot="1">
      <c r="A352" s="72" t="str">
        <f>IF(B352="Code",1+MAX(A$5:A346),"")</f>
        <v/>
      </c>
      <c r="B352" s="92"/>
      <c r="C352" s="92"/>
      <c r="D352" s="92"/>
      <c r="E352" s="93"/>
      <c r="F352" s="94"/>
      <c r="G352" s="92" t="s">
        <v>204</v>
      </c>
      <c r="H352" s="95">
        <f>B342</f>
        <v>1101221</v>
      </c>
      <c r="I352" s="104"/>
      <c r="J352" s="93" t="s">
        <v>216</v>
      </c>
      <c r="K352" s="93"/>
      <c r="L352" s="93"/>
      <c r="M352" s="93"/>
    </row>
    <row r="353" spans="1:13" s="79" customFormat="1" ht="14.25" thickBot="1">
      <c r="A353" s="72">
        <f>IF(B353="Code",1+MAX(A$5:A352),"")</f>
        <v>30</v>
      </c>
      <c r="B353" s="73" t="s">
        <v>199</v>
      </c>
      <c r="C353" s="73"/>
      <c r="D353" s="74" t="s">
        <v>200</v>
      </c>
      <c r="E353" s="75"/>
      <c r="F353" s="74" t="s">
        <v>201</v>
      </c>
      <c r="G353" s="74" t="s">
        <v>202</v>
      </c>
      <c r="H353" s="75" t="s">
        <v>198</v>
      </c>
      <c r="I353" s="75" t="s">
        <v>203</v>
      </c>
      <c r="J353" s="75" t="s">
        <v>215</v>
      </c>
      <c r="K353" s="76"/>
      <c r="L353" s="77" t="str">
        <f>IF(AND(ISNUMBER(I364),ISNUMBER(H364)),"OK","")</f>
        <v/>
      </c>
      <c r="M353" s="78"/>
    </row>
    <row r="354" spans="1:13" s="79" customFormat="1" ht="13.5">
      <c r="A354" s="72" t="str">
        <f>IF(B354="Code",1+MAX(A$5:A353),"")</f>
        <v/>
      </c>
      <c r="B354" s="80">
        <f>VLOOKUP(A353,BasicHeadings,2,0)</f>
        <v>1102111</v>
      </c>
      <c r="C354" s="81"/>
      <c r="D354" s="80" t="str">
        <f>VLOOKUP(A353,BasicHeadings,3,0)</f>
        <v>Spirits</v>
      </c>
      <c r="E354" s="76">
        <v>1</v>
      </c>
      <c r="F354" s="11"/>
      <c r="G354" s="11"/>
      <c r="H354" s="12"/>
      <c r="I354" s="12"/>
      <c r="J354" s="12" t="s">
        <v>216</v>
      </c>
      <c r="K354" s="76"/>
      <c r="L354" s="82"/>
      <c r="M354" s="11"/>
    </row>
    <row r="355" spans="1:13" s="79" customFormat="1" ht="15" customHeight="1">
      <c r="A355" s="72" t="str">
        <f>IF(B355="Code",1+MAX(A$5:A354),"")</f>
        <v/>
      </c>
      <c r="B355" s="83"/>
      <c r="C355" s="84" t="s">
        <v>212</v>
      </c>
      <c r="D355" s="83"/>
      <c r="E355" s="76">
        <v>2</v>
      </c>
      <c r="F355" s="11"/>
      <c r="G355" s="11"/>
      <c r="H355" s="12"/>
      <c r="I355" s="12"/>
      <c r="J355" s="12" t="s">
        <v>216</v>
      </c>
      <c r="K355" s="76"/>
      <c r="L355" s="82"/>
      <c r="M355" s="11"/>
    </row>
    <row r="356" spans="1:13" s="79" customFormat="1" ht="13.5" customHeight="1">
      <c r="A356" s="72" t="str">
        <f>IF(B356="Code",1+MAX(A$5:A355),"")</f>
        <v/>
      </c>
      <c r="B356" s="85"/>
      <c r="C356" s="167" t="s">
        <v>239</v>
      </c>
      <c r="D356" s="168"/>
      <c r="E356" s="76">
        <v>3</v>
      </c>
      <c r="F356" s="11"/>
      <c r="G356" s="11"/>
      <c r="H356" s="12"/>
      <c r="I356" s="13"/>
      <c r="J356" s="12" t="s">
        <v>216</v>
      </c>
      <c r="K356" s="76"/>
      <c r="L356" s="82"/>
      <c r="M356" s="11"/>
    </row>
    <row r="357" spans="1:13" s="79" customFormat="1" ht="13.5">
      <c r="A357" s="72" t="str">
        <f>IF(B357="Code",1+MAX(A$5:A356),"")</f>
        <v/>
      </c>
      <c r="B357" s="86"/>
      <c r="C357" s="169"/>
      <c r="D357" s="170"/>
      <c r="E357" s="87">
        <v>4</v>
      </c>
      <c r="F357" s="11"/>
      <c r="G357" s="11"/>
      <c r="H357" s="12"/>
      <c r="I357" s="12"/>
      <c r="J357" s="12" t="s">
        <v>216</v>
      </c>
      <c r="K357" s="76"/>
      <c r="L357" s="82"/>
      <c r="M357" s="11"/>
    </row>
    <row r="358" spans="1:13" s="79" customFormat="1" ht="13.5">
      <c r="A358" s="72" t="str">
        <f>IF(B358="Code",1+MAX(A$5:A357),"")</f>
        <v/>
      </c>
      <c r="B358" s="88" t="s">
        <v>238</v>
      </c>
      <c r="C358" s="102"/>
      <c r="D358" s="89" t="str">
        <f>IF(ISNUMBER(C358),VLOOKUP(C358,Approaches,2,0),"")</f>
        <v/>
      </c>
      <c r="E358" s="76">
        <v>5</v>
      </c>
      <c r="F358" s="11"/>
      <c r="G358" s="12"/>
      <c r="H358" s="103"/>
      <c r="I358" s="14"/>
      <c r="J358" s="12" t="s">
        <v>216</v>
      </c>
      <c r="K358" s="87"/>
      <c r="L358" s="82"/>
      <c r="M358" s="11"/>
    </row>
    <row r="359" spans="1:13" s="79" customFormat="1" ht="13.5">
      <c r="A359" s="72"/>
      <c r="B359" s="88" t="s">
        <v>238</v>
      </c>
      <c r="C359" s="102"/>
      <c r="D359" s="86" t="str">
        <f>IF(ISNUMBER(C359),VLOOKUP(C359,Approaches,2,0),"")</f>
        <v/>
      </c>
      <c r="E359" s="76">
        <v>6</v>
      </c>
      <c r="F359" s="11"/>
      <c r="G359" s="12"/>
      <c r="H359" s="103"/>
      <c r="I359" s="14"/>
      <c r="J359" s="12"/>
      <c r="K359" s="87"/>
      <c r="L359" s="82"/>
      <c r="M359" s="11"/>
    </row>
    <row r="360" spans="1:13" s="79" customFormat="1" ht="13.5">
      <c r="A360" s="72"/>
      <c r="B360" s="88" t="s">
        <v>238</v>
      </c>
      <c r="C360" s="102"/>
      <c r="D360" s="86" t="str">
        <f>IF(ISNUMBER(C360),VLOOKUP(C360,Approaches,2,0),"")</f>
        <v/>
      </c>
      <c r="E360" s="76">
        <v>7</v>
      </c>
      <c r="F360" s="11"/>
      <c r="G360" s="12"/>
      <c r="H360" s="103"/>
      <c r="I360" s="14"/>
      <c r="J360" s="12"/>
      <c r="K360" s="87"/>
      <c r="L360" s="82"/>
      <c r="M360" s="11"/>
    </row>
    <row r="361" spans="1:13" s="79" customFormat="1" ht="13.5">
      <c r="A361" s="72"/>
      <c r="B361" s="88" t="s">
        <v>238</v>
      </c>
      <c r="C361" s="102"/>
      <c r="D361" s="86" t="str">
        <f>IF(ISNUMBER(C361),VLOOKUP(C361,Approaches,2,0),"")</f>
        <v/>
      </c>
      <c r="E361" s="76">
        <v>8</v>
      </c>
      <c r="F361" s="11"/>
      <c r="G361" s="12"/>
      <c r="H361" s="103"/>
      <c r="I361" s="14"/>
      <c r="J361" s="12"/>
      <c r="K361" s="87"/>
      <c r="L361" s="82"/>
      <c r="M361" s="11"/>
    </row>
    <row r="362" spans="1:13" s="79" customFormat="1" ht="13.5">
      <c r="A362" s="72"/>
      <c r="B362" s="88" t="s">
        <v>238</v>
      </c>
      <c r="C362" s="102"/>
      <c r="D362" s="90" t="str">
        <f>IF(ISNUMBER(C362),VLOOKUP(C362,Approaches,2,0),"")</f>
        <v/>
      </c>
      <c r="E362" s="76">
        <v>9</v>
      </c>
      <c r="F362" s="11"/>
      <c r="G362" s="12"/>
      <c r="H362" s="103"/>
      <c r="I362" s="14"/>
      <c r="J362" s="12"/>
      <c r="K362" s="87"/>
      <c r="L362" s="82"/>
      <c r="M362" s="11"/>
    </row>
    <row r="363" spans="1:13" s="79" customFormat="1" ht="14.25" thickBot="1">
      <c r="A363" s="72"/>
      <c r="B363" s="91"/>
      <c r="C363" s="91"/>
      <c r="D363" s="86"/>
      <c r="E363" s="76">
        <v>10</v>
      </c>
      <c r="F363" s="11"/>
      <c r="G363" s="12"/>
      <c r="H363" s="103"/>
      <c r="I363" s="15"/>
      <c r="J363" s="12"/>
      <c r="K363" s="87"/>
      <c r="L363" s="82"/>
      <c r="M363" s="11"/>
    </row>
    <row r="364" spans="1:13" s="79" customFormat="1" ht="14.25" thickBot="1">
      <c r="A364" s="72" t="str">
        <f>IF(B364="Code",1+MAX(A$5:A358),"")</f>
        <v/>
      </c>
      <c r="B364" s="92"/>
      <c r="C364" s="92"/>
      <c r="D364" s="92"/>
      <c r="E364" s="93"/>
      <c r="F364" s="94"/>
      <c r="G364" s="92" t="s">
        <v>204</v>
      </c>
      <c r="H364" s="95">
        <f>B354</f>
        <v>1102111</v>
      </c>
      <c r="I364" s="104"/>
      <c r="J364" s="93" t="s">
        <v>216</v>
      </c>
      <c r="K364" s="93"/>
      <c r="L364" s="93"/>
      <c r="M364" s="93"/>
    </row>
    <row r="365" spans="1:13" s="79" customFormat="1" ht="14.25" thickBot="1">
      <c r="A365" s="72">
        <f>IF(B365="Code",1+MAX(A$5:A364),"")</f>
        <v>31</v>
      </c>
      <c r="B365" s="73" t="s">
        <v>199</v>
      </c>
      <c r="C365" s="73"/>
      <c r="D365" s="74" t="s">
        <v>200</v>
      </c>
      <c r="E365" s="75"/>
      <c r="F365" s="74" t="s">
        <v>201</v>
      </c>
      <c r="G365" s="74" t="s">
        <v>202</v>
      </c>
      <c r="H365" s="75" t="s">
        <v>198</v>
      </c>
      <c r="I365" s="75" t="s">
        <v>203</v>
      </c>
      <c r="J365" s="75" t="s">
        <v>215</v>
      </c>
      <c r="K365" s="76"/>
      <c r="L365" s="77" t="str">
        <f>IF(AND(ISNUMBER(I376),ISNUMBER(H376)),"OK","")</f>
        <v/>
      </c>
      <c r="M365" s="78"/>
    </row>
    <row r="366" spans="1:13" s="79" customFormat="1" ht="13.5">
      <c r="A366" s="72" t="str">
        <f>IF(B366="Code",1+MAX(A$5:A365),"")</f>
        <v/>
      </c>
      <c r="B366" s="80">
        <f>VLOOKUP(A365,BasicHeadings,2,0)</f>
        <v>1102121</v>
      </c>
      <c r="C366" s="81"/>
      <c r="D366" s="80" t="str">
        <f>VLOOKUP(A365,BasicHeadings,3,0)</f>
        <v>Wine</v>
      </c>
      <c r="E366" s="76">
        <v>1</v>
      </c>
      <c r="F366" s="11"/>
      <c r="G366" s="11"/>
      <c r="H366" s="12"/>
      <c r="I366" s="12"/>
      <c r="J366" s="12" t="s">
        <v>216</v>
      </c>
      <c r="K366" s="76"/>
      <c r="L366" s="82"/>
      <c r="M366" s="11"/>
    </row>
    <row r="367" spans="1:13" s="79" customFormat="1" ht="15" customHeight="1">
      <c r="A367" s="72" t="str">
        <f>IF(B367="Code",1+MAX(A$5:A366),"")</f>
        <v/>
      </c>
      <c r="B367" s="83"/>
      <c r="C367" s="84" t="s">
        <v>212</v>
      </c>
      <c r="D367" s="83"/>
      <c r="E367" s="76">
        <v>2</v>
      </c>
      <c r="F367" s="11"/>
      <c r="G367" s="11"/>
      <c r="H367" s="12"/>
      <c r="I367" s="12"/>
      <c r="J367" s="12" t="s">
        <v>216</v>
      </c>
      <c r="K367" s="76"/>
      <c r="L367" s="82"/>
      <c r="M367" s="11"/>
    </row>
    <row r="368" spans="1:13" s="79" customFormat="1" ht="13.5" customHeight="1">
      <c r="A368" s="72" t="str">
        <f>IF(B368="Code",1+MAX(A$5:A367),"")</f>
        <v/>
      </c>
      <c r="B368" s="85"/>
      <c r="C368" s="167" t="s">
        <v>239</v>
      </c>
      <c r="D368" s="168"/>
      <c r="E368" s="76">
        <v>3</v>
      </c>
      <c r="F368" s="11"/>
      <c r="G368" s="11"/>
      <c r="H368" s="12"/>
      <c r="I368" s="13"/>
      <c r="J368" s="12" t="s">
        <v>216</v>
      </c>
      <c r="K368" s="76"/>
      <c r="L368" s="82"/>
      <c r="M368" s="11"/>
    </row>
    <row r="369" spans="1:13" s="79" customFormat="1" ht="13.5">
      <c r="A369" s="72" t="str">
        <f>IF(B369="Code",1+MAX(A$5:A368),"")</f>
        <v/>
      </c>
      <c r="B369" s="86"/>
      <c r="C369" s="169"/>
      <c r="D369" s="170"/>
      <c r="E369" s="87">
        <v>4</v>
      </c>
      <c r="F369" s="11"/>
      <c r="G369" s="11"/>
      <c r="H369" s="12"/>
      <c r="I369" s="12"/>
      <c r="J369" s="12" t="s">
        <v>216</v>
      </c>
      <c r="K369" s="76"/>
      <c r="L369" s="82"/>
      <c r="M369" s="11"/>
    </row>
    <row r="370" spans="1:13" s="79" customFormat="1" ht="13.5">
      <c r="A370" s="72" t="str">
        <f>IF(B370="Code",1+MAX(A$5:A369),"")</f>
        <v/>
      </c>
      <c r="B370" s="88" t="s">
        <v>238</v>
      </c>
      <c r="C370" s="102"/>
      <c r="D370" s="89" t="str">
        <f>IF(ISNUMBER(C370),VLOOKUP(C370,Approaches,2,0),"")</f>
        <v/>
      </c>
      <c r="E370" s="76">
        <v>5</v>
      </c>
      <c r="F370" s="11"/>
      <c r="G370" s="12"/>
      <c r="H370" s="103"/>
      <c r="I370" s="14"/>
      <c r="J370" s="12" t="s">
        <v>216</v>
      </c>
      <c r="K370" s="87"/>
      <c r="L370" s="82"/>
      <c r="M370" s="11"/>
    </row>
    <row r="371" spans="1:13" s="79" customFormat="1" ht="13.5">
      <c r="A371" s="72"/>
      <c r="B371" s="88" t="s">
        <v>238</v>
      </c>
      <c r="C371" s="102"/>
      <c r="D371" s="86" t="str">
        <f>IF(ISNUMBER(C371),VLOOKUP(C371,Approaches,2,0),"")</f>
        <v/>
      </c>
      <c r="E371" s="76">
        <v>6</v>
      </c>
      <c r="F371" s="11"/>
      <c r="G371" s="12"/>
      <c r="H371" s="103"/>
      <c r="I371" s="14"/>
      <c r="J371" s="12"/>
      <c r="K371" s="87"/>
      <c r="L371" s="82"/>
      <c r="M371" s="11"/>
    </row>
    <row r="372" spans="1:13" s="79" customFormat="1" ht="13.5">
      <c r="A372" s="72"/>
      <c r="B372" s="88" t="s">
        <v>238</v>
      </c>
      <c r="C372" s="102"/>
      <c r="D372" s="86" t="str">
        <f>IF(ISNUMBER(C372),VLOOKUP(C372,Approaches,2,0),"")</f>
        <v/>
      </c>
      <c r="E372" s="76">
        <v>7</v>
      </c>
      <c r="F372" s="11"/>
      <c r="G372" s="12"/>
      <c r="H372" s="103"/>
      <c r="I372" s="14"/>
      <c r="J372" s="12"/>
      <c r="K372" s="87"/>
      <c r="L372" s="82"/>
      <c r="M372" s="11"/>
    </row>
    <row r="373" spans="1:13" s="79" customFormat="1" ht="13.5">
      <c r="A373" s="72"/>
      <c r="B373" s="88" t="s">
        <v>238</v>
      </c>
      <c r="C373" s="102"/>
      <c r="D373" s="86" t="str">
        <f>IF(ISNUMBER(C373),VLOOKUP(C373,Approaches,2,0),"")</f>
        <v/>
      </c>
      <c r="E373" s="76">
        <v>8</v>
      </c>
      <c r="F373" s="11"/>
      <c r="G373" s="12"/>
      <c r="H373" s="103"/>
      <c r="I373" s="14"/>
      <c r="J373" s="12"/>
      <c r="K373" s="87"/>
      <c r="L373" s="82"/>
      <c r="M373" s="11"/>
    </row>
    <row r="374" spans="1:13" s="79" customFormat="1" ht="13.5">
      <c r="A374" s="72"/>
      <c r="B374" s="88" t="s">
        <v>238</v>
      </c>
      <c r="C374" s="102"/>
      <c r="D374" s="90" t="str">
        <f>IF(ISNUMBER(C374),VLOOKUP(C374,Approaches,2,0),"")</f>
        <v/>
      </c>
      <c r="E374" s="76">
        <v>9</v>
      </c>
      <c r="F374" s="11"/>
      <c r="G374" s="12"/>
      <c r="H374" s="103"/>
      <c r="I374" s="14"/>
      <c r="J374" s="12"/>
      <c r="K374" s="87"/>
      <c r="L374" s="82"/>
      <c r="M374" s="11"/>
    </row>
    <row r="375" spans="1:13" s="79" customFormat="1" ht="14.25" thickBot="1">
      <c r="A375" s="72"/>
      <c r="B375" s="91"/>
      <c r="C375" s="91"/>
      <c r="D375" s="86"/>
      <c r="E375" s="76">
        <v>10</v>
      </c>
      <c r="F375" s="11"/>
      <c r="G375" s="12"/>
      <c r="H375" s="103"/>
      <c r="I375" s="15"/>
      <c r="J375" s="12"/>
      <c r="K375" s="87"/>
      <c r="L375" s="82"/>
      <c r="M375" s="11"/>
    </row>
    <row r="376" spans="1:13" s="79" customFormat="1" ht="14.25" thickBot="1">
      <c r="A376" s="72" t="str">
        <f>IF(B376="Code",1+MAX(A$5:A370),"")</f>
        <v/>
      </c>
      <c r="B376" s="92"/>
      <c r="C376" s="92"/>
      <c r="D376" s="92"/>
      <c r="E376" s="93"/>
      <c r="F376" s="94"/>
      <c r="G376" s="92" t="s">
        <v>204</v>
      </c>
      <c r="H376" s="95">
        <f>B366</f>
        <v>1102121</v>
      </c>
      <c r="I376" s="104"/>
      <c r="J376" s="93" t="s">
        <v>216</v>
      </c>
      <c r="K376" s="93"/>
      <c r="L376" s="93"/>
      <c r="M376" s="93"/>
    </row>
    <row r="377" spans="1:13" s="79" customFormat="1" ht="14.25" thickBot="1">
      <c r="A377" s="72">
        <f>IF(B377="Code",1+MAX(A$5:A376),"")</f>
        <v>32</v>
      </c>
      <c r="B377" s="73" t="s">
        <v>199</v>
      </c>
      <c r="C377" s="73"/>
      <c r="D377" s="74" t="s">
        <v>200</v>
      </c>
      <c r="E377" s="75"/>
      <c r="F377" s="74" t="s">
        <v>201</v>
      </c>
      <c r="G377" s="74" t="s">
        <v>202</v>
      </c>
      <c r="H377" s="75" t="s">
        <v>198</v>
      </c>
      <c r="I377" s="75" t="s">
        <v>203</v>
      </c>
      <c r="J377" s="75" t="s">
        <v>215</v>
      </c>
      <c r="K377" s="76"/>
      <c r="L377" s="77" t="str">
        <f>IF(AND(ISNUMBER(I388),ISNUMBER(H388)),"OK","")</f>
        <v/>
      </c>
      <c r="M377" s="78"/>
    </row>
    <row r="378" spans="1:13" s="79" customFormat="1" ht="13.5">
      <c r="A378" s="72" t="str">
        <f>IF(B378="Code",1+MAX(A$5:A377),"")</f>
        <v/>
      </c>
      <c r="B378" s="80">
        <f>VLOOKUP(A377,BasicHeadings,2,0)</f>
        <v>1102131</v>
      </c>
      <c r="C378" s="81"/>
      <c r="D378" s="80" t="str">
        <f>VLOOKUP(A377,BasicHeadings,3,0)</f>
        <v>Beer</v>
      </c>
      <c r="E378" s="76">
        <v>1</v>
      </c>
      <c r="F378" s="11"/>
      <c r="G378" s="11"/>
      <c r="H378" s="12"/>
      <c r="I378" s="12"/>
      <c r="J378" s="12" t="s">
        <v>216</v>
      </c>
      <c r="K378" s="76"/>
      <c r="L378" s="82"/>
      <c r="M378" s="11"/>
    </row>
    <row r="379" spans="1:13" s="79" customFormat="1" ht="15" customHeight="1">
      <c r="A379" s="72" t="str">
        <f>IF(B379="Code",1+MAX(A$5:A378),"")</f>
        <v/>
      </c>
      <c r="B379" s="83"/>
      <c r="C379" s="84" t="s">
        <v>212</v>
      </c>
      <c r="D379" s="83"/>
      <c r="E379" s="76">
        <v>2</v>
      </c>
      <c r="F379" s="11"/>
      <c r="G379" s="11"/>
      <c r="H379" s="12"/>
      <c r="I379" s="12"/>
      <c r="J379" s="12" t="s">
        <v>216</v>
      </c>
      <c r="K379" s="76"/>
      <c r="L379" s="82"/>
      <c r="M379" s="11"/>
    </row>
    <row r="380" spans="1:13" s="79" customFormat="1" ht="13.5" customHeight="1">
      <c r="A380" s="72" t="str">
        <f>IF(B380="Code",1+MAX(A$5:A379),"")</f>
        <v/>
      </c>
      <c r="B380" s="85"/>
      <c r="C380" s="167" t="s">
        <v>239</v>
      </c>
      <c r="D380" s="168"/>
      <c r="E380" s="76">
        <v>3</v>
      </c>
      <c r="F380" s="11"/>
      <c r="G380" s="11"/>
      <c r="H380" s="12"/>
      <c r="I380" s="13"/>
      <c r="J380" s="12" t="s">
        <v>216</v>
      </c>
      <c r="K380" s="76"/>
      <c r="L380" s="82"/>
      <c r="M380" s="11"/>
    </row>
    <row r="381" spans="1:13" s="79" customFormat="1" ht="13.5">
      <c r="A381" s="72" t="str">
        <f>IF(B381="Code",1+MAX(A$5:A380),"")</f>
        <v/>
      </c>
      <c r="B381" s="86"/>
      <c r="C381" s="169"/>
      <c r="D381" s="170"/>
      <c r="E381" s="87">
        <v>4</v>
      </c>
      <c r="F381" s="11"/>
      <c r="G381" s="11"/>
      <c r="H381" s="12"/>
      <c r="I381" s="12"/>
      <c r="J381" s="12" t="s">
        <v>216</v>
      </c>
      <c r="K381" s="76"/>
      <c r="L381" s="82"/>
      <c r="M381" s="11"/>
    </row>
    <row r="382" spans="1:13" s="79" customFormat="1" ht="13.5">
      <c r="A382" s="72" t="str">
        <f>IF(B382="Code",1+MAX(A$5:A381),"")</f>
        <v/>
      </c>
      <c r="B382" s="88" t="s">
        <v>238</v>
      </c>
      <c r="C382" s="102"/>
      <c r="D382" s="89" t="str">
        <f>IF(ISNUMBER(C382),VLOOKUP(C382,Approaches,2,0),"")</f>
        <v/>
      </c>
      <c r="E382" s="76">
        <v>5</v>
      </c>
      <c r="F382" s="11"/>
      <c r="G382" s="12"/>
      <c r="H382" s="103"/>
      <c r="I382" s="14"/>
      <c r="J382" s="12" t="s">
        <v>216</v>
      </c>
      <c r="K382" s="87"/>
      <c r="L382" s="82"/>
      <c r="M382" s="11"/>
    </row>
    <row r="383" spans="1:13" s="79" customFormat="1" ht="13.5">
      <c r="A383" s="72"/>
      <c r="B383" s="88" t="s">
        <v>238</v>
      </c>
      <c r="C383" s="102"/>
      <c r="D383" s="86" t="str">
        <f>IF(ISNUMBER(C383),VLOOKUP(C383,Approaches,2,0),"")</f>
        <v/>
      </c>
      <c r="E383" s="76">
        <v>6</v>
      </c>
      <c r="F383" s="11"/>
      <c r="G383" s="12"/>
      <c r="H383" s="103"/>
      <c r="I383" s="14"/>
      <c r="J383" s="12"/>
      <c r="K383" s="87"/>
      <c r="L383" s="82"/>
      <c r="M383" s="11"/>
    </row>
    <row r="384" spans="1:13" s="79" customFormat="1" ht="13.5">
      <c r="A384" s="72"/>
      <c r="B384" s="88" t="s">
        <v>238</v>
      </c>
      <c r="C384" s="102"/>
      <c r="D384" s="86" t="str">
        <f>IF(ISNUMBER(C384),VLOOKUP(C384,Approaches,2,0),"")</f>
        <v/>
      </c>
      <c r="E384" s="76">
        <v>7</v>
      </c>
      <c r="F384" s="11"/>
      <c r="G384" s="12"/>
      <c r="H384" s="103"/>
      <c r="I384" s="14"/>
      <c r="J384" s="12"/>
      <c r="K384" s="87"/>
      <c r="L384" s="82"/>
      <c r="M384" s="11"/>
    </row>
    <row r="385" spans="1:13" s="79" customFormat="1" ht="13.5">
      <c r="A385" s="72"/>
      <c r="B385" s="88" t="s">
        <v>238</v>
      </c>
      <c r="C385" s="102"/>
      <c r="D385" s="86" t="str">
        <f>IF(ISNUMBER(C385),VLOOKUP(C385,Approaches,2,0),"")</f>
        <v/>
      </c>
      <c r="E385" s="76">
        <v>8</v>
      </c>
      <c r="F385" s="11"/>
      <c r="G385" s="12"/>
      <c r="H385" s="103"/>
      <c r="I385" s="14"/>
      <c r="J385" s="12"/>
      <c r="K385" s="87"/>
      <c r="L385" s="82"/>
      <c r="M385" s="11"/>
    </row>
    <row r="386" spans="1:13" s="79" customFormat="1" ht="13.5">
      <c r="A386" s="72"/>
      <c r="B386" s="88" t="s">
        <v>238</v>
      </c>
      <c r="C386" s="102"/>
      <c r="D386" s="90" t="str">
        <f>IF(ISNUMBER(C386),VLOOKUP(C386,Approaches,2,0),"")</f>
        <v/>
      </c>
      <c r="E386" s="76">
        <v>9</v>
      </c>
      <c r="F386" s="11"/>
      <c r="G386" s="12"/>
      <c r="H386" s="103"/>
      <c r="I386" s="14"/>
      <c r="J386" s="12"/>
      <c r="K386" s="87"/>
      <c r="L386" s="82"/>
      <c r="M386" s="11"/>
    </row>
    <row r="387" spans="1:13" s="79" customFormat="1" ht="14.25" thickBot="1">
      <c r="A387" s="72"/>
      <c r="B387" s="91"/>
      <c r="C387" s="91"/>
      <c r="D387" s="86"/>
      <c r="E387" s="76">
        <v>10</v>
      </c>
      <c r="F387" s="11"/>
      <c r="G387" s="12"/>
      <c r="H387" s="103"/>
      <c r="I387" s="15"/>
      <c r="J387" s="12"/>
      <c r="K387" s="87"/>
      <c r="L387" s="82"/>
      <c r="M387" s="11"/>
    </row>
    <row r="388" spans="1:13" s="79" customFormat="1" ht="14.25" thickBot="1">
      <c r="A388" s="72" t="str">
        <f>IF(B388="Code",1+MAX(A$5:A382),"")</f>
        <v/>
      </c>
      <c r="B388" s="92"/>
      <c r="C388" s="92"/>
      <c r="D388" s="92"/>
      <c r="E388" s="93"/>
      <c r="F388" s="94"/>
      <c r="G388" s="92" t="s">
        <v>204</v>
      </c>
      <c r="H388" s="95">
        <f>B378</f>
        <v>1102131</v>
      </c>
      <c r="I388" s="104"/>
      <c r="J388" s="93" t="s">
        <v>216</v>
      </c>
      <c r="K388" s="93"/>
      <c r="L388" s="93"/>
      <c r="M388" s="93"/>
    </row>
    <row r="389" spans="1:13" s="79" customFormat="1" ht="14.25" thickBot="1">
      <c r="A389" s="72">
        <f>IF(B389="Code",1+MAX(A$5:A388),"")</f>
        <v>33</v>
      </c>
      <c r="B389" s="73" t="s">
        <v>199</v>
      </c>
      <c r="C389" s="73"/>
      <c r="D389" s="74" t="s">
        <v>200</v>
      </c>
      <c r="E389" s="75"/>
      <c r="F389" s="74" t="s">
        <v>201</v>
      </c>
      <c r="G389" s="74" t="s">
        <v>202</v>
      </c>
      <c r="H389" s="75" t="s">
        <v>198</v>
      </c>
      <c r="I389" s="75" t="s">
        <v>203</v>
      </c>
      <c r="J389" s="75" t="s">
        <v>215</v>
      </c>
      <c r="K389" s="76"/>
      <c r="L389" s="77" t="str">
        <f>IF(AND(ISNUMBER(I400),ISNUMBER(H400)),"OK","")</f>
        <v/>
      </c>
      <c r="M389" s="78"/>
    </row>
    <row r="390" spans="1:13" s="79" customFormat="1" ht="13.5">
      <c r="A390" s="72" t="str">
        <f>IF(B390="Code",1+MAX(A$5:A389),"")</f>
        <v/>
      </c>
      <c r="B390" s="80">
        <f>VLOOKUP(A389,BasicHeadings,2,0)</f>
        <v>1102211</v>
      </c>
      <c r="C390" s="81"/>
      <c r="D390" s="80" t="str">
        <f>VLOOKUP(A389,BasicHeadings,3,0)</f>
        <v>Tobacco</v>
      </c>
      <c r="E390" s="76">
        <v>1</v>
      </c>
      <c r="F390" s="11"/>
      <c r="G390" s="11"/>
      <c r="H390" s="12"/>
      <c r="I390" s="12"/>
      <c r="J390" s="12" t="s">
        <v>216</v>
      </c>
      <c r="K390" s="76"/>
      <c r="L390" s="82"/>
      <c r="M390" s="11"/>
    </row>
    <row r="391" spans="1:13" s="79" customFormat="1" ht="15" customHeight="1">
      <c r="A391" s="72" t="str">
        <f>IF(B391="Code",1+MAX(A$5:A390),"")</f>
        <v/>
      </c>
      <c r="B391" s="83"/>
      <c r="C391" s="84" t="s">
        <v>212</v>
      </c>
      <c r="D391" s="83"/>
      <c r="E391" s="76">
        <v>2</v>
      </c>
      <c r="F391" s="11"/>
      <c r="G391" s="11"/>
      <c r="H391" s="12"/>
      <c r="I391" s="12"/>
      <c r="J391" s="12" t="s">
        <v>216</v>
      </c>
      <c r="K391" s="76"/>
      <c r="L391" s="82"/>
      <c r="M391" s="11"/>
    </row>
    <row r="392" spans="1:13" s="79" customFormat="1" ht="13.5" customHeight="1">
      <c r="A392" s="72" t="str">
        <f>IF(B392="Code",1+MAX(A$5:A391),"")</f>
        <v/>
      </c>
      <c r="B392" s="85"/>
      <c r="C392" s="167" t="s">
        <v>239</v>
      </c>
      <c r="D392" s="168"/>
      <c r="E392" s="76">
        <v>3</v>
      </c>
      <c r="F392" s="11"/>
      <c r="G392" s="11"/>
      <c r="H392" s="12"/>
      <c r="I392" s="13"/>
      <c r="J392" s="12" t="s">
        <v>216</v>
      </c>
      <c r="K392" s="76"/>
      <c r="L392" s="82"/>
      <c r="M392" s="11"/>
    </row>
    <row r="393" spans="1:13" s="79" customFormat="1" ht="13.5">
      <c r="A393" s="72" t="str">
        <f>IF(B393="Code",1+MAX(A$5:A392),"")</f>
        <v/>
      </c>
      <c r="B393" s="86"/>
      <c r="C393" s="169"/>
      <c r="D393" s="170"/>
      <c r="E393" s="87">
        <v>4</v>
      </c>
      <c r="F393" s="11"/>
      <c r="G393" s="11"/>
      <c r="H393" s="12"/>
      <c r="I393" s="12"/>
      <c r="J393" s="12" t="s">
        <v>216</v>
      </c>
      <c r="K393" s="76"/>
      <c r="L393" s="82"/>
      <c r="M393" s="11"/>
    </row>
    <row r="394" spans="1:13" s="79" customFormat="1" ht="13.5">
      <c r="A394" s="72" t="str">
        <f>IF(B394="Code",1+MAX(A$5:A393),"")</f>
        <v/>
      </c>
      <c r="B394" s="88" t="s">
        <v>238</v>
      </c>
      <c r="C394" s="102"/>
      <c r="D394" s="89" t="str">
        <f>IF(ISNUMBER(C394),VLOOKUP(C394,Approaches,2,0),"")</f>
        <v/>
      </c>
      <c r="E394" s="76">
        <v>5</v>
      </c>
      <c r="F394" s="11"/>
      <c r="G394" s="12"/>
      <c r="H394" s="103"/>
      <c r="I394" s="14"/>
      <c r="J394" s="12" t="s">
        <v>216</v>
      </c>
      <c r="K394" s="87"/>
      <c r="L394" s="82"/>
      <c r="M394" s="11"/>
    </row>
    <row r="395" spans="1:13" s="79" customFormat="1" ht="13.5">
      <c r="A395" s="72"/>
      <c r="B395" s="88" t="s">
        <v>238</v>
      </c>
      <c r="C395" s="102"/>
      <c r="D395" s="86" t="str">
        <f>IF(ISNUMBER(C395),VLOOKUP(C395,Approaches,2,0),"")</f>
        <v/>
      </c>
      <c r="E395" s="76">
        <v>6</v>
      </c>
      <c r="F395" s="11"/>
      <c r="G395" s="12"/>
      <c r="H395" s="103"/>
      <c r="I395" s="14"/>
      <c r="J395" s="12"/>
      <c r="K395" s="87"/>
      <c r="L395" s="82"/>
      <c r="M395" s="11"/>
    </row>
    <row r="396" spans="1:13" s="79" customFormat="1" ht="13.5">
      <c r="A396" s="72"/>
      <c r="B396" s="88" t="s">
        <v>238</v>
      </c>
      <c r="C396" s="102"/>
      <c r="D396" s="86" t="str">
        <f>IF(ISNUMBER(C396),VLOOKUP(C396,Approaches,2,0),"")</f>
        <v/>
      </c>
      <c r="E396" s="76">
        <v>7</v>
      </c>
      <c r="F396" s="11"/>
      <c r="G396" s="12"/>
      <c r="H396" s="103"/>
      <c r="I396" s="14"/>
      <c r="J396" s="12"/>
      <c r="K396" s="87"/>
      <c r="L396" s="82"/>
      <c r="M396" s="11"/>
    </row>
    <row r="397" spans="1:13" s="79" customFormat="1" ht="13.5">
      <c r="A397" s="72"/>
      <c r="B397" s="88" t="s">
        <v>238</v>
      </c>
      <c r="C397" s="102"/>
      <c r="D397" s="86" t="str">
        <f>IF(ISNUMBER(C397),VLOOKUP(C397,Approaches,2,0),"")</f>
        <v/>
      </c>
      <c r="E397" s="76">
        <v>8</v>
      </c>
      <c r="F397" s="11"/>
      <c r="G397" s="12"/>
      <c r="H397" s="103"/>
      <c r="I397" s="14"/>
      <c r="J397" s="12"/>
      <c r="K397" s="87"/>
      <c r="L397" s="82"/>
      <c r="M397" s="11"/>
    </row>
    <row r="398" spans="1:13" s="79" customFormat="1" ht="13.5">
      <c r="A398" s="72"/>
      <c r="B398" s="88" t="s">
        <v>238</v>
      </c>
      <c r="C398" s="102"/>
      <c r="D398" s="90" t="str">
        <f>IF(ISNUMBER(C398),VLOOKUP(C398,Approaches,2,0),"")</f>
        <v/>
      </c>
      <c r="E398" s="76">
        <v>9</v>
      </c>
      <c r="F398" s="11"/>
      <c r="G398" s="12"/>
      <c r="H398" s="103"/>
      <c r="I398" s="14"/>
      <c r="J398" s="12"/>
      <c r="K398" s="87"/>
      <c r="L398" s="82"/>
      <c r="M398" s="11"/>
    </row>
    <row r="399" spans="1:13" s="79" customFormat="1" ht="14.25" thickBot="1">
      <c r="A399" s="72"/>
      <c r="B399" s="91"/>
      <c r="C399" s="91"/>
      <c r="D399" s="86"/>
      <c r="E399" s="76">
        <v>10</v>
      </c>
      <c r="F399" s="11"/>
      <c r="G399" s="12"/>
      <c r="H399" s="103"/>
      <c r="I399" s="15"/>
      <c r="J399" s="12"/>
      <c r="K399" s="87"/>
      <c r="L399" s="82"/>
      <c r="M399" s="11"/>
    </row>
    <row r="400" spans="1:13" s="79" customFormat="1" ht="14.25" thickBot="1">
      <c r="A400" s="72" t="str">
        <f>IF(B400="Code",1+MAX(A$5:A394),"")</f>
        <v/>
      </c>
      <c r="B400" s="92"/>
      <c r="C400" s="92"/>
      <c r="D400" s="92"/>
      <c r="E400" s="93"/>
      <c r="F400" s="94"/>
      <c r="G400" s="92" t="s">
        <v>204</v>
      </c>
      <c r="H400" s="95">
        <f>B390</f>
        <v>1102211</v>
      </c>
      <c r="I400" s="104"/>
      <c r="J400" s="93" t="s">
        <v>216</v>
      </c>
      <c r="K400" s="93"/>
      <c r="L400" s="93"/>
      <c r="M400" s="93"/>
    </row>
    <row r="401" spans="1:13" s="79" customFormat="1" ht="14.25" thickBot="1">
      <c r="A401" s="72">
        <f>IF(B401="Code",1+MAX(A$5:A400),"")</f>
        <v>34</v>
      </c>
      <c r="B401" s="73" t="s">
        <v>199</v>
      </c>
      <c r="C401" s="73"/>
      <c r="D401" s="74" t="s">
        <v>200</v>
      </c>
      <c r="E401" s="75"/>
      <c r="F401" s="74" t="s">
        <v>201</v>
      </c>
      <c r="G401" s="74" t="s">
        <v>202</v>
      </c>
      <c r="H401" s="75" t="s">
        <v>198</v>
      </c>
      <c r="I401" s="75" t="s">
        <v>203</v>
      </c>
      <c r="J401" s="75" t="s">
        <v>215</v>
      </c>
      <c r="K401" s="76"/>
      <c r="L401" s="77" t="str">
        <f>IF(AND(ISNUMBER(I412),ISNUMBER(H412)),"OK","")</f>
        <v/>
      </c>
      <c r="M401" s="78"/>
    </row>
    <row r="402" spans="1:13" s="79" customFormat="1" ht="13.5">
      <c r="A402" s="72" t="str">
        <f>IF(B402="Code",1+MAX(A$5:A401),"")</f>
        <v/>
      </c>
      <c r="B402" s="80">
        <f>VLOOKUP(A401,BasicHeadings,2,0)</f>
        <v>1102311</v>
      </c>
      <c r="C402" s="81"/>
      <c r="D402" s="80" t="str">
        <f>VLOOKUP(A401,BasicHeadings,3,0)</f>
        <v>Narcotics</v>
      </c>
      <c r="E402" s="76">
        <v>1</v>
      </c>
      <c r="F402" s="11"/>
      <c r="G402" s="11"/>
      <c r="H402" s="12"/>
      <c r="I402" s="12"/>
      <c r="J402" s="12" t="s">
        <v>216</v>
      </c>
      <c r="K402" s="76"/>
      <c r="L402" s="82"/>
      <c r="M402" s="11"/>
    </row>
    <row r="403" spans="1:13" s="79" customFormat="1" ht="15" customHeight="1">
      <c r="A403" s="72" t="str">
        <f>IF(B403="Code",1+MAX(A$5:A402),"")</f>
        <v/>
      </c>
      <c r="B403" s="83"/>
      <c r="C403" s="84" t="s">
        <v>212</v>
      </c>
      <c r="D403" s="83"/>
      <c r="E403" s="76">
        <v>2</v>
      </c>
      <c r="F403" s="11"/>
      <c r="G403" s="11"/>
      <c r="H403" s="12"/>
      <c r="I403" s="12"/>
      <c r="J403" s="12" t="s">
        <v>216</v>
      </c>
      <c r="K403" s="76"/>
      <c r="L403" s="82"/>
      <c r="M403" s="11"/>
    </row>
    <row r="404" spans="1:13" s="79" customFormat="1" ht="13.5" customHeight="1">
      <c r="A404" s="72" t="str">
        <f>IF(B404="Code",1+MAX(A$5:A403),"")</f>
        <v/>
      </c>
      <c r="B404" s="85"/>
      <c r="C404" s="167" t="s">
        <v>239</v>
      </c>
      <c r="D404" s="168"/>
      <c r="E404" s="76">
        <v>3</v>
      </c>
      <c r="F404" s="11"/>
      <c r="G404" s="11"/>
      <c r="H404" s="12"/>
      <c r="I404" s="13"/>
      <c r="J404" s="12" t="s">
        <v>216</v>
      </c>
      <c r="K404" s="76"/>
      <c r="L404" s="82"/>
      <c r="M404" s="11"/>
    </row>
    <row r="405" spans="1:13" s="79" customFormat="1" ht="13.5">
      <c r="A405" s="72" t="str">
        <f>IF(B405="Code",1+MAX(A$5:A404),"")</f>
        <v/>
      </c>
      <c r="B405" s="86"/>
      <c r="C405" s="169"/>
      <c r="D405" s="170"/>
      <c r="E405" s="87">
        <v>4</v>
      </c>
      <c r="F405" s="11"/>
      <c r="G405" s="11"/>
      <c r="H405" s="12"/>
      <c r="I405" s="12"/>
      <c r="J405" s="12" t="s">
        <v>216</v>
      </c>
      <c r="K405" s="76"/>
      <c r="L405" s="82"/>
      <c r="M405" s="11"/>
    </row>
    <row r="406" spans="1:13" s="79" customFormat="1" ht="13.5">
      <c r="A406" s="72" t="str">
        <f>IF(B406="Code",1+MAX(A$5:A405),"")</f>
        <v/>
      </c>
      <c r="B406" s="88" t="s">
        <v>238</v>
      </c>
      <c r="C406" s="102"/>
      <c r="D406" s="89" t="str">
        <f>IF(ISNUMBER(C406),VLOOKUP(C406,Approaches,2,0),"")</f>
        <v/>
      </c>
      <c r="E406" s="76">
        <v>5</v>
      </c>
      <c r="F406" s="11"/>
      <c r="G406" s="12"/>
      <c r="H406" s="103"/>
      <c r="I406" s="14"/>
      <c r="J406" s="12" t="s">
        <v>216</v>
      </c>
      <c r="K406" s="87"/>
      <c r="L406" s="82"/>
      <c r="M406" s="11"/>
    </row>
    <row r="407" spans="1:13" s="79" customFormat="1" ht="13.5">
      <c r="A407" s="72"/>
      <c r="B407" s="88" t="s">
        <v>238</v>
      </c>
      <c r="C407" s="102"/>
      <c r="D407" s="86" t="str">
        <f>IF(ISNUMBER(C407),VLOOKUP(C407,Approaches,2,0),"")</f>
        <v/>
      </c>
      <c r="E407" s="76">
        <v>6</v>
      </c>
      <c r="F407" s="11"/>
      <c r="G407" s="12"/>
      <c r="H407" s="103"/>
      <c r="I407" s="14"/>
      <c r="J407" s="12"/>
      <c r="K407" s="87"/>
      <c r="L407" s="82"/>
      <c r="M407" s="11"/>
    </row>
    <row r="408" spans="1:13" s="79" customFormat="1" ht="13.5">
      <c r="A408" s="72"/>
      <c r="B408" s="88" t="s">
        <v>238</v>
      </c>
      <c r="C408" s="102"/>
      <c r="D408" s="86" t="str">
        <f>IF(ISNUMBER(C408),VLOOKUP(C408,Approaches,2,0),"")</f>
        <v/>
      </c>
      <c r="E408" s="76">
        <v>7</v>
      </c>
      <c r="F408" s="11"/>
      <c r="G408" s="12"/>
      <c r="H408" s="103"/>
      <c r="I408" s="14"/>
      <c r="J408" s="12"/>
      <c r="K408" s="87"/>
      <c r="L408" s="82"/>
      <c r="M408" s="11"/>
    </row>
    <row r="409" spans="1:13" s="79" customFormat="1" ht="13.5">
      <c r="A409" s="72"/>
      <c r="B409" s="88" t="s">
        <v>238</v>
      </c>
      <c r="C409" s="102"/>
      <c r="D409" s="86" t="str">
        <f>IF(ISNUMBER(C409),VLOOKUP(C409,Approaches,2,0),"")</f>
        <v/>
      </c>
      <c r="E409" s="76">
        <v>8</v>
      </c>
      <c r="F409" s="11"/>
      <c r="G409" s="12"/>
      <c r="H409" s="103"/>
      <c r="I409" s="14"/>
      <c r="J409" s="12"/>
      <c r="K409" s="87"/>
      <c r="L409" s="82"/>
      <c r="M409" s="11"/>
    </row>
    <row r="410" spans="1:13" s="79" customFormat="1" ht="13.5">
      <c r="A410" s="72"/>
      <c r="B410" s="88" t="s">
        <v>238</v>
      </c>
      <c r="C410" s="102"/>
      <c r="D410" s="90" t="str">
        <f>IF(ISNUMBER(C410),VLOOKUP(C410,Approaches,2,0),"")</f>
        <v/>
      </c>
      <c r="E410" s="76">
        <v>9</v>
      </c>
      <c r="F410" s="11"/>
      <c r="G410" s="12"/>
      <c r="H410" s="103"/>
      <c r="I410" s="14"/>
      <c r="J410" s="12"/>
      <c r="K410" s="87"/>
      <c r="L410" s="82"/>
      <c r="M410" s="11"/>
    </row>
    <row r="411" spans="1:13" s="79" customFormat="1" ht="14.25" thickBot="1">
      <c r="A411" s="72"/>
      <c r="B411" s="91"/>
      <c r="C411" s="91"/>
      <c r="D411" s="86"/>
      <c r="E411" s="76">
        <v>10</v>
      </c>
      <c r="F411" s="11"/>
      <c r="G411" s="12"/>
      <c r="H411" s="103"/>
      <c r="I411" s="15"/>
      <c r="J411" s="12"/>
      <c r="K411" s="87"/>
      <c r="L411" s="82"/>
      <c r="M411" s="11"/>
    </row>
    <row r="412" spans="1:13" s="79" customFormat="1" ht="14.25" thickBot="1">
      <c r="A412" s="72" t="str">
        <f>IF(B412="Code",1+MAX(A$5:A406),"")</f>
        <v/>
      </c>
      <c r="B412" s="92"/>
      <c r="C412" s="92"/>
      <c r="D412" s="92"/>
      <c r="E412" s="93"/>
      <c r="F412" s="94"/>
      <c r="G412" s="92" t="s">
        <v>204</v>
      </c>
      <c r="H412" s="95">
        <f>B402</f>
        <v>1102311</v>
      </c>
      <c r="I412" s="104"/>
      <c r="J412" s="93" t="s">
        <v>216</v>
      </c>
      <c r="K412" s="93"/>
      <c r="L412" s="93"/>
      <c r="M412" s="93"/>
    </row>
    <row r="413" spans="1:13" s="79" customFormat="1" ht="14.25" thickBot="1">
      <c r="A413" s="72">
        <f>IF(B413="Code",1+MAX(A$5:A412),"")</f>
        <v>35</v>
      </c>
      <c r="B413" s="73" t="s">
        <v>199</v>
      </c>
      <c r="C413" s="73"/>
      <c r="D413" s="74" t="s">
        <v>200</v>
      </c>
      <c r="E413" s="75"/>
      <c r="F413" s="74" t="s">
        <v>201</v>
      </c>
      <c r="G413" s="74" t="s">
        <v>202</v>
      </c>
      <c r="H413" s="75" t="s">
        <v>198</v>
      </c>
      <c r="I413" s="75" t="s">
        <v>203</v>
      </c>
      <c r="J413" s="75" t="s">
        <v>215</v>
      </c>
      <c r="K413" s="76"/>
      <c r="L413" s="77" t="str">
        <f>IF(AND(ISNUMBER(I424),ISNUMBER(H424)),"OK","")</f>
        <v/>
      </c>
      <c r="M413" s="78"/>
    </row>
    <row r="414" spans="1:13" s="79" customFormat="1" ht="13.5">
      <c r="A414" s="72" t="str">
        <f>IF(B414="Code",1+MAX(A$5:A413),"")</f>
        <v/>
      </c>
      <c r="B414" s="80">
        <f>VLOOKUP(A413,BasicHeadings,2,0)</f>
        <v>1103111</v>
      </c>
      <c r="C414" s="81"/>
      <c r="D414" s="80" t="str">
        <f>VLOOKUP(A413,BasicHeadings,3,0)</f>
        <v>Clothing materials, other articles of clothing and clothing accessories</v>
      </c>
      <c r="E414" s="76">
        <v>1</v>
      </c>
      <c r="F414" s="11"/>
      <c r="G414" s="11"/>
      <c r="H414" s="12"/>
      <c r="I414" s="12"/>
      <c r="J414" s="12" t="s">
        <v>216</v>
      </c>
      <c r="K414" s="76"/>
      <c r="L414" s="82"/>
      <c r="M414" s="11"/>
    </row>
    <row r="415" spans="1:13" s="79" customFormat="1" ht="15" customHeight="1">
      <c r="A415" s="72" t="str">
        <f>IF(B415="Code",1+MAX(A$5:A414),"")</f>
        <v/>
      </c>
      <c r="B415" s="83"/>
      <c r="C415" s="84" t="s">
        <v>212</v>
      </c>
      <c r="D415" s="83"/>
      <c r="E415" s="76">
        <v>2</v>
      </c>
      <c r="F415" s="11"/>
      <c r="G415" s="11"/>
      <c r="H415" s="12"/>
      <c r="I415" s="12"/>
      <c r="J415" s="12" t="s">
        <v>216</v>
      </c>
      <c r="K415" s="76"/>
      <c r="L415" s="82"/>
      <c r="M415" s="11"/>
    </row>
    <row r="416" spans="1:13" s="79" customFormat="1" ht="13.5" customHeight="1">
      <c r="A416" s="72" t="str">
        <f>IF(B416="Code",1+MAX(A$5:A415),"")</f>
        <v/>
      </c>
      <c r="B416" s="85"/>
      <c r="C416" s="167" t="s">
        <v>239</v>
      </c>
      <c r="D416" s="168"/>
      <c r="E416" s="76">
        <v>3</v>
      </c>
      <c r="F416" s="11"/>
      <c r="G416" s="11"/>
      <c r="H416" s="12"/>
      <c r="I416" s="13"/>
      <c r="J416" s="12" t="s">
        <v>216</v>
      </c>
      <c r="K416" s="76"/>
      <c r="L416" s="82"/>
      <c r="M416" s="11"/>
    </row>
    <row r="417" spans="1:13" s="79" customFormat="1" ht="13.5">
      <c r="A417" s="72" t="str">
        <f>IF(B417="Code",1+MAX(A$5:A416),"")</f>
        <v/>
      </c>
      <c r="B417" s="86"/>
      <c r="C417" s="169"/>
      <c r="D417" s="170"/>
      <c r="E417" s="87">
        <v>4</v>
      </c>
      <c r="F417" s="11"/>
      <c r="G417" s="11"/>
      <c r="H417" s="12"/>
      <c r="I417" s="12"/>
      <c r="J417" s="12" t="s">
        <v>216</v>
      </c>
      <c r="K417" s="76"/>
      <c r="L417" s="82"/>
      <c r="M417" s="11"/>
    </row>
    <row r="418" spans="1:13" s="79" customFormat="1" ht="13.5">
      <c r="A418" s="72" t="str">
        <f>IF(B418="Code",1+MAX(A$5:A417),"")</f>
        <v/>
      </c>
      <c r="B418" s="88" t="s">
        <v>238</v>
      </c>
      <c r="C418" s="102"/>
      <c r="D418" s="89" t="str">
        <f>IF(ISNUMBER(C418),VLOOKUP(C418,Approaches,2,0),"")</f>
        <v/>
      </c>
      <c r="E418" s="76">
        <v>5</v>
      </c>
      <c r="F418" s="11"/>
      <c r="G418" s="12"/>
      <c r="H418" s="103"/>
      <c r="I418" s="14"/>
      <c r="J418" s="12" t="s">
        <v>216</v>
      </c>
      <c r="K418" s="87"/>
      <c r="L418" s="82"/>
      <c r="M418" s="11"/>
    </row>
    <row r="419" spans="1:13" s="79" customFormat="1" ht="13.5">
      <c r="A419" s="72"/>
      <c r="B419" s="88" t="s">
        <v>238</v>
      </c>
      <c r="C419" s="102"/>
      <c r="D419" s="86" t="str">
        <f>IF(ISNUMBER(C419),VLOOKUP(C419,Approaches,2,0),"")</f>
        <v/>
      </c>
      <c r="E419" s="76">
        <v>6</v>
      </c>
      <c r="F419" s="11"/>
      <c r="G419" s="12"/>
      <c r="H419" s="103"/>
      <c r="I419" s="14"/>
      <c r="J419" s="12"/>
      <c r="K419" s="87"/>
      <c r="L419" s="82"/>
      <c r="M419" s="11"/>
    </row>
    <row r="420" spans="1:13" s="79" customFormat="1" ht="13.5">
      <c r="A420" s="72"/>
      <c r="B420" s="88" t="s">
        <v>238</v>
      </c>
      <c r="C420" s="102"/>
      <c r="D420" s="86" t="str">
        <f>IF(ISNUMBER(C420),VLOOKUP(C420,Approaches,2,0),"")</f>
        <v/>
      </c>
      <c r="E420" s="76">
        <v>7</v>
      </c>
      <c r="F420" s="11"/>
      <c r="G420" s="12"/>
      <c r="H420" s="103"/>
      <c r="I420" s="14"/>
      <c r="J420" s="12"/>
      <c r="K420" s="87"/>
      <c r="L420" s="82"/>
      <c r="M420" s="11"/>
    </row>
    <row r="421" spans="1:13" s="79" customFormat="1" ht="13.5">
      <c r="A421" s="72"/>
      <c r="B421" s="88" t="s">
        <v>238</v>
      </c>
      <c r="C421" s="102"/>
      <c r="D421" s="86" t="str">
        <f>IF(ISNUMBER(C421),VLOOKUP(C421,Approaches,2,0),"")</f>
        <v/>
      </c>
      <c r="E421" s="76">
        <v>8</v>
      </c>
      <c r="F421" s="11"/>
      <c r="G421" s="12"/>
      <c r="H421" s="103"/>
      <c r="I421" s="14"/>
      <c r="J421" s="12"/>
      <c r="K421" s="87"/>
      <c r="L421" s="82"/>
      <c r="M421" s="11"/>
    </row>
    <row r="422" spans="1:13" s="79" customFormat="1" ht="13.5">
      <c r="A422" s="72"/>
      <c r="B422" s="88" t="s">
        <v>238</v>
      </c>
      <c r="C422" s="102"/>
      <c r="D422" s="90" t="str">
        <f>IF(ISNUMBER(C422),VLOOKUP(C422,Approaches,2,0),"")</f>
        <v/>
      </c>
      <c r="E422" s="76">
        <v>9</v>
      </c>
      <c r="F422" s="11"/>
      <c r="G422" s="12"/>
      <c r="H422" s="103"/>
      <c r="I422" s="14"/>
      <c r="J422" s="12"/>
      <c r="K422" s="87"/>
      <c r="L422" s="82"/>
      <c r="M422" s="11"/>
    </row>
    <row r="423" spans="1:13" s="79" customFormat="1" ht="14.25" thickBot="1">
      <c r="A423" s="72"/>
      <c r="B423" s="91"/>
      <c r="C423" s="91"/>
      <c r="D423" s="86"/>
      <c r="E423" s="76">
        <v>10</v>
      </c>
      <c r="F423" s="11"/>
      <c r="G423" s="12"/>
      <c r="H423" s="103"/>
      <c r="I423" s="15"/>
      <c r="J423" s="12"/>
      <c r="K423" s="87"/>
      <c r="L423" s="82"/>
      <c r="M423" s="11"/>
    </row>
    <row r="424" spans="1:13" s="79" customFormat="1" ht="14.25" thickBot="1">
      <c r="A424" s="72" t="str">
        <f>IF(B424="Code",1+MAX(A$5:A418),"")</f>
        <v/>
      </c>
      <c r="B424" s="92"/>
      <c r="C424" s="92"/>
      <c r="D424" s="92"/>
      <c r="E424" s="93"/>
      <c r="F424" s="94"/>
      <c r="G424" s="92" t="s">
        <v>204</v>
      </c>
      <c r="H424" s="95">
        <f>B414</f>
        <v>1103111</v>
      </c>
      <c r="I424" s="104"/>
      <c r="J424" s="93" t="s">
        <v>216</v>
      </c>
      <c r="K424" s="93"/>
      <c r="L424" s="93"/>
      <c r="M424" s="93"/>
    </row>
    <row r="425" spans="1:13" s="79" customFormat="1" ht="14.25" thickBot="1">
      <c r="A425" s="72">
        <f>IF(B425="Code",1+MAX(A$5:A424),"")</f>
        <v>36</v>
      </c>
      <c r="B425" s="73" t="s">
        <v>199</v>
      </c>
      <c r="C425" s="73"/>
      <c r="D425" s="74" t="s">
        <v>200</v>
      </c>
      <c r="E425" s="75"/>
      <c r="F425" s="74" t="s">
        <v>201</v>
      </c>
      <c r="G425" s="74" t="s">
        <v>202</v>
      </c>
      <c r="H425" s="75" t="s">
        <v>198</v>
      </c>
      <c r="I425" s="75" t="s">
        <v>203</v>
      </c>
      <c r="J425" s="75" t="s">
        <v>215</v>
      </c>
      <c r="K425" s="76"/>
      <c r="L425" s="77" t="str">
        <f>IF(AND(ISNUMBER(I436),ISNUMBER(H436)),"OK","")</f>
        <v/>
      </c>
      <c r="M425" s="78"/>
    </row>
    <row r="426" spans="1:13" s="79" customFormat="1" ht="13.5">
      <c r="A426" s="72" t="str">
        <f>IF(B426="Code",1+MAX(A$5:A425),"")</f>
        <v/>
      </c>
      <c r="B426" s="80">
        <f>VLOOKUP(A425,BasicHeadings,2,0)</f>
        <v>1103121</v>
      </c>
      <c r="C426" s="81"/>
      <c r="D426" s="80" t="str">
        <f>VLOOKUP(A425,BasicHeadings,3,0)</f>
        <v>Garments</v>
      </c>
      <c r="E426" s="76">
        <v>1</v>
      </c>
      <c r="F426" s="11"/>
      <c r="G426" s="11"/>
      <c r="H426" s="12"/>
      <c r="I426" s="12"/>
      <c r="J426" s="12" t="s">
        <v>216</v>
      </c>
      <c r="K426" s="76"/>
      <c r="L426" s="82"/>
      <c r="M426" s="11"/>
    </row>
    <row r="427" spans="1:13" s="79" customFormat="1" ht="15" customHeight="1">
      <c r="A427" s="72" t="str">
        <f>IF(B427="Code",1+MAX(A$5:A426),"")</f>
        <v/>
      </c>
      <c r="B427" s="83"/>
      <c r="C427" s="84" t="s">
        <v>212</v>
      </c>
      <c r="D427" s="83"/>
      <c r="E427" s="76">
        <v>2</v>
      </c>
      <c r="F427" s="11"/>
      <c r="G427" s="11"/>
      <c r="H427" s="12"/>
      <c r="I427" s="12"/>
      <c r="J427" s="12" t="s">
        <v>216</v>
      </c>
      <c r="K427" s="76"/>
      <c r="L427" s="82"/>
      <c r="M427" s="11"/>
    </row>
    <row r="428" spans="1:13" s="79" customFormat="1" ht="13.5" customHeight="1">
      <c r="A428" s="72" t="str">
        <f>IF(B428="Code",1+MAX(A$5:A427),"")</f>
        <v/>
      </c>
      <c r="B428" s="85"/>
      <c r="C428" s="167" t="s">
        <v>239</v>
      </c>
      <c r="D428" s="168"/>
      <c r="E428" s="76">
        <v>3</v>
      </c>
      <c r="F428" s="11"/>
      <c r="G428" s="11"/>
      <c r="H428" s="12"/>
      <c r="I428" s="13"/>
      <c r="J428" s="12" t="s">
        <v>216</v>
      </c>
      <c r="K428" s="76"/>
      <c r="L428" s="82"/>
      <c r="M428" s="11"/>
    </row>
    <row r="429" spans="1:13" s="79" customFormat="1" ht="13.5">
      <c r="A429" s="72" t="str">
        <f>IF(B429="Code",1+MAX(A$5:A428),"")</f>
        <v/>
      </c>
      <c r="B429" s="86"/>
      <c r="C429" s="169"/>
      <c r="D429" s="170"/>
      <c r="E429" s="87">
        <v>4</v>
      </c>
      <c r="F429" s="11"/>
      <c r="G429" s="11"/>
      <c r="H429" s="12"/>
      <c r="I429" s="12"/>
      <c r="J429" s="12" t="s">
        <v>216</v>
      </c>
      <c r="K429" s="76"/>
      <c r="L429" s="82"/>
      <c r="M429" s="11"/>
    </row>
    <row r="430" spans="1:13" s="79" customFormat="1" ht="13.5">
      <c r="A430" s="72" t="str">
        <f>IF(B430="Code",1+MAX(A$5:A429),"")</f>
        <v/>
      </c>
      <c r="B430" s="88" t="s">
        <v>238</v>
      </c>
      <c r="C430" s="102"/>
      <c r="D430" s="89" t="str">
        <f>IF(ISNUMBER(C430),VLOOKUP(C430,Approaches,2,0),"")</f>
        <v/>
      </c>
      <c r="E430" s="76">
        <v>5</v>
      </c>
      <c r="F430" s="11"/>
      <c r="G430" s="12"/>
      <c r="H430" s="103"/>
      <c r="I430" s="14"/>
      <c r="J430" s="12" t="s">
        <v>216</v>
      </c>
      <c r="K430" s="87"/>
      <c r="L430" s="82"/>
      <c r="M430" s="11"/>
    </row>
    <row r="431" spans="1:13" s="79" customFormat="1" ht="13.5">
      <c r="A431" s="72"/>
      <c r="B431" s="88" t="s">
        <v>238</v>
      </c>
      <c r="C431" s="102"/>
      <c r="D431" s="86" t="str">
        <f>IF(ISNUMBER(C431),VLOOKUP(C431,Approaches,2,0),"")</f>
        <v/>
      </c>
      <c r="E431" s="76">
        <v>6</v>
      </c>
      <c r="F431" s="11"/>
      <c r="G431" s="12"/>
      <c r="H431" s="103"/>
      <c r="I431" s="14"/>
      <c r="J431" s="12"/>
      <c r="K431" s="87"/>
      <c r="L431" s="82"/>
      <c r="M431" s="11"/>
    </row>
    <row r="432" spans="1:13" s="79" customFormat="1" ht="13.5">
      <c r="A432" s="72"/>
      <c r="B432" s="88" t="s">
        <v>238</v>
      </c>
      <c r="C432" s="102"/>
      <c r="D432" s="86" t="str">
        <f>IF(ISNUMBER(C432),VLOOKUP(C432,Approaches,2,0),"")</f>
        <v/>
      </c>
      <c r="E432" s="76">
        <v>7</v>
      </c>
      <c r="F432" s="11"/>
      <c r="G432" s="12"/>
      <c r="H432" s="103"/>
      <c r="I432" s="14"/>
      <c r="J432" s="12"/>
      <c r="K432" s="87"/>
      <c r="L432" s="82"/>
      <c r="M432" s="11"/>
    </row>
    <row r="433" spans="1:13" s="79" customFormat="1" ht="13.5">
      <c r="A433" s="72"/>
      <c r="B433" s="88" t="s">
        <v>238</v>
      </c>
      <c r="C433" s="102"/>
      <c r="D433" s="86" t="str">
        <f>IF(ISNUMBER(C433),VLOOKUP(C433,Approaches,2,0),"")</f>
        <v/>
      </c>
      <c r="E433" s="76">
        <v>8</v>
      </c>
      <c r="F433" s="11"/>
      <c r="G433" s="12"/>
      <c r="H433" s="103"/>
      <c r="I433" s="14"/>
      <c r="J433" s="12"/>
      <c r="K433" s="87"/>
      <c r="L433" s="82"/>
      <c r="M433" s="11"/>
    </row>
    <row r="434" spans="1:13" s="79" customFormat="1" ht="13.5">
      <c r="A434" s="72"/>
      <c r="B434" s="88" t="s">
        <v>238</v>
      </c>
      <c r="C434" s="102"/>
      <c r="D434" s="90" t="str">
        <f>IF(ISNUMBER(C434),VLOOKUP(C434,Approaches,2,0),"")</f>
        <v/>
      </c>
      <c r="E434" s="76">
        <v>9</v>
      </c>
      <c r="F434" s="11"/>
      <c r="G434" s="12"/>
      <c r="H434" s="103"/>
      <c r="I434" s="14"/>
      <c r="J434" s="12"/>
      <c r="K434" s="87"/>
      <c r="L434" s="82"/>
      <c r="M434" s="11"/>
    </row>
    <row r="435" spans="1:13" s="79" customFormat="1" ht="14.25" thickBot="1">
      <c r="A435" s="72"/>
      <c r="B435" s="91"/>
      <c r="C435" s="91"/>
      <c r="D435" s="86"/>
      <c r="E435" s="76">
        <v>10</v>
      </c>
      <c r="F435" s="11"/>
      <c r="G435" s="12"/>
      <c r="H435" s="103"/>
      <c r="I435" s="15"/>
      <c r="J435" s="12"/>
      <c r="K435" s="87"/>
      <c r="L435" s="82"/>
      <c r="M435" s="11"/>
    </row>
    <row r="436" spans="1:13" s="79" customFormat="1" ht="14.25" thickBot="1">
      <c r="A436" s="72" t="str">
        <f>IF(B436="Code",1+MAX(A$5:A430),"")</f>
        <v/>
      </c>
      <c r="B436" s="92"/>
      <c r="C436" s="92"/>
      <c r="D436" s="92"/>
      <c r="E436" s="93"/>
      <c r="F436" s="94"/>
      <c r="G436" s="92" t="s">
        <v>204</v>
      </c>
      <c r="H436" s="95">
        <f>B426</f>
        <v>1103121</v>
      </c>
      <c r="I436" s="104"/>
      <c r="J436" s="93" t="s">
        <v>216</v>
      </c>
      <c r="K436" s="93"/>
      <c r="L436" s="93"/>
      <c r="M436" s="93"/>
    </row>
    <row r="437" spans="1:13" s="79" customFormat="1" ht="14.25" thickBot="1">
      <c r="A437" s="72">
        <f>IF(B437="Code",1+MAX(A$5:A436),"")</f>
        <v>37</v>
      </c>
      <c r="B437" s="73" t="s">
        <v>199</v>
      </c>
      <c r="C437" s="73"/>
      <c r="D437" s="74" t="s">
        <v>200</v>
      </c>
      <c r="E437" s="75"/>
      <c r="F437" s="74" t="s">
        <v>201</v>
      </c>
      <c r="G437" s="74" t="s">
        <v>202</v>
      </c>
      <c r="H437" s="75" t="s">
        <v>198</v>
      </c>
      <c r="I437" s="75" t="s">
        <v>203</v>
      </c>
      <c r="J437" s="75" t="s">
        <v>215</v>
      </c>
      <c r="K437" s="76"/>
      <c r="L437" s="77" t="str">
        <f>IF(AND(ISNUMBER(I448),ISNUMBER(H448)),"OK","")</f>
        <v/>
      </c>
      <c r="M437" s="78"/>
    </row>
    <row r="438" spans="1:13" s="79" customFormat="1" ht="13.5">
      <c r="A438" s="72" t="str">
        <f>IF(B438="Code",1+MAX(A$5:A437),"")</f>
        <v/>
      </c>
      <c r="B438" s="80">
        <f>VLOOKUP(A437,BasicHeadings,2,0)</f>
        <v>1103141</v>
      </c>
      <c r="C438" s="81"/>
      <c r="D438" s="80" t="str">
        <f>VLOOKUP(A437,BasicHeadings,3,0)</f>
        <v>Cleaning, repair and hire of clothing</v>
      </c>
      <c r="E438" s="76">
        <v>1</v>
      </c>
      <c r="F438" s="11"/>
      <c r="G438" s="11"/>
      <c r="H438" s="12"/>
      <c r="I438" s="12"/>
      <c r="J438" s="12" t="s">
        <v>216</v>
      </c>
      <c r="K438" s="76"/>
      <c r="L438" s="82"/>
      <c r="M438" s="11"/>
    </row>
    <row r="439" spans="1:13" s="79" customFormat="1" ht="15" customHeight="1">
      <c r="A439" s="72" t="str">
        <f>IF(B439="Code",1+MAX(A$5:A438),"")</f>
        <v/>
      </c>
      <c r="B439" s="83"/>
      <c r="C439" s="84" t="s">
        <v>212</v>
      </c>
      <c r="D439" s="83"/>
      <c r="E439" s="76">
        <v>2</v>
      </c>
      <c r="F439" s="11"/>
      <c r="G439" s="11"/>
      <c r="H439" s="12"/>
      <c r="I439" s="12"/>
      <c r="J439" s="12" t="s">
        <v>216</v>
      </c>
      <c r="K439" s="76"/>
      <c r="L439" s="82"/>
      <c r="M439" s="11"/>
    </row>
    <row r="440" spans="1:13" s="79" customFormat="1" ht="13.5" customHeight="1">
      <c r="A440" s="72" t="str">
        <f>IF(B440="Code",1+MAX(A$5:A439),"")</f>
        <v/>
      </c>
      <c r="B440" s="85"/>
      <c r="C440" s="167" t="s">
        <v>239</v>
      </c>
      <c r="D440" s="168"/>
      <c r="E440" s="76">
        <v>3</v>
      </c>
      <c r="F440" s="11"/>
      <c r="G440" s="11"/>
      <c r="H440" s="12"/>
      <c r="I440" s="13"/>
      <c r="J440" s="12" t="s">
        <v>216</v>
      </c>
      <c r="K440" s="76"/>
      <c r="L440" s="82"/>
      <c r="M440" s="11"/>
    </row>
    <row r="441" spans="1:13" s="79" customFormat="1" ht="13.5">
      <c r="A441" s="72" t="str">
        <f>IF(B441="Code",1+MAX(A$5:A440),"")</f>
        <v/>
      </c>
      <c r="B441" s="86"/>
      <c r="C441" s="169"/>
      <c r="D441" s="170"/>
      <c r="E441" s="87">
        <v>4</v>
      </c>
      <c r="F441" s="11"/>
      <c r="G441" s="11"/>
      <c r="H441" s="12"/>
      <c r="I441" s="12"/>
      <c r="J441" s="12" t="s">
        <v>216</v>
      </c>
      <c r="K441" s="76"/>
      <c r="L441" s="82"/>
      <c r="M441" s="11"/>
    </row>
    <row r="442" spans="1:13" s="79" customFormat="1" ht="13.5">
      <c r="A442" s="72" t="str">
        <f>IF(B442="Code",1+MAX(A$5:A441),"")</f>
        <v/>
      </c>
      <c r="B442" s="88" t="s">
        <v>238</v>
      </c>
      <c r="C442" s="102"/>
      <c r="D442" s="89" t="str">
        <f>IF(ISNUMBER(C442),VLOOKUP(C442,Approaches,2,0),"")</f>
        <v/>
      </c>
      <c r="E442" s="76">
        <v>5</v>
      </c>
      <c r="F442" s="11"/>
      <c r="G442" s="12"/>
      <c r="H442" s="103"/>
      <c r="I442" s="14"/>
      <c r="J442" s="12" t="s">
        <v>216</v>
      </c>
      <c r="K442" s="87"/>
      <c r="L442" s="82"/>
      <c r="M442" s="11"/>
    </row>
    <row r="443" spans="1:13" s="79" customFormat="1" ht="13.5">
      <c r="A443" s="72"/>
      <c r="B443" s="88" t="s">
        <v>238</v>
      </c>
      <c r="C443" s="102"/>
      <c r="D443" s="86" t="str">
        <f>IF(ISNUMBER(C443),VLOOKUP(C443,Approaches,2,0),"")</f>
        <v/>
      </c>
      <c r="E443" s="76">
        <v>6</v>
      </c>
      <c r="F443" s="11"/>
      <c r="G443" s="12"/>
      <c r="H443" s="103"/>
      <c r="I443" s="14"/>
      <c r="J443" s="12"/>
      <c r="K443" s="87"/>
      <c r="L443" s="82"/>
      <c r="M443" s="11"/>
    </row>
    <row r="444" spans="1:13" s="79" customFormat="1" ht="13.5">
      <c r="A444" s="72"/>
      <c r="B444" s="88" t="s">
        <v>238</v>
      </c>
      <c r="C444" s="102"/>
      <c r="D444" s="86" t="str">
        <f>IF(ISNUMBER(C444),VLOOKUP(C444,Approaches,2,0),"")</f>
        <v/>
      </c>
      <c r="E444" s="76">
        <v>7</v>
      </c>
      <c r="F444" s="11"/>
      <c r="G444" s="12"/>
      <c r="H444" s="103"/>
      <c r="I444" s="14"/>
      <c r="J444" s="12"/>
      <c r="K444" s="87"/>
      <c r="L444" s="82"/>
      <c r="M444" s="11"/>
    </row>
    <row r="445" spans="1:13" s="79" customFormat="1" ht="13.5">
      <c r="A445" s="72"/>
      <c r="B445" s="88" t="s">
        <v>238</v>
      </c>
      <c r="C445" s="102"/>
      <c r="D445" s="86" t="str">
        <f>IF(ISNUMBER(C445),VLOOKUP(C445,Approaches,2,0),"")</f>
        <v/>
      </c>
      <c r="E445" s="76">
        <v>8</v>
      </c>
      <c r="F445" s="11"/>
      <c r="G445" s="12"/>
      <c r="H445" s="103"/>
      <c r="I445" s="14"/>
      <c r="J445" s="12"/>
      <c r="K445" s="87"/>
      <c r="L445" s="82"/>
      <c r="M445" s="11"/>
    </row>
    <row r="446" spans="1:13" s="79" customFormat="1" ht="13.5">
      <c r="A446" s="72"/>
      <c r="B446" s="88" t="s">
        <v>238</v>
      </c>
      <c r="C446" s="102"/>
      <c r="D446" s="90" t="str">
        <f>IF(ISNUMBER(C446),VLOOKUP(C446,Approaches,2,0),"")</f>
        <v/>
      </c>
      <c r="E446" s="76">
        <v>9</v>
      </c>
      <c r="F446" s="11"/>
      <c r="G446" s="12"/>
      <c r="H446" s="103"/>
      <c r="I446" s="14"/>
      <c r="J446" s="12"/>
      <c r="K446" s="87"/>
      <c r="L446" s="82"/>
      <c r="M446" s="11"/>
    </row>
    <row r="447" spans="1:13" s="79" customFormat="1" ht="14.25" thickBot="1">
      <c r="A447" s="72"/>
      <c r="B447" s="91"/>
      <c r="C447" s="91"/>
      <c r="D447" s="86"/>
      <c r="E447" s="76">
        <v>10</v>
      </c>
      <c r="F447" s="11"/>
      <c r="G447" s="12"/>
      <c r="H447" s="103"/>
      <c r="I447" s="15"/>
      <c r="J447" s="12"/>
      <c r="K447" s="87"/>
      <c r="L447" s="82"/>
      <c r="M447" s="11"/>
    </row>
    <row r="448" spans="1:13" s="79" customFormat="1" ht="14.25" thickBot="1">
      <c r="A448" s="72" t="str">
        <f>IF(B448="Code",1+MAX(A$5:A442),"")</f>
        <v/>
      </c>
      <c r="B448" s="92"/>
      <c r="C448" s="92"/>
      <c r="D448" s="92"/>
      <c r="E448" s="93"/>
      <c r="F448" s="94"/>
      <c r="G448" s="92" t="s">
        <v>204</v>
      </c>
      <c r="H448" s="95">
        <f>B438</f>
        <v>1103141</v>
      </c>
      <c r="I448" s="104"/>
      <c r="J448" s="93" t="s">
        <v>216</v>
      </c>
      <c r="K448" s="93"/>
      <c r="L448" s="93"/>
      <c r="M448" s="93"/>
    </row>
    <row r="449" spans="1:13" s="79" customFormat="1" ht="14.25" thickBot="1">
      <c r="A449" s="72">
        <f>IF(B449="Code",1+MAX(A$5:A448),"")</f>
        <v>38</v>
      </c>
      <c r="B449" s="73" t="s">
        <v>199</v>
      </c>
      <c r="C449" s="73"/>
      <c r="D449" s="74" t="s">
        <v>200</v>
      </c>
      <c r="E449" s="75"/>
      <c r="F449" s="74" t="s">
        <v>201</v>
      </c>
      <c r="G449" s="74" t="s">
        <v>202</v>
      </c>
      <c r="H449" s="75" t="s">
        <v>198</v>
      </c>
      <c r="I449" s="75" t="s">
        <v>203</v>
      </c>
      <c r="J449" s="75" t="s">
        <v>215</v>
      </c>
      <c r="K449" s="76"/>
      <c r="L449" s="77" t="str">
        <f>IF(AND(ISNUMBER(I460),ISNUMBER(H460)),"OK","")</f>
        <v/>
      </c>
      <c r="M449" s="78"/>
    </row>
    <row r="450" spans="1:13" s="79" customFormat="1" ht="13.5">
      <c r="A450" s="72" t="str">
        <f>IF(B450="Code",1+MAX(A$5:A449),"")</f>
        <v/>
      </c>
      <c r="B450" s="80">
        <f>VLOOKUP(A449,BasicHeadings,2,0)</f>
        <v>1103211</v>
      </c>
      <c r="C450" s="81"/>
      <c r="D450" s="80" t="str">
        <f>VLOOKUP(A449,BasicHeadings,3,0)</f>
        <v>Shoes and other footwear</v>
      </c>
      <c r="E450" s="76">
        <v>1</v>
      </c>
      <c r="F450" s="11"/>
      <c r="G450" s="11"/>
      <c r="H450" s="12"/>
      <c r="I450" s="12"/>
      <c r="J450" s="12" t="s">
        <v>216</v>
      </c>
      <c r="K450" s="76"/>
      <c r="L450" s="82"/>
      <c r="M450" s="11"/>
    </row>
    <row r="451" spans="1:13" s="79" customFormat="1" ht="15" customHeight="1">
      <c r="A451" s="72" t="str">
        <f>IF(B451="Code",1+MAX(A$5:A450),"")</f>
        <v/>
      </c>
      <c r="B451" s="83"/>
      <c r="C451" s="84" t="s">
        <v>212</v>
      </c>
      <c r="D451" s="83"/>
      <c r="E451" s="76">
        <v>2</v>
      </c>
      <c r="F451" s="11"/>
      <c r="G451" s="11"/>
      <c r="H451" s="12"/>
      <c r="I451" s="12"/>
      <c r="J451" s="12" t="s">
        <v>216</v>
      </c>
      <c r="K451" s="76"/>
      <c r="L451" s="82"/>
      <c r="M451" s="11"/>
    </row>
    <row r="452" spans="1:13" s="79" customFormat="1" ht="13.5" customHeight="1">
      <c r="A452" s="72" t="str">
        <f>IF(B452="Code",1+MAX(A$5:A451),"")</f>
        <v/>
      </c>
      <c r="B452" s="85"/>
      <c r="C452" s="167" t="s">
        <v>239</v>
      </c>
      <c r="D452" s="168"/>
      <c r="E452" s="76">
        <v>3</v>
      </c>
      <c r="F452" s="11"/>
      <c r="G452" s="11"/>
      <c r="H452" s="12"/>
      <c r="I452" s="13"/>
      <c r="J452" s="12" t="s">
        <v>216</v>
      </c>
      <c r="K452" s="76"/>
      <c r="L452" s="82"/>
      <c r="M452" s="11"/>
    </row>
    <row r="453" spans="1:13" s="79" customFormat="1" ht="13.5">
      <c r="A453" s="72" t="str">
        <f>IF(B453="Code",1+MAX(A$5:A452),"")</f>
        <v/>
      </c>
      <c r="B453" s="86"/>
      <c r="C453" s="169"/>
      <c r="D453" s="170"/>
      <c r="E453" s="87">
        <v>4</v>
      </c>
      <c r="F453" s="11"/>
      <c r="G453" s="11"/>
      <c r="H453" s="12"/>
      <c r="I453" s="12"/>
      <c r="J453" s="12" t="s">
        <v>216</v>
      </c>
      <c r="K453" s="76"/>
      <c r="L453" s="82"/>
      <c r="M453" s="11"/>
    </row>
    <row r="454" spans="1:13" s="79" customFormat="1" ht="13.5">
      <c r="A454" s="72" t="str">
        <f>IF(B454="Code",1+MAX(A$5:A453),"")</f>
        <v/>
      </c>
      <c r="B454" s="88" t="s">
        <v>238</v>
      </c>
      <c r="C454" s="102"/>
      <c r="D454" s="89" t="str">
        <f>IF(ISNUMBER(C454),VLOOKUP(C454,Approaches,2,0),"")</f>
        <v/>
      </c>
      <c r="E454" s="76">
        <v>5</v>
      </c>
      <c r="F454" s="11"/>
      <c r="G454" s="12"/>
      <c r="H454" s="103"/>
      <c r="I454" s="14"/>
      <c r="J454" s="12" t="s">
        <v>216</v>
      </c>
      <c r="K454" s="87"/>
      <c r="L454" s="82"/>
      <c r="M454" s="11"/>
    </row>
    <row r="455" spans="1:13" s="79" customFormat="1" ht="13.5">
      <c r="A455" s="72"/>
      <c r="B455" s="88" t="s">
        <v>238</v>
      </c>
      <c r="C455" s="102"/>
      <c r="D455" s="86" t="str">
        <f>IF(ISNUMBER(C455),VLOOKUP(C455,Approaches,2,0),"")</f>
        <v/>
      </c>
      <c r="E455" s="76">
        <v>6</v>
      </c>
      <c r="F455" s="11"/>
      <c r="G455" s="12"/>
      <c r="H455" s="103"/>
      <c r="I455" s="14"/>
      <c r="J455" s="12"/>
      <c r="K455" s="87"/>
      <c r="L455" s="82"/>
      <c r="M455" s="11"/>
    </row>
    <row r="456" spans="1:13" s="79" customFormat="1" ht="13.5">
      <c r="A456" s="72"/>
      <c r="B456" s="88" t="s">
        <v>238</v>
      </c>
      <c r="C456" s="102"/>
      <c r="D456" s="86" t="str">
        <f>IF(ISNUMBER(C456),VLOOKUP(C456,Approaches,2,0),"")</f>
        <v/>
      </c>
      <c r="E456" s="76">
        <v>7</v>
      </c>
      <c r="F456" s="11"/>
      <c r="G456" s="12"/>
      <c r="H456" s="103"/>
      <c r="I456" s="14"/>
      <c r="J456" s="12"/>
      <c r="K456" s="87"/>
      <c r="L456" s="82"/>
      <c r="M456" s="11"/>
    </row>
    <row r="457" spans="1:13" s="79" customFormat="1" ht="13.5">
      <c r="A457" s="72"/>
      <c r="B457" s="88" t="s">
        <v>238</v>
      </c>
      <c r="C457" s="102"/>
      <c r="D457" s="86" t="str">
        <f>IF(ISNUMBER(C457),VLOOKUP(C457,Approaches,2,0),"")</f>
        <v/>
      </c>
      <c r="E457" s="76">
        <v>8</v>
      </c>
      <c r="F457" s="11"/>
      <c r="G457" s="12"/>
      <c r="H457" s="103"/>
      <c r="I457" s="14"/>
      <c r="J457" s="12"/>
      <c r="K457" s="87"/>
      <c r="L457" s="82"/>
      <c r="M457" s="11"/>
    </row>
    <row r="458" spans="1:13" s="79" customFormat="1" ht="13.5">
      <c r="A458" s="72"/>
      <c r="B458" s="88" t="s">
        <v>238</v>
      </c>
      <c r="C458" s="102"/>
      <c r="D458" s="90" t="str">
        <f>IF(ISNUMBER(C458),VLOOKUP(C458,Approaches,2,0),"")</f>
        <v/>
      </c>
      <c r="E458" s="76">
        <v>9</v>
      </c>
      <c r="F458" s="11"/>
      <c r="G458" s="12"/>
      <c r="H458" s="103"/>
      <c r="I458" s="14"/>
      <c r="J458" s="12"/>
      <c r="K458" s="87"/>
      <c r="L458" s="82"/>
      <c r="M458" s="11"/>
    </row>
    <row r="459" spans="1:13" s="79" customFormat="1" ht="14.25" thickBot="1">
      <c r="A459" s="72"/>
      <c r="B459" s="91"/>
      <c r="C459" s="91"/>
      <c r="D459" s="86"/>
      <c r="E459" s="76">
        <v>10</v>
      </c>
      <c r="F459" s="11"/>
      <c r="G459" s="12"/>
      <c r="H459" s="103"/>
      <c r="I459" s="15"/>
      <c r="J459" s="12"/>
      <c r="K459" s="87"/>
      <c r="L459" s="82"/>
      <c r="M459" s="11"/>
    </row>
    <row r="460" spans="1:13" s="79" customFormat="1" ht="14.25" thickBot="1">
      <c r="A460" s="72" t="str">
        <f>IF(B460="Code",1+MAX(A$5:A454),"")</f>
        <v/>
      </c>
      <c r="B460" s="92"/>
      <c r="C460" s="92"/>
      <c r="D460" s="92"/>
      <c r="E460" s="93"/>
      <c r="F460" s="94"/>
      <c r="G460" s="92" t="s">
        <v>204</v>
      </c>
      <c r="H460" s="95">
        <f>B450</f>
        <v>1103211</v>
      </c>
      <c r="I460" s="104"/>
      <c r="J460" s="93" t="s">
        <v>216</v>
      </c>
      <c r="K460" s="93"/>
      <c r="L460" s="93"/>
      <c r="M460" s="93"/>
    </row>
    <row r="461" spans="1:13" s="79" customFormat="1" ht="14.25" thickBot="1">
      <c r="A461" s="72">
        <f>IF(B461="Code",1+MAX(A$5:A460),"")</f>
        <v>39</v>
      </c>
      <c r="B461" s="73" t="s">
        <v>199</v>
      </c>
      <c r="C461" s="73"/>
      <c r="D461" s="74" t="s">
        <v>200</v>
      </c>
      <c r="E461" s="75"/>
      <c r="F461" s="74" t="s">
        <v>201</v>
      </c>
      <c r="G461" s="74" t="s">
        <v>202</v>
      </c>
      <c r="H461" s="75" t="s">
        <v>198</v>
      </c>
      <c r="I461" s="75" t="s">
        <v>203</v>
      </c>
      <c r="J461" s="75" t="s">
        <v>215</v>
      </c>
      <c r="K461" s="76"/>
      <c r="L461" s="77" t="str">
        <f>IF(AND(ISNUMBER(I472),ISNUMBER(H472)),"OK","")</f>
        <v/>
      </c>
      <c r="M461" s="78"/>
    </row>
    <row r="462" spans="1:13" s="79" customFormat="1" ht="13.5">
      <c r="A462" s="72" t="str">
        <f>IF(B462="Code",1+MAX(A$5:A461),"")</f>
        <v/>
      </c>
      <c r="B462" s="80">
        <f>VLOOKUP(A461,BasicHeadings,2,0)</f>
        <v>1103221</v>
      </c>
      <c r="C462" s="81"/>
      <c r="D462" s="80" t="str">
        <f>VLOOKUP(A461,BasicHeadings,3,0)</f>
        <v>Repair and hire of footwear</v>
      </c>
      <c r="E462" s="76">
        <v>1</v>
      </c>
      <c r="F462" s="11"/>
      <c r="G462" s="11"/>
      <c r="H462" s="12"/>
      <c r="I462" s="12"/>
      <c r="J462" s="12" t="s">
        <v>216</v>
      </c>
      <c r="K462" s="76"/>
      <c r="L462" s="82"/>
      <c r="M462" s="11"/>
    </row>
    <row r="463" spans="1:13" s="79" customFormat="1" ht="15" customHeight="1">
      <c r="A463" s="72" t="str">
        <f>IF(B463="Code",1+MAX(A$5:A462),"")</f>
        <v/>
      </c>
      <c r="B463" s="83"/>
      <c r="C463" s="84" t="s">
        <v>212</v>
      </c>
      <c r="D463" s="83"/>
      <c r="E463" s="76">
        <v>2</v>
      </c>
      <c r="F463" s="11"/>
      <c r="G463" s="11"/>
      <c r="H463" s="12"/>
      <c r="I463" s="12"/>
      <c r="J463" s="12" t="s">
        <v>216</v>
      </c>
      <c r="K463" s="76"/>
      <c r="L463" s="82"/>
      <c r="M463" s="11"/>
    </row>
    <row r="464" spans="1:13" s="79" customFormat="1" ht="13.5" customHeight="1">
      <c r="A464" s="72" t="str">
        <f>IF(B464="Code",1+MAX(A$5:A463),"")</f>
        <v/>
      </c>
      <c r="B464" s="85"/>
      <c r="C464" s="167" t="s">
        <v>239</v>
      </c>
      <c r="D464" s="168"/>
      <c r="E464" s="76">
        <v>3</v>
      </c>
      <c r="F464" s="11"/>
      <c r="G464" s="11"/>
      <c r="H464" s="12"/>
      <c r="I464" s="13"/>
      <c r="J464" s="12" t="s">
        <v>216</v>
      </c>
      <c r="K464" s="76"/>
      <c r="L464" s="82"/>
      <c r="M464" s="11"/>
    </row>
    <row r="465" spans="1:13" s="79" customFormat="1" ht="13.5">
      <c r="A465" s="72" t="str">
        <f>IF(B465="Code",1+MAX(A$5:A464),"")</f>
        <v/>
      </c>
      <c r="B465" s="86"/>
      <c r="C465" s="169"/>
      <c r="D465" s="170"/>
      <c r="E465" s="87">
        <v>4</v>
      </c>
      <c r="F465" s="11"/>
      <c r="G465" s="11"/>
      <c r="H465" s="12"/>
      <c r="I465" s="12"/>
      <c r="J465" s="12" t="s">
        <v>216</v>
      </c>
      <c r="K465" s="76"/>
      <c r="L465" s="82"/>
      <c r="M465" s="11"/>
    </row>
    <row r="466" spans="1:13" s="79" customFormat="1" ht="13.5">
      <c r="A466" s="72" t="str">
        <f>IF(B466="Code",1+MAX(A$5:A465),"")</f>
        <v/>
      </c>
      <c r="B466" s="88" t="s">
        <v>238</v>
      </c>
      <c r="C466" s="102"/>
      <c r="D466" s="89" t="str">
        <f>IF(ISNUMBER(C466),VLOOKUP(C466,Approaches,2,0),"")</f>
        <v/>
      </c>
      <c r="E466" s="76">
        <v>5</v>
      </c>
      <c r="F466" s="11"/>
      <c r="G466" s="12"/>
      <c r="H466" s="103"/>
      <c r="I466" s="14"/>
      <c r="J466" s="12" t="s">
        <v>216</v>
      </c>
      <c r="K466" s="87"/>
      <c r="L466" s="82"/>
      <c r="M466" s="11"/>
    </row>
    <row r="467" spans="1:13" s="79" customFormat="1" ht="13.5">
      <c r="A467" s="72"/>
      <c r="B467" s="88" t="s">
        <v>238</v>
      </c>
      <c r="C467" s="102"/>
      <c r="D467" s="86" t="str">
        <f>IF(ISNUMBER(C467),VLOOKUP(C467,Approaches,2,0),"")</f>
        <v/>
      </c>
      <c r="E467" s="76">
        <v>6</v>
      </c>
      <c r="F467" s="11"/>
      <c r="G467" s="12"/>
      <c r="H467" s="103"/>
      <c r="I467" s="14"/>
      <c r="J467" s="12"/>
      <c r="K467" s="87"/>
      <c r="L467" s="82"/>
      <c r="M467" s="11"/>
    </row>
    <row r="468" spans="1:13" s="79" customFormat="1" ht="13.5">
      <c r="A468" s="72"/>
      <c r="B468" s="88" t="s">
        <v>238</v>
      </c>
      <c r="C468" s="102"/>
      <c r="D468" s="86" t="str">
        <f>IF(ISNUMBER(C468),VLOOKUP(C468,Approaches,2,0),"")</f>
        <v/>
      </c>
      <c r="E468" s="76">
        <v>7</v>
      </c>
      <c r="F468" s="11"/>
      <c r="G468" s="12"/>
      <c r="H468" s="103"/>
      <c r="I468" s="14"/>
      <c r="J468" s="12"/>
      <c r="K468" s="87"/>
      <c r="L468" s="82"/>
      <c r="M468" s="11"/>
    </row>
    <row r="469" spans="1:13" s="79" customFormat="1" ht="13.5">
      <c r="A469" s="72"/>
      <c r="B469" s="88" t="s">
        <v>238</v>
      </c>
      <c r="C469" s="102"/>
      <c r="D469" s="86" t="str">
        <f>IF(ISNUMBER(C469),VLOOKUP(C469,Approaches,2,0),"")</f>
        <v/>
      </c>
      <c r="E469" s="76">
        <v>8</v>
      </c>
      <c r="F469" s="11"/>
      <c r="G469" s="12"/>
      <c r="H469" s="103"/>
      <c r="I469" s="14"/>
      <c r="J469" s="12"/>
      <c r="K469" s="87"/>
      <c r="L469" s="82"/>
      <c r="M469" s="11"/>
    </row>
    <row r="470" spans="1:13" s="79" customFormat="1" ht="13.5">
      <c r="A470" s="72"/>
      <c r="B470" s="88" t="s">
        <v>238</v>
      </c>
      <c r="C470" s="102"/>
      <c r="D470" s="90" t="str">
        <f>IF(ISNUMBER(C470),VLOOKUP(C470,Approaches,2,0),"")</f>
        <v/>
      </c>
      <c r="E470" s="76">
        <v>9</v>
      </c>
      <c r="F470" s="11"/>
      <c r="G470" s="12"/>
      <c r="H470" s="103"/>
      <c r="I470" s="14"/>
      <c r="J470" s="12"/>
      <c r="K470" s="87"/>
      <c r="L470" s="82"/>
      <c r="M470" s="11"/>
    </row>
    <row r="471" spans="1:13" s="79" customFormat="1" ht="14.25" thickBot="1">
      <c r="A471" s="72"/>
      <c r="B471" s="91"/>
      <c r="C471" s="91"/>
      <c r="D471" s="86"/>
      <c r="E471" s="76">
        <v>10</v>
      </c>
      <c r="F471" s="11"/>
      <c r="G471" s="12"/>
      <c r="H471" s="103"/>
      <c r="I471" s="15"/>
      <c r="J471" s="12"/>
      <c r="K471" s="87"/>
      <c r="L471" s="82"/>
      <c r="M471" s="11"/>
    </row>
    <row r="472" spans="1:13" s="79" customFormat="1" ht="14.25" thickBot="1">
      <c r="A472" s="72" t="str">
        <f>IF(B472="Code",1+MAX(A$5:A466),"")</f>
        <v/>
      </c>
      <c r="B472" s="92"/>
      <c r="C472" s="92"/>
      <c r="D472" s="92"/>
      <c r="E472" s="93"/>
      <c r="F472" s="94"/>
      <c r="G472" s="92" t="s">
        <v>204</v>
      </c>
      <c r="H472" s="95">
        <f>B462</f>
        <v>1103221</v>
      </c>
      <c r="I472" s="104"/>
      <c r="J472" s="93" t="s">
        <v>216</v>
      </c>
      <c r="K472" s="93"/>
      <c r="L472" s="93"/>
      <c r="M472" s="93"/>
    </row>
    <row r="473" spans="1:13" s="79" customFormat="1" ht="14.25" thickBot="1">
      <c r="A473" s="72">
        <f>IF(B473="Code",1+MAX(A$5:A472),"")</f>
        <v>40</v>
      </c>
      <c r="B473" s="73" t="s">
        <v>199</v>
      </c>
      <c r="C473" s="73"/>
      <c r="D473" s="74" t="s">
        <v>200</v>
      </c>
      <c r="E473" s="75"/>
      <c r="F473" s="74" t="s">
        <v>201</v>
      </c>
      <c r="G473" s="74" t="s">
        <v>202</v>
      </c>
      <c r="H473" s="75" t="s">
        <v>198</v>
      </c>
      <c r="I473" s="75" t="s">
        <v>203</v>
      </c>
      <c r="J473" s="75" t="s">
        <v>215</v>
      </c>
      <c r="K473" s="76"/>
      <c r="L473" s="77" t="str">
        <f>IF(AND(ISNUMBER(I484),ISNUMBER(H484)),"OK","")</f>
        <v/>
      </c>
      <c r="M473" s="78"/>
    </row>
    <row r="474" spans="1:13" s="79" customFormat="1" ht="13.5">
      <c r="A474" s="72" t="str">
        <f>IF(B474="Code",1+MAX(A$5:A473),"")</f>
        <v/>
      </c>
      <c r="B474" s="80">
        <f>VLOOKUP(A473,BasicHeadings,2,0)</f>
        <v>1104111</v>
      </c>
      <c r="C474" s="81"/>
      <c r="D474" s="80" t="str">
        <f>VLOOKUP(A473,BasicHeadings,3,0)</f>
        <v>Actual rentals for housing</v>
      </c>
      <c r="E474" s="76">
        <v>1</v>
      </c>
      <c r="F474" s="11"/>
      <c r="G474" s="11"/>
      <c r="H474" s="12"/>
      <c r="I474" s="12"/>
      <c r="J474" s="12" t="s">
        <v>216</v>
      </c>
      <c r="K474" s="76"/>
      <c r="L474" s="82"/>
      <c r="M474" s="11"/>
    </row>
    <row r="475" spans="1:13" s="79" customFormat="1" ht="15" customHeight="1">
      <c r="A475" s="72" t="str">
        <f>IF(B475="Code",1+MAX(A$5:A474),"")</f>
        <v/>
      </c>
      <c r="B475" s="83"/>
      <c r="C475" s="84" t="s">
        <v>212</v>
      </c>
      <c r="D475" s="83"/>
      <c r="E475" s="76">
        <v>2</v>
      </c>
      <c r="F475" s="11"/>
      <c r="G475" s="11"/>
      <c r="H475" s="12"/>
      <c r="I475" s="12"/>
      <c r="J475" s="12" t="s">
        <v>216</v>
      </c>
      <c r="K475" s="76"/>
      <c r="L475" s="82"/>
      <c r="M475" s="11"/>
    </row>
    <row r="476" spans="1:13" s="79" customFormat="1" ht="13.5" customHeight="1">
      <c r="A476" s="72" t="str">
        <f>IF(B476="Code",1+MAX(A$5:A475),"")</f>
        <v/>
      </c>
      <c r="B476" s="85"/>
      <c r="C476" s="167" t="s">
        <v>239</v>
      </c>
      <c r="D476" s="168"/>
      <c r="E476" s="76">
        <v>3</v>
      </c>
      <c r="F476" s="11"/>
      <c r="G476" s="11"/>
      <c r="H476" s="12"/>
      <c r="I476" s="13"/>
      <c r="J476" s="12" t="s">
        <v>216</v>
      </c>
      <c r="K476" s="76"/>
      <c r="L476" s="82"/>
      <c r="M476" s="11"/>
    </row>
    <row r="477" spans="1:13" s="79" customFormat="1" ht="13.5">
      <c r="A477" s="72" t="str">
        <f>IF(B477="Code",1+MAX(A$5:A476),"")</f>
        <v/>
      </c>
      <c r="B477" s="86"/>
      <c r="C477" s="169"/>
      <c r="D477" s="170"/>
      <c r="E477" s="87">
        <v>4</v>
      </c>
      <c r="F477" s="11"/>
      <c r="G477" s="11"/>
      <c r="H477" s="12"/>
      <c r="I477" s="12"/>
      <c r="J477" s="12" t="s">
        <v>216</v>
      </c>
      <c r="K477" s="76"/>
      <c r="L477" s="82"/>
      <c r="M477" s="11"/>
    </row>
    <row r="478" spans="1:13" s="79" customFormat="1" ht="13.5">
      <c r="A478" s="72" t="str">
        <f>IF(B478="Code",1+MAX(A$5:A477),"")</f>
        <v/>
      </c>
      <c r="B478" s="88" t="s">
        <v>238</v>
      </c>
      <c r="C478" s="102"/>
      <c r="D478" s="89" t="str">
        <f>IF(ISNUMBER(C478),VLOOKUP(C478,Approaches,2,0),"")</f>
        <v/>
      </c>
      <c r="E478" s="76">
        <v>5</v>
      </c>
      <c r="F478" s="11"/>
      <c r="G478" s="12"/>
      <c r="H478" s="103"/>
      <c r="I478" s="14"/>
      <c r="J478" s="12" t="s">
        <v>216</v>
      </c>
      <c r="K478" s="87"/>
      <c r="L478" s="82"/>
      <c r="M478" s="11"/>
    </row>
    <row r="479" spans="1:13" s="79" customFormat="1" ht="13.5">
      <c r="A479" s="72"/>
      <c r="B479" s="88" t="s">
        <v>238</v>
      </c>
      <c r="C479" s="102"/>
      <c r="D479" s="86" t="str">
        <f>IF(ISNUMBER(C479),VLOOKUP(C479,Approaches,2,0),"")</f>
        <v/>
      </c>
      <c r="E479" s="76">
        <v>6</v>
      </c>
      <c r="F479" s="11"/>
      <c r="G479" s="12"/>
      <c r="H479" s="103"/>
      <c r="I479" s="14"/>
      <c r="J479" s="12"/>
      <c r="K479" s="87"/>
      <c r="L479" s="82"/>
      <c r="M479" s="11"/>
    </row>
    <row r="480" spans="1:13" s="79" customFormat="1" ht="13.5">
      <c r="A480" s="72"/>
      <c r="B480" s="88" t="s">
        <v>238</v>
      </c>
      <c r="C480" s="102"/>
      <c r="D480" s="86" t="str">
        <f>IF(ISNUMBER(C480),VLOOKUP(C480,Approaches,2,0),"")</f>
        <v/>
      </c>
      <c r="E480" s="76">
        <v>7</v>
      </c>
      <c r="F480" s="11"/>
      <c r="G480" s="12"/>
      <c r="H480" s="103"/>
      <c r="I480" s="14"/>
      <c r="J480" s="12"/>
      <c r="K480" s="87"/>
      <c r="L480" s="82"/>
      <c r="M480" s="11"/>
    </row>
    <row r="481" spans="1:13" s="79" customFormat="1" ht="13.5">
      <c r="A481" s="72"/>
      <c r="B481" s="88" t="s">
        <v>238</v>
      </c>
      <c r="C481" s="102"/>
      <c r="D481" s="86" t="str">
        <f>IF(ISNUMBER(C481),VLOOKUP(C481,Approaches,2,0),"")</f>
        <v/>
      </c>
      <c r="E481" s="76">
        <v>8</v>
      </c>
      <c r="F481" s="11"/>
      <c r="G481" s="12"/>
      <c r="H481" s="103"/>
      <c r="I481" s="14"/>
      <c r="J481" s="12"/>
      <c r="K481" s="87"/>
      <c r="L481" s="82"/>
      <c r="M481" s="11"/>
    </row>
    <row r="482" spans="1:13" s="79" customFormat="1" ht="13.5">
      <c r="A482" s="72"/>
      <c r="B482" s="88" t="s">
        <v>238</v>
      </c>
      <c r="C482" s="102"/>
      <c r="D482" s="90" t="str">
        <f>IF(ISNUMBER(C482),VLOOKUP(C482,Approaches,2,0),"")</f>
        <v/>
      </c>
      <c r="E482" s="76">
        <v>9</v>
      </c>
      <c r="F482" s="11"/>
      <c r="G482" s="12"/>
      <c r="H482" s="103"/>
      <c r="I482" s="14"/>
      <c r="J482" s="12"/>
      <c r="K482" s="87"/>
      <c r="L482" s="82"/>
      <c r="M482" s="11"/>
    </row>
    <row r="483" spans="1:13" s="79" customFormat="1" ht="14.25" thickBot="1">
      <c r="A483" s="72"/>
      <c r="B483" s="91"/>
      <c r="C483" s="91"/>
      <c r="D483" s="86"/>
      <c r="E483" s="76">
        <v>10</v>
      </c>
      <c r="F483" s="11"/>
      <c r="G483" s="12"/>
      <c r="H483" s="103"/>
      <c r="I483" s="15"/>
      <c r="J483" s="12"/>
      <c r="K483" s="87"/>
      <c r="L483" s="82"/>
      <c r="M483" s="11"/>
    </row>
    <row r="484" spans="1:13" s="79" customFormat="1" ht="14.25" thickBot="1">
      <c r="A484" s="72" t="str">
        <f>IF(B484="Code",1+MAX(A$5:A478),"")</f>
        <v/>
      </c>
      <c r="B484" s="92"/>
      <c r="C484" s="92"/>
      <c r="D484" s="92"/>
      <c r="E484" s="93"/>
      <c r="F484" s="94"/>
      <c r="G484" s="92" t="s">
        <v>204</v>
      </c>
      <c r="H484" s="95">
        <f>B474</f>
        <v>1104111</v>
      </c>
      <c r="I484" s="104"/>
      <c r="J484" s="93" t="s">
        <v>216</v>
      </c>
      <c r="K484" s="93"/>
      <c r="L484" s="93"/>
      <c r="M484" s="93"/>
    </row>
    <row r="485" spans="1:13" s="79" customFormat="1" ht="14.25" thickBot="1">
      <c r="A485" s="72">
        <f>IF(B485="Code",1+MAX(A$5:A484),"")</f>
        <v>41</v>
      </c>
      <c r="B485" s="73" t="s">
        <v>199</v>
      </c>
      <c r="C485" s="73"/>
      <c r="D485" s="74" t="s">
        <v>200</v>
      </c>
      <c r="E485" s="75"/>
      <c r="F485" s="74" t="s">
        <v>201</v>
      </c>
      <c r="G485" s="74" t="s">
        <v>202</v>
      </c>
      <c r="H485" s="75" t="s">
        <v>198</v>
      </c>
      <c r="I485" s="75" t="s">
        <v>203</v>
      </c>
      <c r="J485" s="75" t="s">
        <v>215</v>
      </c>
      <c r="K485" s="76"/>
      <c r="L485" s="77" t="str">
        <f>IF(AND(ISNUMBER(I496),ISNUMBER(H496)),"OK","")</f>
        <v/>
      </c>
      <c r="M485" s="78"/>
    </row>
    <row r="486" spans="1:13" s="79" customFormat="1" ht="13.5">
      <c r="A486" s="72" t="str">
        <f>IF(B486="Code",1+MAX(A$5:A485),"")</f>
        <v/>
      </c>
      <c r="B486" s="80">
        <f>VLOOKUP(A485,BasicHeadings,2,0)</f>
        <v>1104211</v>
      </c>
      <c r="C486" s="81"/>
      <c r="D486" s="80" t="str">
        <f>VLOOKUP(A485,BasicHeadings,3,0)</f>
        <v>Imputed rentals for housing</v>
      </c>
      <c r="E486" s="76">
        <v>1</v>
      </c>
      <c r="F486" s="11"/>
      <c r="G486" s="11"/>
      <c r="H486" s="12"/>
      <c r="I486" s="12"/>
      <c r="J486" s="12" t="s">
        <v>216</v>
      </c>
      <c r="K486" s="76"/>
      <c r="L486" s="82"/>
      <c r="M486" s="11"/>
    </row>
    <row r="487" spans="1:13" s="79" customFormat="1" ht="13.5">
      <c r="A487" s="72"/>
      <c r="B487" s="83"/>
      <c r="C487" s="84" t="s">
        <v>212</v>
      </c>
      <c r="D487" s="83"/>
      <c r="E487" s="76">
        <v>2</v>
      </c>
      <c r="F487" s="11"/>
      <c r="G487" s="11"/>
      <c r="H487" s="12"/>
      <c r="I487" s="12"/>
      <c r="J487" s="12" t="s">
        <v>216</v>
      </c>
      <c r="K487" s="76"/>
      <c r="L487" s="82"/>
      <c r="M487" s="11"/>
    </row>
    <row r="488" spans="1:13" s="79" customFormat="1" ht="13.5" customHeight="1">
      <c r="A488" s="72"/>
      <c r="B488" s="85"/>
      <c r="C488" s="167" t="s">
        <v>239</v>
      </c>
      <c r="D488" s="168"/>
      <c r="E488" s="76">
        <v>3</v>
      </c>
      <c r="F488" s="11"/>
      <c r="G488" s="11"/>
      <c r="H488" s="12"/>
      <c r="I488" s="13"/>
      <c r="J488" s="12" t="s">
        <v>216</v>
      </c>
      <c r="K488" s="76"/>
      <c r="L488" s="82"/>
      <c r="M488" s="11"/>
    </row>
    <row r="489" spans="1:13" s="79" customFormat="1" ht="13.5">
      <c r="A489" s="72"/>
      <c r="B489" s="86"/>
      <c r="C489" s="169"/>
      <c r="D489" s="170"/>
      <c r="E489" s="87">
        <v>4</v>
      </c>
      <c r="F489" s="11"/>
      <c r="G489" s="11"/>
      <c r="H489" s="12"/>
      <c r="I489" s="12"/>
      <c r="J489" s="12" t="s">
        <v>216</v>
      </c>
      <c r="K489" s="76"/>
      <c r="L489" s="82"/>
      <c r="M489" s="11"/>
    </row>
    <row r="490" spans="1:13" s="79" customFormat="1" ht="13.5">
      <c r="A490" s="72"/>
      <c r="B490" s="88" t="s">
        <v>238</v>
      </c>
      <c r="C490" s="102"/>
      <c r="D490" s="89" t="str">
        <f>IF(ISNUMBER(C490),VLOOKUP(C490,Approaches,2,0),"")</f>
        <v/>
      </c>
      <c r="E490" s="76">
        <v>5</v>
      </c>
      <c r="F490" s="11"/>
      <c r="G490" s="12"/>
      <c r="H490" s="103"/>
      <c r="I490" s="14"/>
      <c r="J490" s="12" t="s">
        <v>216</v>
      </c>
      <c r="K490" s="87"/>
      <c r="L490" s="82"/>
      <c r="M490" s="11"/>
    </row>
    <row r="491" spans="1:13" s="79" customFormat="1" ht="13.5">
      <c r="A491" s="72"/>
      <c r="B491" s="88" t="s">
        <v>238</v>
      </c>
      <c r="C491" s="102"/>
      <c r="D491" s="86" t="str">
        <f>IF(ISNUMBER(C491),VLOOKUP(C491,Approaches,2,0),"")</f>
        <v/>
      </c>
      <c r="E491" s="76">
        <v>6</v>
      </c>
      <c r="F491" s="11"/>
      <c r="G491" s="12"/>
      <c r="H491" s="103"/>
      <c r="I491" s="14"/>
      <c r="J491" s="12"/>
      <c r="K491" s="87"/>
      <c r="L491" s="82"/>
      <c r="M491" s="11"/>
    </row>
    <row r="492" spans="1:13" s="79" customFormat="1" ht="13.5">
      <c r="A492" s="72"/>
      <c r="B492" s="88" t="s">
        <v>238</v>
      </c>
      <c r="C492" s="102"/>
      <c r="D492" s="86" t="str">
        <f>IF(ISNUMBER(C492),VLOOKUP(C492,Approaches,2,0),"")</f>
        <v/>
      </c>
      <c r="E492" s="76">
        <v>7</v>
      </c>
      <c r="F492" s="11"/>
      <c r="G492" s="12"/>
      <c r="H492" s="103"/>
      <c r="I492" s="14"/>
      <c r="J492" s="12"/>
      <c r="K492" s="87"/>
      <c r="L492" s="82"/>
      <c r="M492" s="11"/>
    </row>
    <row r="493" spans="1:13" s="79" customFormat="1" ht="13.5">
      <c r="A493" s="72"/>
      <c r="B493" s="88" t="s">
        <v>238</v>
      </c>
      <c r="C493" s="102"/>
      <c r="D493" s="86" t="str">
        <f>IF(ISNUMBER(C493),VLOOKUP(C493,Approaches,2,0),"")</f>
        <v/>
      </c>
      <c r="E493" s="76">
        <v>8</v>
      </c>
      <c r="F493" s="11"/>
      <c r="G493" s="12"/>
      <c r="H493" s="103"/>
      <c r="I493" s="14"/>
      <c r="J493" s="12"/>
      <c r="K493" s="87"/>
      <c r="L493" s="82"/>
      <c r="M493" s="11"/>
    </row>
    <row r="494" spans="1:13" s="79" customFormat="1" ht="13.5">
      <c r="A494" s="72"/>
      <c r="B494" s="88" t="s">
        <v>238</v>
      </c>
      <c r="C494" s="102"/>
      <c r="D494" s="90" t="str">
        <f>IF(ISNUMBER(C494),VLOOKUP(C494,Approaches,2,0),"")</f>
        <v/>
      </c>
      <c r="E494" s="76">
        <v>9</v>
      </c>
      <c r="F494" s="11"/>
      <c r="G494" s="12"/>
      <c r="H494" s="103"/>
      <c r="I494" s="14"/>
      <c r="J494" s="12"/>
      <c r="K494" s="87"/>
      <c r="L494" s="82"/>
      <c r="M494" s="11"/>
    </row>
    <row r="495" spans="1:13" s="79" customFormat="1" ht="14.25" thickBot="1">
      <c r="A495" s="72"/>
      <c r="B495" s="91"/>
      <c r="C495" s="91"/>
      <c r="D495" s="86"/>
      <c r="E495" s="76">
        <v>10</v>
      </c>
      <c r="F495" s="11"/>
      <c r="G495" s="12"/>
      <c r="H495" s="103"/>
      <c r="I495" s="15"/>
      <c r="J495" s="12"/>
      <c r="K495" s="87"/>
      <c r="L495" s="82"/>
      <c r="M495" s="11"/>
    </row>
    <row r="496" spans="1:13" s="79" customFormat="1" ht="14.25" thickBot="1">
      <c r="A496" s="72"/>
      <c r="B496" s="92"/>
      <c r="C496" s="92"/>
      <c r="D496" s="92"/>
      <c r="E496" s="93"/>
      <c r="F496" s="94"/>
      <c r="G496" s="92" t="s">
        <v>204</v>
      </c>
      <c r="H496" s="95">
        <f>B486</f>
        <v>1104211</v>
      </c>
      <c r="I496" s="104"/>
      <c r="J496" s="93" t="s">
        <v>216</v>
      </c>
      <c r="K496" s="93"/>
      <c r="L496" s="93"/>
      <c r="M496" s="93"/>
    </row>
    <row r="497" spans="1:13" s="79" customFormat="1" ht="14.25" thickBot="1">
      <c r="A497" s="72">
        <f>IF(B497="Code",1+MAX(A$5:A496),"")</f>
        <v>42</v>
      </c>
      <c r="B497" s="73" t="s">
        <v>199</v>
      </c>
      <c r="C497" s="73"/>
      <c r="D497" s="74" t="s">
        <v>200</v>
      </c>
      <c r="E497" s="75"/>
      <c r="F497" s="74" t="s">
        <v>201</v>
      </c>
      <c r="G497" s="74" t="s">
        <v>202</v>
      </c>
      <c r="H497" s="75" t="s">
        <v>198</v>
      </c>
      <c r="I497" s="75" t="s">
        <v>203</v>
      </c>
      <c r="J497" s="75" t="s">
        <v>215</v>
      </c>
      <c r="K497" s="76"/>
      <c r="L497" s="77" t="str">
        <f>IF(AND(ISNUMBER(I508),ISNUMBER(H508)),"OK","")</f>
        <v/>
      </c>
      <c r="M497" s="78"/>
    </row>
    <row r="498" spans="1:13" s="79" customFormat="1" ht="13.5">
      <c r="A498" s="72" t="str">
        <f>IF(B498="Code",1+MAX(A$5:A497),"")</f>
        <v/>
      </c>
      <c r="B498" s="80">
        <f>VLOOKUP(A497,BasicHeadings,2,0)</f>
        <v>1104311</v>
      </c>
      <c r="C498" s="81"/>
      <c r="D498" s="80" t="str">
        <f>VLOOKUP(A497,BasicHeadings,3,0)</f>
        <v>Maintenance and repair of the dwelling</v>
      </c>
      <c r="E498" s="76">
        <v>1</v>
      </c>
      <c r="F498" s="11"/>
      <c r="G498" s="11"/>
      <c r="H498" s="12"/>
      <c r="I498" s="12"/>
      <c r="J498" s="12" t="s">
        <v>216</v>
      </c>
      <c r="K498" s="76"/>
      <c r="L498" s="82"/>
      <c r="M498" s="11"/>
    </row>
    <row r="499" spans="1:13" s="79" customFormat="1" ht="15" customHeight="1">
      <c r="A499" s="72" t="str">
        <f>IF(B499="Code",1+MAX(A$5:A498),"")</f>
        <v/>
      </c>
      <c r="B499" s="83"/>
      <c r="C499" s="84" t="s">
        <v>212</v>
      </c>
      <c r="D499" s="83"/>
      <c r="E499" s="76">
        <v>2</v>
      </c>
      <c r="F499" s="11"/>
      <c r="G499" s="11"/>
      <c r="H499" s="12"/>
      <c r="I499" s="12"/>
      <c r="J499" s="12" t="s">
        <v>216</v>
      </c>
      <c r="K499" s="76"/>
      <c r="L499" s="82"/>
      <c r="M499" s="11"/>
    </row>
    <row r="500" spans="1:13" s="79" customFormat="1" ht="13.5" customHeight="1">
      <c r="A500" s="72" t="str">
        <f>IF(B500="Code",1+MAX(A$5:A499),"")</f>
        <v/>
      </c>
      <c r="B500" s="85"/>
      <c r="C500" s="167" t="s">
        <v>239</v>
      </c>
      <c r="D500" s="168"/>
      <c r="E500" s="76">
        <v>3</v>
      </c>
      <c r="F500" s="11"/>
      <c r="G500" s="11"/>
      <c r="H500" s="12"/>
      <c r="I500" s="13"/>
      <c r="J500" s="12" t="s">
        <v>216</v>
      </c>
      <c r="K500" s="76"/>
      <c r="L500" s="82"/>
      <c r="M500" s="11"/>
    </row>
    <row r="501" spans="1:13" s="79" customFormat="1" ht="13.5">
      <c r="A501" s="72" t="str">
        <f>IF(B501="Code",1+MAX(A$5:A500),"")</f>
        <v/>
      </c>
      <c r="B501" s="86"/>
      <c r="C501" s="169"/>
      <c r="D501" s="170"/>
      <c r="E501" s="87">
        <v>4</v>
      </c>
      <c r="F501" s="11"/>
      <c r="G501" s="11"/>
      <c r="H501" s="12"/>
      <c r="I501" s="12"/>
      <c r="J501" s="12" t="s">
        <v>216</v>
      </c>
      <c r="K501" s="76"/>
      <c r="L501" s="82"/>
      <c r="M501" s="11"/>
    </row>
    <row r="502" spans="1:13" s="79" customFormat="1" ht="13.5">
      <c r="A502" s="72" t="str">
        <f>IF(B502="Code",1+MAX(A$5:A501),"")</f>
        <v/>
      </c>
      <c r="B502" s="88" t="s">
        <v>238</v>
      </c>
      <c r="C502" s="102"/>
      <c r="D502" s="89" t="str">
        <f>IF(ISNUMBER(C502),VLOOKUP(C502,Approaches,2,0),"")</f>
        <v/>
      </c>
      <c r="E502" s="76">
        <v>5</v>
      </c>
      <c r="F502" s="11"/>
      <c r="G502" s="12"/>
      <c r="H502" s="103"/>
      <c r="I502" s="14"/>
      <c r="J502" s="12" t="s">
        <v>216</v>
      </c>
      <c r="K502" s="87"/>
      <c r="L502" s="82"/>
      <c r="M502" s="11"/>
    </row>
    <row r="503" spans="1:13" s="79" customFormat="1" ht="13.5">
      <c r="A503" s="72"/>
      <c r="B503" s="88" t="s">
        <v>238</v>
      </c>
      <c r="C503" s="102"/>
      <c r="D503" s="86" t="str">
        <f>IF(ISNUMBER(C503),VLOOKUP(C503,Approaches,2,0),"")</f>
        <v/>
      </c>
      <c r="E503" s="76">
        <v>6</v>
      </c>
      <c r="F503" s="11"/>
      <c r="G503" s="12"/>
      <c r="H503" s="103"/>
      <c r="I503" s="14"/>
      <c r="J503" s="12"/>
      <c r="K503" s="87"/>
      <c r="L503" s="82"/>
      <c r="M503" s="11"/>
    </row>
    <row r="504" spans="1:13" s="79" customFormat="1" ht="13.5">
      <c r="A504" s="72"/>
      <c r="B504" s="88" t="s">
        <v>238</v>
      </c>
      <c r="C504" s="102"/>
      <c r="D504" s="86" t="str">
        <f>IF(ISNUMBER(C504),VLOOKUP(C504,Approaches,2,0),"")</f>
        <v/>
      </c>
      <c r="E504" s="76">
        <v>7</v>
      </c>
      <c r="F504" s="11"/>
      <c r="G504" s="12"/>
      <c r="H504" s="103"/>
      <c r="I504" s="14"/>
      <c r="J504" s="12"/>
      <c r="K504" s="87"/>
      <c r="L504" s="82"/>
      <c r="M504" s="11"/>
    </row>
    <row r="505" spans="1:13" s="79" customFormat="1" ht="13.5">
      <c r="A505" s="72"/>
      <c r="B505" s="88" t="s">
        <v>238</v>
      </c>
      <c r="C505" s="102"/>
      <c r="D505" s="86" t="str">
        <f>IF(ISNUMBER(C505),VLOOKUP(C505,Approaches,2,0),"")</f>
        <v/>
      </c>
      <c r="E505" s="76">
        <v>8</v>
      </c>
      <c r="F505" s="11"/>
      <c r="G505" s="12"/>
      <c r="H505" s="103"/>
      <c r="I505" s="14"/>
      <c r="J505" s="12"/>
      <c r="K505" s="87"/>
      <c r="L505" s="82"/>
      <c r="M505" s="11"/>
    </row>
    <row r="506" spans="1:13" s="79" customFormat="1" ht="13.5">
      <c r="A506" s="72"/>
      <c r="B506" s="88" t="s">
        <v>238</v>
      </c>
      <c r="C506" s="102"/>
      <c r="D506" s="90" t="str">
        <f>IF(ISNUMBER(C506),VLOOKUP(C506,Approaches,2,0),"")</f>
        <v/>
      </c>
      <c r="E506" s="76">
        <v>9</v>
      </c>
      <c r="F506" s="11"/>
      <c r="G506" s="12"/>
      <c r="H506" s="103"/>
      <c r="I506" s="14"/>
      <c r="J506" s="12"/>
      <c r="K506" s="87"/>
      <c r="L506" s="82"/>
      <c r="M506" s="11"/>
    </row>
    <row r="507" spans="1:13" s="79" customFormat="1" ht="14.25" thickBot="1">
      <c r="A507" s="72"/>
      <c r="B507" s="91"/>
      <c r="C507" s="91"/>
      <c r="D507" s="86"/>
      <c r="E507" s="76">
        <v>10</v>
      </c>
      <c r="F507" s="11"/>
      <c r="G507" s="12"/>
      <c r="H507" s="103"/>
      <c r="I507" s="15"/>
      <c r="J507" s="12"/>
      <c r="K507" s="87"/>
      <c r="L507" s="82"/>
      <c r="M507" s="11"/>
    </row>
    <row r="508" spans="1:13" s="79" customFormat="1" ht="14.25" thickBot="1">
      <c r="A508" s="72" t="str">
        <f>IF(B508="Code",1+MAX(A$5:A502),"")</f>
        <v/>
      </c>
      <c r="B508" s="92"/>
      <c r="C508" s="92"/>
      <c r="D508" s="92"/>
      <c r="E508" s="93"/>
      <c r="F508" s="94"/>
      <c r="G508" s="92" t="s">
        <v>204</v>
      </c>
      <c r="H508" s="95">
        <f>B498</f>
        <v>1104311</v>
      </c>
      <c r="I508" s="104"/>
      <c r="J508" s="93" t="s">
        <v>216</v>
      </c>
      <c r="K508" s="93"/>
      <c r="L508" s="93"/>
      <c r="M508" s="93"/>
    </row>
    <row r="509" spans="1:13" s="79" customFormat="1" ht="14.25" thickBot="1">
      <c r="A509" s="72">
        <f>IF(B509="Code",1+MAX(A$5:A508),"")</f>
        <v>43</v>
      </c>
      <c r="B509" s="73" t="s">
        <v>199</v>
      </c>
      <c r="C509" s="73"/>
      <c r="D509" s="74" t="s">
        <v>200</v>
      </c>
      <c r="E509" s="75"/>
      <c r="F509" s="74" t="s">
        <v>201</v>
      </c>
      <c r="G509" s="74" t="s">
        <v>202</v>
      </c>
      <c r="H509" s="75" t="s">
        <v>198</v>
      </c>
      <c r="I509" s="75" t="s">
        <v>203</v>
      </c>
      <c r="J509" s="75" t="s">
        <v>215</v>
      </c>
      <c r="K509" s="76"/>
      <c r="L509" s="77" t="str">
        <f>IF(AND(ISNUMBER(I520),ISNUMBER(H520)),"OK","")</f>
        <v/>
      </c>
      <c r="M509" s="78"/>
    </row>
    <row r="510" spans="1:13" s="79" customFormat="1" ht="13.5">
      <c r="A510" s="72" t="str">
        <f>IF(B510="Code",1+MAX(A$5:A509),"")</f>
        <v/>
      </c>
      <c r="B510" s="80">
        <f>VLOOKUP(A509,BasicHeadings,2,0)</f>
        <v>1104411</v>
      </c>
      <c r="C510" s="81"/>
      <c r="D510" s="80" t="str">
        <f>VLOOKUP(A509,BasicHeadings,3,0)</f>
        <v>Water supply</v>
      </c>
      <c r="E510" s="76">
        <v>1</v>
      </c>
      <c r="F510" s="11"/>
      <c r="G510" s="11"/>
      <c r="H510" s="12"/>
      <c r="I510" s="12"/>
      <c r="J510" s="12" t="s">
        <v>216</v>
      </c>
      <c r="K510" s="76"/>
      <c r="L510" s="82"/>
      <c r="M510" s="11"/>
    </row>
    <row r="511" spans="1:13" s="79" customFormat="1" ht="15" customHeight="1">
      <c r="A511" s="72" t="str">
        <f>IF(B511="Code",1+MAX(A$5:A510),"")</f>
        <v/>
      </c>
      <c r="B511" s="83"/>
      <c r="C511" s="84" t="s">
        <v>212</v>
      </c>
      <c r="D511" s="83"/>
      <c r="E511" s="76">
        <v>2</v>
      </c>
      <c r="F511" s="11"/>
      <c r="G511" s="11"/>
      <c r="H511" s="12"/>
      <c r="I511" s="12"/>
      <c r="J511" s="12" t="s">
        <v>216</v>
      </c>
      <c r="K511" s="76"/>
      <c r="L511" s="82"/>
      <c r="M511" s="11"/>
    </row>
    <row r="512" spans="1:13" s="79" customFormat="1" ht="13.5" customHeight="1">
      <c r="A512" s="72" t="str">
        <f>IF(B512="Code",1+MAX(A$5:A511),"")</f>
        <v/>
      </c>
      <c r="B512" s="85"/>
      <c r="C512" s="167" t="s">
        <v>239</v>
      </c>
      <c r="D512" s="168"/>
      <c r="E512" s="76">
        <v>3</v>
      </c>
      <c r="F512" s="11"/>
      <c r="G512" s="11"/>
      <c r="H512" s="12"/>
      <c r="I512" s="13"/>
      <c r="J512" s="12" t="s">
        <v>216</v>
      </c>
      <c r="K512" s="76"/>
      <c r="L512" s="82"/>
      <c r="M512" s="11"/>
    </row>
    <row r="513" spans="1:13" s="79" customFormat="1" ht="13.5">
      <c r="A513" s="72" t="str">
        <f>IF(B513="Code",1+MAX(A$5:A512),"")</f>
        <v/>
      </c>
      <c r="B513" s="86"/>
      <c r="C513" s="169"/>
      <c r="D513" s="170"/>
      <c r="E513" s="87">
        <v>4</v>
      </c>
      <c r="F513" s="11"/>
      <c r="G513" s="11"/>
      <c r="H513" s="12"/>
      <c r="I513" s="12"/>
      <c r="J513" s="12" t="s">
        <v>216</v>
      </c>
      <c r="K513" s="76"/>
      <c r="L513" s="82"/>
      <c r="M513" s="11"/>
    </row>
    <row r="514" spans="1:13" s="79" customFormat="1" ht="13.5">
      <c r="A514" s="72" t="str">
        <f>IF(B514="Code",1+MAX(A$5:A513),"")</f>
        <v/>
      </c>
      <c r="B514" s="88" t="s">
        <v>238</v>
      </c>
      <c r="C514" s="102"/>
      <c r="D514" s="89" t="str">
        <f>IF(ISNUMBER(C514),VLOOKUP(C514,Approaches,2,0),"")</f>
        <v/>
      </c>
      <c r="E514" s="76">
        <v>5</v>
      </c>
      <c r="F514" s="11"/>
      <c r="G514" s="12"/>
      <c r="H514" s="103"/>
      <c r="I514" s="14"/>
      <c r="J514" s="12" t="s">
        <v>216</v>
      </c>
      <c r="K514" s="87"/>
      <c r="L514" s="82"/>
      <c r="M514" s="11"/>
    </row>
    <row r="515" spans="1:13" s="79" customFormat="1" ht="13.5">
      <c r="A515" s="72"/>
      <c r="B515" s="88" t="s">
        <v>238</v>
      </c>
      <c r="C515" s="102"/>
      <c r="D515" s="86" t="str">
        <f>IF(ISNUMBER(C515),VLOOKUP(C515,Approaches,2,0),"")</f>
        <v/>
      </c>
      <c r="E515" s="76">
        <v>6</v>
      </c>
      <c r="F515" s="11"/>
      <c r="G515" s="12"/>
      <c r="H515" s="103"/>
      <c r="I515" s="14"/>
      <c r="J515" s="12"/>
      <c r="K515" s="87"/>
      <c r="L515" s="82"/>
      <c r="M515" s="11"/>
    </row>
    <row r="516" spans="1:13" s="79" customFormat="1" ht="13.5">
      <c r="A516" s="72"/>
      <c r="B516" s="88" t="s">
        <v>238</v>
      </c>
      <c r="C516" s="102"/>
      <c r="D516" s="86" t="str">
        <f>IF(ISNUMBER(C516),VLOOKUP(C516,Approaches,2,0),"")</f>
        <v/>
      </c>
      <c r="E516" s="76">
        <v>7</v>
      </c>
      <c r="F516" s="11"/>
      <c r="G516" s="12"/>
      <c r="H516" s="103"/>
      <c r="I516" s="14"/>
      <c r="J516" s="12"/>
      <c r="K516" s="87"/>
      <c r="L516" s="82"/>
      <c r="M516" s="11"/>
    </row>
    <row r="517" spans="1:13" s="79" customFormat="1" ht="13.5">
      <c r="A517" s="72"/>
      <c r="B517" s="88" t="s">
        <v>238</v>
      </c>
      <c r="C517" s="102"/>
      <c r="D517" s="86" t="str">
        <f>IF(ISNUMBER(C517),VLOOKUP(C517,Approaches,2,0),"")</f>
        <v/>
      </c>
      <c r="E517" s="76">
        <v>8</v>
      </c>
      <c r="F517" s="11"/>
      <c r="G517" s="12"/>
      <c r="H517" s="103"/>
      <c r="I517" s="14"/>
      <c r="J517" s="12"/>
      <c r="K517" s="87"/>
      <c r="L517" s="82"/>
      <c r="M517" s="11"/>
    </row>
    <row r="518" spans="1:13" s="79" customFormat="1" ht="13.5">
      <c r="A518" s="72"/>
      <c r="B518" s="88" t="s">
        <v>238</v>
      </c>
      <c r="C518" s="102"/>
      <c r="D518" s="90" t="str">
        <f>IF(ISNUMBER(C518),VLOOKUP(C518,Approaches,2,0),"")</f>
        <v/>
      </c>
      <c r="E518" s="76">
        <v>9</v>
      </c>
      <c r="F518" s="11"/>
      <c r="G518" s="12"/>
      <c r="H518" s="103"/>
      <c r="I518" s="14"/>
      <c r="J518" s="12"/>
      <c r="K518" s="87"/>
      <c r="L518" s="82"/>
      <c r="M518" s="11"/>
    </row>
    <row r="519" spans="1:13" s="79" customFormat="1" ht="14.25" thickBot="1">
      <c r="A519" s="72"/>
      <c r="B519" s="91"/>
      <c r="C519" s="91"/>
      <c r="D519" s="86"/>
      <c r="E519" s="76">
        <v>10</v>
      </c>
      <c r="F519" s="11"/>
      <c r="G519" s="12"/>
      <c r="H519" s="103"/>
      <c r="I519" s="15"/>
      <c r="J519" s="12"/>
      <c r="K519" s="87"/>
      <c r="L519" s="82"/>
      <c r="M519" s="11"/>
    </row>
    <row r="520" spans="1:13" s="79" customFormat="1" ht="14.25" thickBot="1">
      <c r="A520" s="72" t="str">
        <f>IF(B520="Code",1+MAX(A$5:A514),"")</f>
        <v/>
      </c>
      <c r="B520" s="92"/>
      <c r="C520" s="92"/>
      <c r="D520" s="92"/>
      <c r="E520" s="93"/>
      <c r="F520" s="94"/>
      <c r="G520" s="92" t="s">
        <v>204</v>
      </c>
      <c r="H520" s="95">
        <f>B510</f>
        <v>1104411</v>
      </c>
      <c r="I520" s="104"/>
      <c r="J520" s="93" t="s">
        <v>216</v>
      </c>
      <c r="K520" s="93"/>
      <c r="L520" s="93"/>
      <c r="M520" s="93"/>
    </row>
    <row r="521" spans="1:13" s="79" customFormat="1" ht="14.25" thickBot="1">
      <c r="A521" s="72">
        <f>IF(B521="Code",1+MAX(A$5:A520),"")</f>
        <v>44</v>
      </c>
      <c r="B521" s="73" t="s">
        <v>199</v>
      </c>
      <c r="C521" s="73"/>
      <c r="D521" s="74" t="s">
        <v>200</v>
      </c>
      <c r="E521" s="75"/>
      <c r="F521" s="74" t="s">
        <v>201</v>
      </c>
      <c r="G521" s="74" t="s">
        <v>202</v>
      </c>
      <c r="H521" s="75" t="s">
        <v>198</v>
      </c>
      <c r="I521" s="75" t="s">
        <v>203</v>
      </c>
      <c r="J521" s="75" t="s">
        <v>215</v>
      </c>
      <c r="K521" s="76"/>
      <c r="L521" s="77" t="str">
        <f>IF(AND(ISNUMBER(I532),ISNUMBER(H532)),"OK","")</f>
        <v/>
      </c>
      <c r="M521" s="78"/>
    </row>
    <row r="522" spans="1:13" s="79" customFormat="1" ht="13.5">
      <c r="A522" s="72" t="str">
        <f>IF(B522="Code",1+MAX(A$5:A521),"")</f>
        <v/>
      </c>
      <c r="B522" s="80">
        <f>VLOOKUP(A521,BasicHeadings,2,0)</f>
        <v>1104421</v>
      </c>
      <c r="C522" s="81"/>
      <c r="D522" s="80" t="str">
        <f>VLOOKUP(A521,BasicHeadings,3,0)</f>
        <v>Miscellaneous services relating to the dwelling</v>
      </c>
      <c r="E522" s="76">
        <v>1</v>
      </c>
      <c r="F522" s="11"/>
      <c r="G522" s="11"/>
      <c r="H522" s="12"/>
      <c r="I522" s="12"/>
      <c r="J522" s="12" t="s">
        <v>216</v>
      </c>
      <c r="K522" s="76"/>
      <c r="L522" s="82"/>
      <c r="M522" s="11"/>
    </row>
    <row r="523" spans="1:13" s="79" customFormat="1" ht="15" customHeight="1">
      <c r="A523" s="72" t="str">
        <f>IF(B523="Code",1+MAX(A$5:A522),"")</f>
        <v/>
      </c>
      <c r="B523" s="83"/>
      <c r="C523" s="84" t="s">
        <v>212</v>
      </c>
      <c r="D523" s="83"/>
      <c r="E523" s="76">
        <v>2</v>
      </c>
      <c r="F523" s="11"/>
      <c r="G523" s="11"/>
      <c r="H523" s="12"/>
      <c r="I523" s="12"/>
      <c r="J523" s="12" t="s">
        <v>216</v>
      </c>
      <c r="K523" s="76"/>
      <c r="L523" s="82"/>
      <c r="M523" s="11"/>
    </row>
    <row r="524" spans="1:13" s="79" customFormat="1" ht="13.5" customHeight="1">
      <c r="A524" s="72" t="str">
        <f>IF(B524="Code",1+MAX(A$5:A523),"")</f>
        <v/>
      </c>
      <c r="B524" s="85"/>
      <c r="C524" s="167" t="s">
        <v>239</v>
      </c>
      <c r="D524" s="168"/>
      <c r="E524" s="76">
        <v>3</v>
      </c>
      <c r="F524" s="11"/>
      <c r="G524" s="11"/>
      <c r="H524" s="12"/>
      <c r="I524" s="13"/>
      <c r="J524" s="12" t="s">
        <v>216</v>
      </c>
      <c r="K524" s="76"/>
      <c r="L524" s="82"/>
      <c r="M524" s="11"/>
    </row>
    <row r="525" spans="1:13" s="79" customFormat="1" ht="13.5">
      <c r="A525" s="72" t="str">
        <f>IF(B525="Code",1+MAX(A$5:A524),"")</f>
        <v/>
      </c>
      <c r="B525" s="86"/>
      <c r="C525" s="169"/>
      <c r="D525" s="170"/>
      <c r="E525" s="87">
        <v>4</v>
      </c>
      <c r="F525" s="11"/>
      <c r="G525" s="11"/>
      <c r="H525" s="12"/>
      <c r="I525" s="12"/>
      <c r="J525" s="12" t="s">
        <v>216</v>
      </c>
      <c r="K525" s="76"/>
      <c r="L525" s="82"/>
      <c r="M525" s="11"/>
    </row>
    <row r="526" spans="1:13" s="79" customFormat="1" ht="13.5">
      <c r="A526" s="72" t="str">
        <f>IF(B526="Code",1+MAX(A$5:A525),"")</f>
        <v/>
      </c>
      <c r="B526" s="88" t="s">
        <v>238</v>
      </c>
      <c r="C526" s="102"/>
      <c r="D526" s="89" t="str">
        <f>IF(ISNUMBER(C526),VLOOKUP(C526,Approaches,2,0),"")</f>
        <v/>
      </c>
      <c r="E526" s="76">
        <v>5</v>
      </c>
      <c r="F526" s="11"/>
      <c r="G526" s="12"/>
      <c r="H526" s="103"/>
      <c r="I526" s="14"/>
      <c r="J526" s="12" t="s">
        <v>216</v>
      </c>
      <c r="K526" s="87"/>
      <c r="L526" s="82"/>
      <c r="M526" s="11"/>
    </row>
    <row r="527" spans="1:13" s="79" customFormat="1" ht="13.5">
      <c r="A527" s="72"/>
      <c r="B527" s="88" t="s">
        <v>238</v>
      </c>
      <c r="C527" s="102"/>
      <c r="D527" s="86" t="str">
        <f>IF(ISNUMBER(C527),VLOOKUP(C527,Approaches,2,0),"")</f>
        <v/>
      </c>
      <c r="E527" s="76">
        <v>6</v>
      </c>
      <c r="F527" s="11"/>
      <c r="G527" s="12"/>
      <c r="H527" s="103"/>
      <c r="I527" s="14"/>
      <c r="J527" s="12"/>
      <c r="K527" s="87"/>
      <c r="L527" s="82"/>
      <c r="M527" s="11"/>
    </row>
    <row r="528" spans="1:13" s="79" customFormat="1" ht="13.5">
      <c r="A528" s="72"/>
      <c r="B528" s="88" t="s">
        <v>238</v>
      </c>
      <c r="C528" s="102"/>
      <c r="D528" s="86" t="str">
        <f>IF(ISNUMBER(C528),VLOOKUP(C528,Approaches,2,0),"")</f>
        <v/>
      </c>
      <c r="E528" s="76">
        <v>7</v>
      </c>
      <c r="F528" s="11"/>
      <c r="G528" s="12"/>
      <c r="H528" s="103"/>
      <c r="I528" s="14"/>
      <c r="J528" s="12"/>
      <c r="K528" s="87"/>
      <c r="L528" s="82"/>
      <c r="M528" s="11"/>
    </row>
    <row r="529" spans="1:13" s="79" customFormat="1" ht="13.5">
      <c r="A529" s="72"/>
      <c r="B529" s="88" t="s">
        <v>238</v>
      </c>
      <c r="C529" s="102"/>
      <c r="D529" s="86" t="str">
        <f>IF(ISNUMBER(C529),VLOOKUP(C529,Approaches,2,0),"")</f>
        <v/>
      </c>
      <c r="E529" s="76">
        <v>8</v>
      </c>
      <c r="F529" s="11"/>
      <c r="G529" s="12"/>
      <c r="H529" s="103"/>
      <c r="I529" s="14"/>
      <c r="J529" s="12"/>
      <c r="K529" s="87"/>
      <c r="L529" s="82"/>
      <c r="M529" s="11"/>
    </row>
    <row r="530" spans="1:13" s="79" customFormat="1" ht="13.5">
      <c r="A530" s="72"/>
      <c r="B530" s="88" t="s">
        <v>238</v>
      </c>
      <c r="C530" s="102"/>
      <c r="D530" s="90" t="str">
        <f>IF(ISNUMBER(C530),VLOOKUP(C530,Approaches,2,0),"")</f>
        <v/>
      </c>
      <c r="E530" s="76">
        <v>9</v>
      </c>
      <c r="F530" s="11"/>
      <c r="G530" s="12"/>
      <c r="H530" s="103"/>
      <c r="I530" s="14"/>
      <c r="J530" s="12"/>
      <c r="K530" s="87"/>
      <c r="L530" s="82"/>
      <c r="M530" s="11"/>
    </row>
    <row r="531" spans="1:13" s="79" customFormat="1" ht="14.25" thickBot="1">
      <c r="A531" s="72"/>
      <c r="B531" s="91"/>
      <c r="C531" s="91"/>
      <c r="D531" s="86"/>
      <c r="E531" s="76">
        <v>10</v>
      </c>
      <c r="F531" s="11"/>
      <c r="G531" s="12"/>
      <c r="H531" s="103"/>
      <c r="I531" s="15"/>
      <c r="J531" s="12"/>
      <c r="K531" s="87"/>
      <c r="L531" s="82"/>
      <c r="M531" s="11"/>
    </row>
    <row r="532" spans="1:13" s="79" customFormat="1" ht="14.25" thickBot="1">
      <c r="A532" s="72" t="str">
        <f>IF(B532="Code",1+MAX(A$5:A526),"")</f>
        <v/>
      </c>
      <c r="B532" s="92"/>
      <c r="C532" s="92"/>
      <c r="D532" s="92"/>
      <c r="E532" s="93"/>
      <c r="F532" s="94"/>
      <c r="G532" s="92" t="s">
        <v>204</v>
      </c>
      <c r="H532" s="95">
        <f>B522</f>
        <v>1104421</v>
      </c>
      <c r="I532" s="104"/>
      <c r="J532" s="93" t="s">
        <v>216</v>
      </c>
      <c r="K532" s="93"/>
      <c r="L532" s="93"/>
      <c r="M532" s="93"/>
    </row>
    <row r="533" spans="1:13" s="79" customFormat="1" ht="14.25" thickBot="1">
      <c r="A533" s="72">
        <f>IF(B533="Code",1+MAX(A$5:A532),"")</f>
        <v>45</v>
      </c>
      <c r="B533" s="73" t="s">
        <v>199</v>
      </c>
      <c r="C533" s="73"/>
      <c r="D533" s="74" t="s">
        <v>200</v>
      </c>
      <c r="E533" s="75"/>
      <c r="F533" s="74" t="s">
        <v>201</v>
      </c>
      <c r="G533" s="74" t="s">
        <v>202</v>
      </c>
      <c r="H533" s="75" t="s">
        <v>198</v>
      </c>
      <c r="I533" s="75" t="s">
        <v>203</v>
      </c>
      <c r="J533" s="75" t="s">
        <v>215</v>
      </c>
      <c r="K533" s="76"/>
      <c r="L533" s="77" t="str">
        <f>IF(AND(ISNUMBER(I544),ISNUMBER(H544)),"OK","")</f>
        <v/>
      </c>
      <c r="M533" s="78"/>
    </row>
    <row r="534" spans="1:13" s="79" customFormat="1" ht="13.5">
      <c r="A534" s="72" t="str">
        <f>IF(B534="Code",1+MAX(A$5:A533),"")</f>
        <v/>
      </c>
      <c r="B534" s="80">
        <f>VLOOKUP(A533,BasicHeadings,2,0)</f>
        <v>1104511</v>
      </c>
      <c r="C534" s="81"/>
      <c r="D534" s="80" t="str">
        <f>VLOOKUP(A533,BasicHeadings,3,0)</f>
        <v>Electricity</v>
      </c>
      <c r="E534" s="76">
        <v>1</v>
      </c>
      <c r="F534" s="11"/>
      <c r="G534" s="11"/>
      <c r="H534" s="12"/>
      <c r="I534" s="12"/>
      <c r="J534" s="12" t="s">
        <v>216</v>
      </c>
      <c r="K534" s="76"/>
      <c r="L534" s="82"/>
      <c r="M534" s="11"/>
    </row>
    <row r="535" spans="1:13" s="79" customFormat="1" ht="15" customHeight="1">
      <c r="A535" s="72" t="str">
        <f>IF(B535="Code",1+MAX(A$5:A534),"")</f>
        <v/>
      </c>
      <c r="B535" s="83"/>
      <c r="C535" s="84" t="s">
        <v>212</v>
      </c>
      <c r="D535" s="83"/>
      <c r="E535" s="76">
        <v>2</v>
      </c>
      <c r="F535" s="11"/>
      <c r="G535" s="11"/>
      <c r="H535" s="12"/>
      <c r="I535" s="12"/>
      <c r="J535" s="12" t="s">
        <v>216</v>
      </c>
      <c r="K535" s="76"/>
      <c r="L535" s="82"/>
      <c r="M535" s="11"/>
    </row>
    <row r="536" spans="1:13" s="79" customFormat="1" ht="13.5" customHeight="1">
      <c r="A536" s="72" t="str">
        <f>IF(B536="Code",1+MAX(A$5:A535),"")</f>
        <v/>
      </c>
      <c r="B536" s="85"/>
      <c r="C536" s="167" t="s">
        <v>239</v>
      </c>
      <c r="D536" s="168"/>
      <c r="E536" s="76">
        <v>3</v>
      </c>
      <c r="F536" s="11"/>
      <c r="G536" s="11"/>
      <c r="H536" s="12"/>
      <c r="I536" s="13"/>
      <c r="J536" s="12" t="s">
        <v>216</v>
      </c>
      <c r="K536" s="76"/>
      <c r="L536" s="82"/>
      <c r="M536" s="11"/>
    </row>
    <row r="537" spans="1:13" s="79" customFormat="1" ht="13.5">
      <c r="A537" s="72" t="str">
        <f>IF(B537="Code",1+MAX(A$5:A536),"")</f>
        <v/>
      </c>
      <c r="B537" s="86"/>
      <c r="C537" s="169"/>
      <c r="D537" s="170"/>
      <c r="E537" s="87">
        <v>4</v>
      </c>
      <c r="F537" s="11"/>
      <c r="G537" s="11"/>
      <c r="H537" s="12"/>
      <c r="I537" s="12"/>
      <c r="J537" s="12" t="s">
        <v>216</v>
      </c>
      <c r="K537" s="76"/>
      <c r="L537" s="82"/>
      <c r="M537" s="11"/>
    </row>
    <row r="538" spans="1:13" s="79" customFormat="1" ht="13.5">
      <c r="A538" s="72" t="str">
        <f>IF(B538="Code",1+MAX(A$5:A537),"")</f>
        <v/>
      </c>
      <c r="B538" s="88" t="s">
        <v>238</v>
      </c>
      <c r="C538" s="102"/>
      <c r="D538" s="89" t="str">
        <f>IF(ISNUMBER(C538),VLOOKUP(C538,Approaches,2,0),"")</f>
        <v/>
      </c>
      <c r="E538" s="76">
        <v>5</v>
      </c>
      <c r="F538" s="11"/>
      <c r="G538" s="12"/>
      <c r="H538" s="103"/>
      <c r="I538" s="14"/>
      <c r="J538" s="12" t="s">
        <v>216</v>
      </c>
      <c r="K538" s="87"/>
      <c r="L538" s="82"/>
      <c r="M538" s="11"/>
    </row>
    <row r="539" spans="1:13" s="79" customFormat="1" ht="13.5">
      <c r="A539" s="72"/>
      <c r="B539" s="88" t="s">
        <v>238</v>
      </c>
      <c r="C539" s="102"/>
      <c r="D539" s="86" t="str">
        <f>IF(ISNUMBER(C539),VLOOKUP(C539,Approaches,2,0),"")</f>
        <v/>
      </c>
      <c r="E539" s="76">
        <v>6</v>
      </c>
      <c r="F539" s="11"/>
      <c r="G539" s="12"/>
      <c r="H539" s="103"/>
      <c r="I539" s="14"/>
      <c r="J539" s="12"/>
      <c r="K539" s="87"/>
      <c r="L539" s="82"/>
      <c r="M539" s="11"/>
    </row>
    <row r="540" spans="1:13" s="79" customFormat="1" ht="13.5">
      <c r="A540" s="72"/>
      <c r="B540" s="88" t="s">
        <v>238</v>
      </c>
      <c r="C540" s="102"/>
      <c r="D540" s="86" t="str">
        <f>IF(ISNUMBER(C540),VLOOKUP(C540,Approaches,2,0),"")</f>
        <v/>
      </c>
      <c r="E540" s="76">
        <v>7</v>
      </c>
      <c r="F540" s="11"/>
      <c r="G540" s="12"/>
      <c r="H540" s="103"/>
      <c r="I540" s="14"/>
      <c r="J540" s="12"/>
      <c r="K540" s="87"/>
      <c r="L540" s="82"/>
      <c r="M540" s="11"/>
    </row>
    <row r="541" spans="1:13" s="79" customFormat="1" ht="13.5">
      <c r="A541" s="72"/>
      <c r="B541" s="88" t="s">
        <v>238</v>
      </c>
      <c r="C541" s="102"/>
      <c r="D541" s="86" t="str">
        <f>IF(ISNUMBER(C541),VLOOKUP(C541,Approaches,2,0),"")</f>
        <v/>
      </c>
      <c r="E541" s="76">
        <v>8</v>
      </c>
      <c r="F541" s="11"/>
      <c r="G541" s="12"/>
      <c r="H541" s="103"/>
      <c r="I541" s="14"/>
      <c r="J541" s="12"/>
      <c r="K541" s="87"/>
      <c r="L541" s="82"/>
      <c r="M541" s="11"/>
    </row>
    <row r="542" spans="1:13" s="79" customFormat="1" ht="13.5">
      <c r="A542" s="72"/>
      <c r="B542" s="88" t="s">
        <v>238</v>
      </c>
      <c r="C542" s="102"/>
      <c r="D542" s="90" t="str">
        <f>IF(ISNUMBER(C542),VLOOKUP(C542,Approaches,2,0),"")</f>
        <v/>
      </c>
      <c r="E542" s="76">
        <v>9</v>
      </c>
      <c r="F542" s="11"/>
      <c r="G542" s="12"/>
      <c r="H542" s="103"/>
      <c r="I542" s="14"/>
      <c r="J542" s="12"/>
      <c r="K542" s="87"/>
      <c r="L542" s="82"/>
      <c r="M542" s="11"/>
    </row>
    <row r="543" spans="1:13" s="79" customFormat="1" ht="14.25" thickBot="1">
      <c r="A543" s="72"/>
      <c r="B543" s="91"/>
      <c r="C543" s="91"/>
      <c r="D543" s="86"/>
      <c r="E543" s="76">
        <v>10</v>
      </c>
      <c r="F543" s="11"/>
      <c r="G543" s="12"/>
      <c r="H543" s="103"/>
      <c r="I543" s="15"/>
      <c r="J543" s="12"/>
      <c r="K543" s="87"/>
      <c r="L543" s="82"/>
      <c r="M543" s="11"/>
    </row>
    <row r="544" spans="1:13" s="79" customFormat="1" ht="14.25" thickBot="1">
      <c r="A544" s="72" t="str">
        <f>IF(B544="Code",1+MAX(A$5:A538),"")</f>
        <v/>
      </c>
      <c r="B544" s="92"/>
      <c r="C544" s="92"/>
      <c r="D544" s="92"/>
      <c r="E544" s="93"/>
      <c r="F544" s="94"/>
      <c r="G544" s="92" t="s">
        <v>204</v>
      </c>
      <c r="H544" s="95">
        <f>B534</f>
        <v>1104511</v>
      </c>
      <c r="I544" s="104"/>
      <c r="J544" s="93" t="s">
        <v>216</v>
      </c>
      <c r="K544" s="93"/>
      <c r="L544" s="93"/>
      <c r="M544" s="93"/>
    </row>
    <row r="545" spans="1:13" s="79" customFormat="1" ht="14.25" thickBot="1">
      <c r="A545" s="72">
        <f>IF(B545="Code",1+MAX(A$5:A544),"")</f>
        <v>46</v>
      </c>
      <c r="B545" s="73" t="s">
        <v>199</v>
      </c>
      <c r="C545" s="73"/>
      <c r="D545" s="74" t="s">
        <v>200</v>
      </c>
      <c r="E545" s="75"/>
      <c r="F545" s="74" t="s">
        <v>201</v>
      </c>
      <c r="G545" s="74" t="s">
        <v>202</v>
      </c>
      <c r="H545" s="75" t="s">
        <v>198</v>
      </c>
      <c r="I545" s="75" t="s">
        <v>203</v>
      </c>
      <c r="J545" s="75" t="s">
        <v>215</v>
      </c>
      <c r="K545" s="76"/>
      <c r="L545" s="77" t="str">
        <f>IF(AND(ISNUMBER(I556),ISNUMBER(H556)),"OK","")</f>
        <v/>
      </c>
      <c r="M545" s="78"/>
    </row>
    <row r="546" spans="1:13" s="79" customFormat="1" ht="13.5">
      <c r="A546" s="72" t="str">
        <f>IF(B546="Code",1+MAX(A$5:A545),"")</f>
        <v/>
      </c>
      <c r="B546" s="80">
        <f>VLOOKUP(A545,BasicHeadings,2,0)</f>
        <v>1104521</v>
      </c>
      <c r="C546" s="81"/>
      <c r="D546" s="80" t="str">
        <f>VLOOKUP(A545,BasicHeadings,3,0)</f>
        <v>Gas</v>
      </c>
      <c r="E546" s="76">
        <v>1</v>
      </c>
      <c r="F546" s="11"/>
      <c r="G546" s="11"/>
      <c r="H546" s="12"/>
      <c r="I546" s="12"/>
      <c r="J546" s="12" t="s">
        <v>216</v>
      </c>
      <c r="K546" s="76"/>
      <c r="L546" s="82"/>
      <c r="M546" s="11"/>
    </row>
    <row r="547" spans="1:13" s="79" customFormat="1" ht="15" customHeight="1">
      <c r="A547" s="72" t="str">
        <f>IF(B547="Code",1+MAX(A$5:A546),"")</f>
        <v/>
      </c>
      <c r="B547" s="83"/>
      <c r="C547" s="84" t="s">
        <v>212</v>
      </c>
      <c r="D547" s="83"/>
      <c r="E547" s="76">
        <v>2</v>
      </c>
      <c r="F547" s="11"/>
      <c r="G547" s="11"/>
      <c r="H547" s="12"/>
      <c r="I547" s="12"/>
      <c r="J547" s="12" t="s">
        <v>216</v>
      </c>
      <c r="K547" s="76"/>
      <c r="L547" s="82"/>
      <c r="M547" s="11"/>
    </row>
    <row r="548" spans="1:13" s="79" customFormat="1" ht="13.5" customHeight="1">
      <c r="A548" s="72" t="str">
        <f>IF(B548="Code",1+MAX(A$5:A547),"")</f>
        <v/>
      </c>
      <c r="B548" s="85"/>
      <c r="C548" s="167" t="s">
        <v>239</v>
      </c>
      <c r="D548" s="168"/>
      <c r="E548" s="76">
        <v>3</v>
      </c>
      <c r="F548" s="11"/>
      <c r="G548" s="11"/>
      <c r="H548" s="12"/>
      <c r="I548" s="13"/>
      <c r="J548" s="12" t="s">
        <v>216</v>
      </c>
      <c r="K548" s="76"/>
      <c r="L548" s="82"/>
      <c r="M548" s="11"/>
    </row>
    <row r="549" spans="1:13" s="79" customFormat="1" ht="13.5">
      <c r="A549" s="72" t="str">
        <f>IF(B549="Code",1+MAX(A$5:A548),"")</f>
        <v/>
      </c>
      <c r="B549" s="86"/>
      <c r="C549" s="169"/>
      <c r="D549" s="170"/>
      <c r="E549" s="87">
        <v>4</v>
      </c>
      <c r="F549" s="11"/>
      <c r="G549" s="11"/>
      <c r="H549" s="12"/>
      <c r="I549" s="12"/>
      <c r="J549" s="12" t="s">
        <v>216</v>
      </c>
      <c r="K549" s="76"/>
      <c r="L549" s="82"/>
      <c r="M549" s="11"/>
    </row>
    <row r="550" spans="1:13" s="79" customFormat="1" ht="13.5">
      <c r="A550" s="72" t="str">
        <f>IF(B550="Code",1+MAX(A$5:A549),"")</f>
        <v/>
      </c>
      <c r="B550" s="88" t="s">
        <v>238</v>
      </c>
      <c r="C550" s="102"/>
      <c r="D550" s="89" t="str">
        <f>IF(ISNUMBER(C550),VLOOKUP(C550,Approaches,2,0),"")</f>
        <v/>
      </c>
      <c r="E550" s="76">
        <v>5</v>
      </c>
      <c r="F550" s="11"/>
      <c r="G550" s="12"/>
      <c r="H550" s="103"/>
      <c r="I550" s="14"/>
      <c r="J550" s="12" t="s">
        <v>216</v>
      </c>
      <c r="K550" s="87"/>
      <c r="L550" s="82"/>
      <c r="M550" s="11"/>
    </row>
    <row r="551" spans="1:13" s="79" customFormat="1" ht="13.5">
      <c r="A551" s="72"/>
      <c r="B551" s="88" t="s">
        <v>238</v>
      </c>
      <c r="C551" s="102"/>
      <c r="D551" s="86" t="str">
        <f>IF(ISNUMBER(C551),VLOOKUP(C551,Approaches,2,0),"")</f>
        <v/>
      </c>
      <c r="E551" s="76">
        <v>6</v>
      </c>
      <c r="F551" s="11"/>
      <c r="G551" s="12"/>
      <c r="H551" s="103"/>
      <c r="I551" s="14"/>
      <c r="J551" s="12"/>
      <c r="K551" s="87"/>
      <c r="L551" s="82"/>
      <c r="M551" s="11"/>
    </row>
    <row r="552" spans="1:13" s="79" customFormat="1" ht="13.5">
      <c r="A552" s="72"/>
      <c r="B552" s="88" t="s">
        <v>238</v>
      </c>
      <c r="C552" s="102"/>
      <c r="D552" s="86" t="str">
        <f>IF(ISNUMBER(C552),VLOOKUP(C552,Approaches,2,0),"")</f>
        <v/>
      </c>
      <c r="E552" s="76">
        <v>7</v>
      </c>
      <c r="F552" s="11"/>
      <c r="G552" s="12"/>
      <c r="H552" s="103"/>
      <c r="I552" s="14"/>
      <c r="J552" s="12"/>
      <c r="K552" s="87"/>
      <c r="L552" s="82"/>
      <c r="M552" s="11"/>
    </row>
    <row r="553" spans="1:13" s="79" customFormat="1" ht="13.5">
      <c r="A553" s="72"/>
      <c r="B553" s="88" t="s">
        <v>238</v>
      </c>
      <c r="C553" s="102"/>
      <c r="D553" s="86" t="str">
        <f>IF(ISNUMBER(C553),VLOOKUP(C553,Approaches,2,0),"")</f>
        <v/>
      </c>
      <c r="E553" s="76">
        <v>8</v>
      </c>
      <c r="F553" s="11"/>
      <c r="G553" s="12"/>
      <c r="H553" s="103"/>
      <c r="I553" s="14"/>
      <c r="J553" s="12"/>
      <c r="K553" s="87"/>
      <c r="L553" s="82"/>
      <c r="M553" s="11"/>
    </row>
    <row r="554" spans="1:13" s="79" customFormat="1" ht="13.5">
      <c r="A554" s="72"/>
      <c r="B554" s="88" t="s">
        <v>238</v>
      </c>
      <c r="C554" s="102"/>
      <c r="D554" s="90" t="str">
        <f>IF(ISNUMBER(C554),VLOOKUP(C554,Approaches,2,0),"")</f>
        <v/>
      </c>
      <c r="E554" s="76">
        <v>9</v>
      </c>
      <c r="F554" s="11"/>
      <c r="G554" s="12"/>
      <c r="H554" s="103"/>
      <c r="I554" s="14"/>
      <c r="J554" s="12"/>
      <c r="K554" s="87"/>
      <c r="L554" s="82"/>
      <c r="M554" s="11"/>
    </row>
    <row r="555" spans="1:13" s="79" customFormat="1" ht="14.25" thickBot="1">
      <c r="A555" s="72"/>
      <c r="B555" s="91"/>
      <c r="C555" s="91"/>
      <c r="D555" s="86"/>
      <c r="E555" s="76">
        <v>10</v>
      </c>
      <c r="F555" s="11"/>
      <c r="G555" s="12"/>
      <c r="H555" s="103"/>
      <c r="I555" s="15"/>
      <c r="J555" s="12"/>
      <c r="K555" s="87"/>
      <c r="L555" s="82"/>
      <c r="M555" s="11"/>
    </row>
    <row r="556" spans="1:13" s="79" customFormat="1" ht="14.25" thickBot="1">
      <c r="A556" s="72" t="str">
        <f>IF(B556="Code",1+MAX(A$5:A550),"")</f>
        <v/>
      </c>
      <c r="B556" s="92"/>
      <c r="C556" s="92"/>
      <c r="D556" s="92"/>
      <c r="E556" s="93"/>
      <c r="F556" s="94"/>
      <c r="G556" s="92" t="s">
        <v>204</v>
      </c>
      <c r="H556" s="95">
        <f>B546</f>
        <v>1104521</v>
      </c>
      <c r="I556" s="104"/>
      <c r="J556" s="93" t="s">
        <v>216</v>
      </c>
      <c r="K556" s="93"/>
      <c r="L556" s="93"/>
      <c r="M556" s="93"/>
    </row>
    <row r="557" spans="1:13" s="79" customFormat="1" ht="14.25" thickBot="1">
      <c r="A557" s="72">
        <f>IF(B557="Code",1+MAX(A$5:A556),"")</f>
        <v>47</v>
      </c>
      <c r="B557" s="73" t="s">
        <v>199</v>
      </c>
      <c r="C557" s="73"/>
      <c r="D557" s="74" t="s">
        <v>200</v>
      </c>
      <c r="E557" s="75"/>
      <c r="F557" s="74" t="s">
        <v>201</v>
      </c>
      <c r="G557" s="74" t="s">
        <v>202</v>
      </c>
      <c r="H557" s="75" t="s">
        <v>198</v>
      </c>
      <c r="I557" s="75" t="s">
        <v>203</v>
      </c>
      <c r="J557" s="75" t="s">
        <v>215</v>
      </c>
      <c r="K557" s="76"/>
      <c r="L557" s="77" t="str">
        <f>IF(AND(ISNUMBER(I568),ISNUMBER(H568)),"OK","")</f>
        <v/>
      </c>
      <c r="M557" s="78"/>
    </row>
    <row r="558" spans="1:13" s="79" customFormat="1" ht="13.5">
      <c r="A558" s="72" t="str">
        <f>IF(B558="Code",1+MAX(A$5:A557),"")</f>
        <v/>
      </c>
      <c r="B558" s="80">
        <f>VLOOKUP(A557,BasicHeadings,2,0)</f>
        <v>1104531</v>
      </c>
      <c r="C558" s="81"/>
      <c r="D558" s="80" t="str">
        <f>VLOOKUP(A557,BasicHeadings,3,0)</f>
        <v>Other fuels</v>
      </c>
      <c r="E558" s="76">
        <v>1</v>
      </c>
      <c r="F558" s="11"/>
      <c r="G558" s="11"/>
      <c r="H558" s="12"/>
      <c r="I558" s="12"/>
      <c r="J558" s="12" t="s">
        <v>216</v>
      </c>
      <c r="K558" s="76"/>
      <c r="L558" s="82"/>
      <c r="M558" s="11"/>
    </row>
    <row r="559" spans="1:13" s="79" customFormat="1" ht="15" customHeight="1">
      <c r="A559" s="72" t="str">
        <f>IF(B559="Code",1+MAX(A$5:A558),"")</f>
        <v/>
      </c>
      <c r="B559" s="83"/>
      <c r="C559" s="84" t="s">
        <v>212</v>
      </c>
      <c r="D559" s="83"/>
      <c r="E559" s="76">
        <v>2</v>
      </c>
      <c r="F559" s="11"/>
      <c r="G559" s="11"/>
      <c r="H559" s="12"/>
      <c r="I559" s="12"/>
      <c r="J559" s="12" t="s">
        <v>216</v>
      </c>
      <c r="K559" s="76"/>
      <c r="L559" s="82"/>
      <c r="M559" s="11"/>
    </row>
    <row r="560" spans="1:13" s="79" customFormat="1" ht="13.5" customHeight="1">
      <c r="A560" s="72" t="str">
        <f>IF(B560="Code",1+MAX(A$5:A559),"")</f>
        <v/>
      </c>
      <c r="B560" s="85"/>
      <c r="C560" s="167" t="s">
        <v>239</v>
      </c>
      <c r="D560" s="168"/>
      <c r="E560" s="76">
        <v>3</v>
      </c>
      <c r="F560" s="11"/>
      <c r="G560" s="11"/>
      <c r="H560" s="12"/>
      <c r="I560" s="13"/>
      <c r="J560" s="12" t="s">
        <v>216</v>
      </c>
      <c r="K560" s="76"/>
      <c r="L560" s="82"/>
      <c r="M560" s="11"/>
    </row>
    <row r="561" spans="1:13" s="79" customFormat="1" ht="13.5">
      <c r="A561" s="72" t="str">
        <f>IF(B561="Code",1+MAX(A$5:A560),"")</f>
        <v/>
      </c>
      <c r="B561" s="86"/>
      <c r="C561" s="169"/>
      <c r="D561" s="170"/>
      <c r="E561" s="87">
        <v>4</v>
      </c>
      <c r="F561" s="11"/>
      <c r="G561" s="11"/>
      <c r="H561" s="12"/>
      <c r="I561" s="12"/>
      <c r="J561" s="12" t="s">
        <v>216</v>
      </c>
      <c r="K561" s="76"/>
      <c r="L561" s="82"/>
      <c r="M561" s="11"/>
    </row>
    <row r="562" spans="1:13" s="79" customFormat="1" ht="13.5">
      <c r="A562" s="72" t="str">
        <f>IF(B562="Code",1+MAX(A$5:A561),"")</f>
        <v/>
      </c>
      <c r="B562" s="88" t="s">
        <v>238</v>
      </c>
      <c r="C562" s="102"/>
      <c r="D562" s="89" t="str">
        <f>IF(ISNUMBER(C562),VLOOKUP(C562,Approaches,2,0),"")</f>
        <v/>
      </c>
      <c r="E562" s="76">
        <v>5</v>
      </c>
      <c r="F562" s="11"/>
      <c r="G562" s="12"/>
      <c r="H562" s="103"/>
      <c r="I562" s="14"/>
      <c r="J562" s="12" t="s">
        <v>216</v>
      </c>
      <c r="K562" s="87"/>
      <c r="L562" s="82"/>
      <c r="M562" s="11"/>
    </row>
    <row r="563" spans="1:13" s="79" customFormat="1" ht="13.5">
      <c r="A563" s="72"/>
      <c r="B563" s="88" t="s">
        <v>238</v>
      </c>
      <c r="C563" s="102"/>
      <c r="D563" s="86" t="str">
        <f>IF(ISNUMBER(C563),VLOOKUP(C563,Approaches,2,0),"")</f>
        <v/>
      </c>
      <c r="E563" s="76">
        <v>6</v>
      </c>
      <c r="F563" s="11"/>
      <c r="G563" s="12"/>
      <c r="H563" s="103"/>
      <c r="I563" s="14"/>
      <c r="J563" s="12"/>
      <c r="K563" s="87"/>
      <c r="L563" s="82"/>
      <c r="M563" s="11"/>
    </row>
    <row r="564" spans="1:13" s="79" customFormat="1" ht="13.5">
      <c r="A564" s="72"/>
      <c r="B564" s="88" t="s">
        <v>238</v>
      </c>
      <c r="C564" s="102"/>
      <c r="D564" s="86" t="str">
        <f>IF(ISNUMBER(C564),VLOOKUP(C564,Approaches,2,0),"")</f>
        <v/>
      </c>
      <c r="E564" s="76">
        <v>7</v>
      </c>
      <c r="F564" s="11"/>
      <c r="G564" s="12"/>
      <c r="H564" s="103"/>
      <c r="I564" s="14"/>
      <c r="J564" s="12"/>
      <c r="K564" s="87"/>
      <c r="L564" s="82"/>
      <c r="M564" s="11"/>
    </row>
    <row r="565" spans="1:13" s="79" customFormat="1" ht="13.5">
      <c r="A565" s="72"/>
      <c r="B565" s="88" t="s">
        <v>238</v>
      </c>
      <c r="C565" s="102"/>
      <c r="D565" s="86" t="str">
        <f>IF(ISNUMBER(C565),VLOOKUP(C565,Approaches,2,0),"")</f>
        <v/>
      </c>
      <c r="E565" s="76">
        <v>8</v>
      </c>
      <c r="F565" s="11"/>
      <c r="G565" s="12"/>
      <c r="H565" s="103"/>
      <c r="I565" s="14"/>
      <c r="J565" s="12"/>
      <c r="K565" s="87"/>
      <c r="L565" s="82"/>
      <c r="M565" s="11"/>
    </row>
    <row r="566" spans="1:13" s="79" customFormat="1" ht="13.5">
      <c r="A566" s="72"/>
      <c r="B566" s="88" t="s">
        <v>238</v>
      </c>
      <c r="C566" s="102"/>
      <c r="D566" s="90" t="str">
        <f>IF(ISNUMBER(C566),VLOOKUP(C566,Approaches,2,0),"")</f>
        <v/>
      </c>
      <c r="E566" s="76">
        <v>9</v>
      </c>
      <c r="F566" s="11"/>
      <c r="G566" s="12"/>
      <c r="H566" s="103"/>
      <c r="I566" s="14"/>
      <c r="J566" s="12"/>
      <c r="K566" s="87"/>
      <c r="L566" s="82"/>
      <c r="M566" s="11"/>
    </row>
    <row r="567" spans="1:13" s="79" customFormat="1" ht="14.25" thickBot="1">
      <c r="A567" s="72"/>
      <c r="B567" s="91"/>
      <c r="C567" s="91"/>
      <c r="D567" s="86"/>
      <c r="E567" s="76">
        <v>10</v>
      </c>
      <c r="F567" s="11"/>
      <c r="G567" s="12"/>
      <c r="H567" s="103"/>
      <c r="I567" s="15"/>
      <c r="J567" s="12"/>
      <c r="K567" s="87"/>
      <c r="L567" s="82"/>
      <c r="M567" s="11"/>
    </row>
    <row r="568" spans="1:13" s="79" customFormat="1" ht="14.25" thickBot="1">
      <c r="A568" s="72" t="str">
        <f>IF(B568="Code",1+MAX(A$5:A562),"")</f>
        <v/>
      </c>
      <c r="B568" s="92"/>
      <c r="C568" s="92"/>
      <c r="D568" s="92"/>
      <c r="E568" s="93"/>
      <c r="F568" s="94"/>
      <c r="G568" s="92" t="s">
        <v>204</v>
      </c>
      <c r="H568" s="95">
        <f>B558</f>
        <v>1104531</v>
      </c>
      <c r="I568" s="104"/>
      <c r="J568" s="93" t="s">
        <v>216</v>
      </c>
      <c r="K568" s="93"/>
      <c r="L568" s="93"/>
      <c r="M568" s="93"/>
    </row>
    <row r="569" spans="1:13" s="79" customFormat="1" ht="14.25" thickBot="1">
      <c r="A569" s="72">
        <f>IF(B569="Code",1+MAX(A$5:A568),"")</f>
        <v>48</v>
      </c>
      <c r="B569" s="73" t="s">
        <v>199</v>
      </c>
      <c r="C569" s="73"/>
      <c r="D569" s="74" t="s">
        <v>200</v>
      </c>
      <c r="E569" s="75"/>
      <c r="F569" s="74" t="s">
        <v>201</v>
      </c>
      <c r="G569" s="74" t="s">
        <v>202</v>
      </c>
      <c r="H569" s="75" t="s">
        <v>198</v>
      </c>
      <c r="I569" s="75" t="s">
        <v>203</v>
      </c>
      <c r="J569" s="75" t="s">
        <v>215</v>
      </c>
      <c r="K569" s="76"/>
      <c r="L569" s="77" t="str">
        <f>IF(AND(ISNUMBER(I580),ISNUMBER(H580)),"OK","")</f>
        <v/>
      </c>
      <c r="M569" s="78"/>
    </row>
    <row r="570" spans="1:13" s="79" customFormat="1" ht="13.5">
      <c r="A570" s="72" t="str">
        <f>IF(B570="Code",1+MAX(A$5:A569),"")</f>
        <v/>
      </c>
      <c r="B570" s="80">
        <f>VLOOKUP(A569,BasicHeadings,2,0)</f>
        <v>1105111</v>
      </c>
      <c r="C570" s="81"/>
      <c r="D570" s="80" t="str">
        <f>VLOOKUP(A569,BasicHeadings,3,0)</f>
        <v>Furniture and furnishings</v>
      </c>
      <c r="E570" s="76">
        <v>1</v>
      </c>
      <c r="F570" s="11"/>
      <c r="G570" s="11"/>
      <c r="H570" s="12"/>
      <c r="I570" s="12"/>
      <c r="J570" s="12" t="s">
        <v>216</v>
      </c>
      <c r="K570" s="76"/>
      <c r="L570" s="82"/>
      <c r="M570" s="11"/>
    </row>
    <row r="571" spans="1:13" s="79" customFormat="1" ht="15" customHeight="1">
      <c r="A571" s="72" t="str">
        <f>IF(B571="Code",1+MAX(A$5:A570),"")</f>
        <v/>
      </c>
      <c r="B571" s="83"/>
      <c r="C571" s="84" t="s">
        <v>212</v>
      </c>
      <c r="D571" s="83"/>
      <c r="E571" s="76">
        <v>2</v>
      </c>
      <c r="F571" s="11"/>
      <c r="G571" s="11"/>
      <c r="H571" s="12"/>
      <c r="I571" s="12"/>
      <c r="J571" s="12" t="s">
        <v>216</v>
      </c>
      <c r="K571" s="76"/>
      <c r="L571" s="82"/>
      <c r="M571" s="11"/>
    </row>
    <row r="572" spans="1:13" s="79" customFormat="1" ht="13.5" customHeight="1">
      <c r="A572" s="72" t="str">
        <f>IF(B572="Code",1+MAX(A$5:A571),"")</f>
        <v/>
      </c>
      <c r="B572" s="85"/>
      <c r="C572" s="167" t="s">
        <v>239</v>
      </c>
      <c r="D572" s="168"/>
      <c r="E572" s="76">
        <v>3</v>
      </c>
      <c r="F572" s="11"/>
      <c r="G572" s="11"/>
      <c r="H572" s="12"/>
      <c r="I572" s="13"/>
      <c r="J572" s="12" t="s">
        <v>216</v>
      </c>
      <c r="K572" s="76"/>
      <c r="L572" s="82"/>
      <c r="M572" s="11"/>
    </row>
    <row r="573" spans="1:13" s="79" customFormat="1" ht="13.5">
      <c r="A573" s="72" t="str">
        <f>IF(B573="Code",1+MAX(A$5:A572),"")</f>
        <v/>
      </c>
      <c r="B573" s="86"/>
      <c r="C573" s="169"/>
      <c r="D573" s="170"/>
      <c r="E573" s="87">
        <v>4</v>
      </c>
      <c r="F573" s="11"/>
      <c r="G573" s="11"/>
      <c r="H573" s="12"/>
      <c r="I573" s="12"/>
      <c r="J573" s="12" t="s">
        <v>216</v>
      </c>
      <c r="K573" s="76"/>
      <c r="L573" s="82"/>
      <c r="M573" s="11"/>
    </row>
    <row r="574" spans="1:13" s="79" customFormat="1" ht="13.5">
      <c r="A574" s="72" t="str">
        <f>IF(B574="Code",1+MAX(A$5:A573),"")</f>
        <v/>
      </c>
      <c r="B574" s="88" t="s">
        <v>238</v>
      </c>
      <c r="C574" s="102"/>
      <c r="D574" s="89" t="str">
        <f>IF(ISNUMBER(C574),VLOOKUP(C574,Approaches,2,0),"")</f>
        <v/>
      </c>
      <c r="E574" s="76">
        <v>5</v>
      </c>
      <c r="F574" s="11"/>
      <c r="G574" s="12"/>
      <c r="H574" s="103"/>
      <c r="I574" s="14"/>
      <c r="J574" s="12" t="s">
        <v>216</v>
      </c>
      <c r="K574" s="87"/>
      <c r="L574" s="82"/>
      <c r="M574" s="11"/>
    </row>
    <row r="575" spans="1:13" s="79" customFormat="1" ht="13.5">
      <c r="A575" s="72"/>
      <c r="B575" s="88" t="s">
        <v>238</v>
      </c>
      <c r="C575" s="102"/>
      <c r="D575" s="86" t="str">
        <f>IF(ISNUMBER(C575),VLOOKUP(C575,Approaches,2,0),"")</f>
        <v/>
      </c>
      <c r="E575" s="76">
        <v>6</v>
      </c>
      <c r="F575" s="11"/>
      <c r="G575" s="12"/>
      <c r="H575" s="103"/>
      <c r="I575" s="14"/>
      <c r="J575" s="12"/>
      <c r="K575" s="87"/>
      <c r="L575" s="82"/>
      <c r="M575" s="11"/>
    </row>
    <row r="576" spans="1:13" s="79" customFormat="1" ht="13.5">
      <c r="A576" s="72"/>
      <c r="B576" s="88" t="s">
        <v>238</v>
      </c>
      <c r="C576" s="102"/>
      <c r="D576" s="86" t="str">
        <f>IF(ISNUMBER(C576),VLOOKUP(C576,Approaches,2,0),"")</f>
        <v/>
      </c>
      <c r="E576" s="76">
        <v>7</v>
      </c>
      <c r="F576" s="11"/>
      <c r="G576" s="12"/>
      <c r="H576" s="103"/>
      <c r="I576" s="14"/>
      <c r="J576" s="12"/>
      <c r="K576" s="87"/>
      <c r="L576" s="82"/>
      <c r="M576" s="11"/>
    </row>
    <row r="577" spans="1:13" s="79" customFormat="1" ht="13.5">
      <c r="A577" s="72"/>
      <c r="B577" s="88" t="s">
        <v>238</v>
      </c>
      <c r="C577" s="102"/>
      <c r="D577" s="86" t="str">
        <f>IF(ISNUMBER(C577),VLOOKUP(C577,Approaches,2,0),"")</f>
        <v/>
      </c>
      <c r="E577" s="76">
        <v>8</v>
      </c>
      <c r="F577" s="11"/>
      <c r="G577" s="12"/>
      <c r="H577" s="103"/>
      <c r="I577" s="14"/>
      <c r="J577" s="12"/>
      <c r="K577" s="87"/>
      <c r="L577" s="82"/>
      <c r="M577" s="11"/>
    </row>
    <row r="578" spans="1:13" s="79" customFormat="1" ht="13.5">
      <c r="A578" s="72"/>
      <c r="B578" s="88" t="s">
        <v>238</v>
      </c>
      <c r="C578" s="102"/>
      <c r="D578" s="90" t="str">
        <f>IF(ISNUMBER(C578),VLOOKUP(C578,Approaches,2,0),"")</f>
        <v/>
      </c>
      <c r="E578" s="76">
        <v>9</v>
      </c>
      <c r="F578" s="11"/>
      <c r="G578" s="12"/>
      <c r="H578" s="103"/>
      <c r="I578" s="14"/>
      <c r="J578" s="12"/>
      <c r="K578" s="87"/>
      <c r="L578" s="82"/>
      <c r="M578" s="11"/>
    </row>
    <row r="579" spans="1:13" s="79" customFormat="1" ht="14.25" thickBot="1">
      <c r="A579" s="72"/>
      <c r="B579" s="91"/>
      <c r="C579" s="91"/>
      <c r="D579" s="86"/>
      <c r="E579" s="76">
        <v>10</v>
      </c>
      <c r="F579" s="11"/>
      <c r="G579" s="12"/>
      <c r="H579" s="103"/>
      <c r="I579" s="15"/>
      <c r="J579" s="12"/>
      <c r="K579" s="87"/>
      <c r="L579" s="82"/>
      <c r="M579" s="11"/>
    </row>
    <row r="580" spans="1:13" s="79" customFormat="1" ht="14.25" thickBot="1">
      <c r="A580" s="72" t="str">
        <f>IF(B580="Code",1+MAX(A$5:A574),"")</f>
        <v/>
      </c>
      <c r="B580" s="92"/>
      <c r="C580" s="92"/>
      <c r="D580" s="92"/>
      <c r="E580" s="93"/>
      <c r="F580" s="94"/>
      <c r="G580" s="92" t="s">
        <v>204</v>
      </c>
      <c r="H580" s="95">
        <f>B570</f>
        <v>1105111</v>
      </c>
      <c r="I580" s="104"/>
      <c r="J580" s="93" t="s">
        <v>216</v>
      </c>
      <c r="K580" s="93"/>
      <c r="L580" s="93"/>
      <c r="M580" s="93"/>
    </row>
    <row r="581" spans="1:13" s="79" customFormat="1" ht="14.25" thickBot="1">
      <c r="A581" s="72">
        <f>IF(B581="Code",1+MAX(A$5:A580),"")</f>
        <v>49</v>
      </c>
      <c r="B581" s="73" t="s">
        <v>199</v>
      </c>
      <c r="C581" s="73"/>
      <c r="D581" s="74" t="s">
        <v>200</v>
      </c>
      <c r="E581" s="75"/>
      <c r="F581" s="74" t="s">
        <v>201</v>
      </c>
      <c r="G581" s="74" t="s">
        <v>202</v>
      </c>
      <c r="H581" s="75" t="s">
        <v>198</v>
      </c>
      <c r="I581" s="75" t="s">
        <v>203</v>
      </c>
      <c r="J581" s="75" t="s">
        <v>215</v>
      </c>
      <c r="K581" s="76"/>
      <c r="L581" s="77" t="str">
        <f>IF(AND(ISNUMBER(I592),ISNUMBER(H592)),"OK","")</f>
        <v/>
      </c>
      <c r="M581" s="78"/>
    </row>
    <row r="582" spans="1:13" s="79" customFormat="1" ht="13.5">
      <c r="A582" s="72" t="str">
        <f>IF(B582="Code",1+MAX(A$5:A581),"")</f>
        <v/>
      </c>
      <c r="B582" s="80">
        <f>VLOOKUP(A581,BasicHeadings,2,0)</f>
        <v>1105121</v>
      </c>
      <c r="C582" s="81"/>
      <c r="D582" s="80" t="str">
        <f>VLOOKUP(A581,BasicHeadings,3,0)</f>
        <v>Carpets and other floor coverings</v>
      </c>
      <c r="E582" s="76">
        <v>1</v>
      </c>
      <c r="F582" s="11"/>
      <c r="G582" s="11"/>
      <c r="H582" s="12"/>
      <c r="I582" s="12"/>
      <c r="J582" s="12" t="s">
        <v>216</v>
      </c>
      <c r="K582" s="76"/>
      <c r="L582" s="82"/>
      <c r="M582" s="11"/>
    </row>
    <row r="583" spans="1:13" s="79" customFormat="1" ht="15" customHeight="1">
      <c r="A583" s="72" t="str">
        <f>IF(B583="Code",1+MAX(A$5:A582),"")</f>
        <v/>
      </c>
      <c r="B583" s="83"/>
      <c r="C583" s="84" t="s">
        <v>212</v>
      </c>
      <c r="D583" s="83"/>
      <c r="E583" s="76">
        <v>2</v>
      </c>
      <c r="F583" s="11"/>
      <c r="G583" s="11"/>
      <c r="H583" s="12"/>
      <c r="I583" s="12"/>
      <c r="J583" s="12" t="s">
        <v>216</v>
      </c>
      <c r="K583" s="76"/>
      <c r="L583" s="82"/>
      <c r="M583" s="11"/>
    </row>
    <row r="584" spans="1:13" s="79" customFormat="1" ht="13.5" customHeight="1">
      <c r="A584" s="72" t="str">
        <f>IF(B584="Code",1+MAX(A$5:A583),"")</f>
        <v/>
      </c>
      <c r="B584" s="85"/>
      <c r="C584" s="167" t="s">
        <v>239</v>
      </c>
      <c r="D584" s="168"/>
      <c r="E584" s="76">
        <v>3</v>
      </c>
      <c r="F584" s="11"/>
      <c r="G584" s="11"/>
      <c r="H584" s="12"/>
      <c r="I584" s="13"/>
      <c r="J584" s="12" t="s">
        <v>216</v>
      </c>
      <c r="K584" s="76"/>
      <c r="L584" s="82"/>
      <c r="M584" s="11"/>
    </row>
    <row r="585" spans="1:13" s="79" customFormat="1" ht="13.5">
      <c r="A585" s="72" t="str">
        <f>IF(B585="Code",1+MAX(A$5:A584),"")</f>
        <v/>
      </c>
      <c r="B585" s="86"/>
      <c r="C585" s="169"/>
      <c r="D585" s="170"/>
      <c r="E585" s="87">
        <v>4</v>
      </c>
      <c r="F585" s="11"/>
      <c r="G585" s="11"/>
      <c r="H585" s="12"/>
      <c r="I585" s="12"/>
      <c r="J585" s="12" t="s">
        <v>216</v>
      </c>
      <c r="K585" s="76"/>
      <c r="L585" s="82"/>
      <c r="M585" s="11"/>
    </row>
    <row r="586" spans="1:13" s="79" customFormat="1" ht="13.5">
      <c r="A586" s="72" t="str">
        <f>IF(B586="Code",1+MAX(A$5:A585),"")</f>
        <v/>
      </c>
      <c r="B586" s="88" t="s">
        <v>238</v>
      </c>
      <c r="C586" s="102"/>
      <c r="D586" s="89" t="str">
        <f>IF(ISNUMBER(C586),VLOOKUP(C586,Approaches,2,0),"")</f>
        <v/>
      </c>
      <c r="E586" s="76">
        <v>5</v>
      </c>
      <c r="F586" s="11"/>
      <c r="G586" s="12"/>
      <c r="H586" s="103"/>
      <c r="I586" s="14"/>
      <c r="J586" s="12" t="s">
        <v>216</v>
      </c>
      <c r="K586" s="87"/>
      <c r="L586" s="82"/>
      <c r="M586" s="11"/>
    </row>
    <row r="587" spans="1:13" s="79" customFormat="1" ht="13.5">
      <c r="A587" s="72"/>
      <c r="B587" s="88" t="s">
        <v>238</v>
      </c>
      <c r="C587" s="102"/>
      <c r="D587" s="86" t="str">
        <f>IF(ISNUMBER(C587),VLOOKUP(C587,Approaches,2,0),"")</f>
        <v/>
      </c>
      <c r="E587" s="76">
        <v>6</v>
      </c>
      <c r="F587" s="11"/>
      <c r="G587" s="12"/>
      <c r="H587" s="103"/>
      <c r="I587" s="14"/>
      <c r="J587" s="12"/>
      <c r="K587" s="87"/>
      <c r="L587" s="82"/>
      <c r="M587" s="11"/>
    </row>
    <row r="588" spans="1:13" s="79" customFormat="1" ht="13.5">
      <c r="A588" s="72"/>
      <c r="B588" s="88" t="s">
        <v>238</v>
      </c>
      <c r="C588" s="102"/>
      <c r="D588" s="86" t="str">
        <f>IF(ISNUMBER(C588),VLOOKUP(C588,Approaches,2,0),"")</f>
        <v/>
      </c>
      <c r="E588" s="76">
        <v>7</v>
      </c>
      <c r="F588" s="11"/>
      <c r="G588" s="12"/>
      <c r="H588" s="103"/>
      <c r="I588" s="14"/>
      <c r="J588" s="12"/>
      <c r="K588" s="87"/>
      <c r="L588" s="82"/>
      <c r="M588" s="11"/>
    </row>
    <row r="589" spans="1:13" s="79" customFormat="1" ht="13.5">
      <c r="A589" s="72"/>
      <c r="B589" s="88" t="s">
        <v>238</v>
      </c>
      <c r="C589" s="102"/>
      <c r="D589" s="86" t="str">
        <f>IF(ISNUMBER(C589),VLOOKUP(C589,Approaches,2,0),"")</f>
        <v/>
      </c>
      <c r="E589" s="76">
        <v>8</v>
      </c>
      <c r="F589" s="11"/>
      <c r="G589" s="12"/>
      <c r="H589" s="103"/>
      <c r="I589" s="14"/>
      <c r="J589" s="12"/>
      <c r="K589" s="87"/>
      <c r="L589" s="82"/>
      <c r="M589" s="11"/>
    </row>
    <row r="590" spans="1:13" s="79" customFormat="1" ht="13.5">
      <c r="A590" s="72"/>
      <c r="B590" s="88" t="s">
        <v>238</v>
      </c>
      <c r="C590" s="102"/>
      <c r="D590" s="90" t="str">
        <f>IF(ISNUMBER(C590),VLOOKUP(C590,Approaches,2,0),"")</f>
        <v/>
      </c>
      <c r="E590" s="76">
        <v>9</v>
      </c>
      <c r="F590" s="11"/>
      <c r="G590" s="12"/>
      <c r="H590" s="103"/>
      <c r="I590" s="14"/>
      <c r="J590" s="12"/>
      <c r="K590" s="87"/>
      <c r="L590" s="82"/>
      <c r="M590" s="11"/>
    </row>
    <row r="591" spans="1:13" s="79" customFormat="1" ht="14.25" thickBot="1">
      <c r="A591" s="72"/>
      <c r="B591" s="91"/>
      <c r="C591" s="91"/>
      <c r="D591" s="86"/>
      <c r="E591" s="76">
        <v>10</v>
      </c>
      <c r="F591" s="11"/>
      <c r="G591" s="12"/>
      <c r="H591" s="103"/>
      <c r="I591" s="15"/>
      <c r="J591" s="12"/>
      <c r="K591" s="87"/>
      <c r="L591" s="82"/>
      <c r="M591" s="11"/>
    </row>
    <row r="592" spans="1:13" s="79" customFormat="1" ht="14.25" thickBot="1">
      <c r="A592" s="72" t="str">
        <f>IF(B592="Code",1+MAX(A$5:A586),"")</f>
        <v/>
      </c>
      <c r="B592" s="92"/>
      <c r="C592" s="92"/>
      <c r="D592" s="92"/>
      <c r="E592" s="93"/>
      <c r="F592" s="94"/>
      <c r="G592" s="92" t="s">
        <v>204</v>
      </c>
      <c r="H592" s="95">
        <f>B582</f>
        <v>1105121</v>
      </c>
      <c r="I592" s="104"/>
      <c r="J592" s="93" t="s">
        <v>216</v>
      </c>
      <c r="K592" s="93"/>
      <c r="L592" s="93"/>
      <c r="M592" s="93"/>
    </row>
    <row r="593" spans="1:13" s="79" customFormat="1" ht="14.25" thickBot="1">
      <c r="A593" s="72">
        <f>IF(B593="Code",1+MAX(A$5:A592),"")</f>
        <v>50</v>
      </c>
      <c r="B593" s="73" t="s">
        <v>199</v>
      </c>
      <c r="C593" s="73"/>
      <c r="D593" s="74" t="s">
        <v>200</v>
      </c>
      <c r="E593" s="75"/>
      <c r="F593" s="74" t="s">
        <v>201</v>
      </c>
      <c r="G593" s="74" t="s">
        <v>202</v>
      </c>
      <c r="H593" s="75" t="s">
        <v>198</v>
      </c>
      <c r="I593" s="75" t="s">
        <v>203</v>
      </c>
      <c r="J593" s="75" t="s">
        <v>215</v>
      </c>
      <c r="K593" s="76"/>
      <c r="L593" s="77" t="str">
        <f>IF(AND(ISNUMBER(I604),ISNUMBER(H604)),"OK","")</f>
        <v/>
      </c>
      <c r="M593" s="78"/>
    </row>
    <row r="594" spans="1:13" s="79" customFormat="1" ht="13.5">
      <c r="A594" s="72" t="str">
        <f>IF(B594="Code",1+MAX(A$5:A593),"")</f>
        <v/>
      </c>
      <c r="B594" s="80">
        <f>VLOOKUP(A593,BasicHeadings,2,0)</f>
        <v>1105131</v>
      </c>
      <c r="C594" s="81"/>
      <c r="D594" s="80" t="str">
        <f>VLOOKUP(A593,BasicHeadings,3,0)</f>
        <v>Repair of furniture, furnishings and floor coverings</v>
      </c>
      <c r="E594" s="76">
        <v>1</v>
      </c>
      <c r="F594" s="11"/>
      <c r="G594" s="11"/>
      <c r="H594" s="12"/>
      <c r="I594" s="12"/>
      <c r="J594" s="12" t="s">
        <v>216</v>
      </c>
      <c r="K594" s="76"/>
      <c r="L594" s="82"/>
      <c r="M594" s="11"/>
    </row>
    <row r="595" spans="1:13" s="79" customFormat="1" ht="15" customHeight="1">
      <c r="A595" s="72" t="str">
        <f>IF(B595="Code",1+MAX(A$5:A594),"")</f>
        <v/>
      </c>
      <c r="B595" s="83"/>
      <c r="C595" s="84" t="s">
        <v>212</v>
      </c>
      <c r="D595" s="83"/>
      <c r="E595" s="76">
        <v>2</v>
      </c>
      <c r="F595" s="11"/>
      <c r="G595" s="11"/>
      <c r="H595" s="12"/>
      <c r="I595" s="12"/>
      <c r="J595" s="12" t="s">
        <v>216</v>
      </c>
      <c r="K595" s="76"/>
      <c r="L595" s="82"/>
      <c r="M595" s="11"/>
    </row>
    <row r="596" spans="1:13" s="79" customFormat="1" ht="13.5" customHeight="1">
      <c r="A596" s="72" t="str">
        <f>IF(B596="Code",1+MAX(A$5:A595),"")</f>
        <v/>
      </c>
      <c r="B596" s="85"/>
      <c r="C596" s="167" t="s">
        <v>239</v>
      </c>
      <c r="D596" s="168"/>
      <c r="E596" s="76">
        <v>3</v>
      </c>
      <c r="F596" s="11"/>
      <c r="G596" s="11"/>
      <c r="H596" s="12"/>
      <c r="I596" s="13"/>
      <c r="J596" s="12" t="s">
        <v>216</v>
      </c>
      <c r="K596" s="76"/>
      <c r="L596" s="82"/>
      <c r="M596" s="11"/>
    </row>
    <row r="597" spans="1:13" s="79" customFormat="1" ht="13.5">
      <c r="A597" s="72" t="str">
        <f>IF(B597="Code",1+MAX(A$5:A596),"")</f>
        <v/>
      </c>
      <c r="B597" s="86"/>
      <c r="C597" s="169"/>
      <c r="D597" s="170"/>
      <c r="E597" s="87">
        <v>4</v>
      </c>
      <c r="F597" s="11"/>
      <c r="G597" s="11"/>
      <c r="H597" s="12"/>
      <c r="I597" s="12"/>
      <c r="J597" s="12" t="s">
        <v>216</v>
      </c>
      <c r="K597" s="76"/>
      <c r="L597" s="82"/>
      <c r="M597" s="11"/>
    </row>
    <row r="598" spans="1:13" s="79" customFormat="1" ht="13.5">
      <c r="A598" s="72" t="str">
        <f>IF(B598="Code",1+MAX(A$5:A597),"")</f>
        <v/>
      </c>
      <c r="B598" s="88" t="s">
        <v>238</v>
      </c>
      <c r="C598" s="102"/>
      <c r="D598" s="89" t="str">
        <f>IF(ISNUMBER(C598),VLOOKUP(C598,Approaches,2,0),"")</f>
        <v/>
      </c>
      <c r="E598" s="76">
        <v>5</v>
      </c>
      <c r="F598" s="11"/>
      <c r="G598" s="12"/>
      <c r="H598" s="103"/>
      <c r="I598" s="14"/>
      <c r="J598" s="12" t="s">
        <v>216</v>
      </c>
      <c r="K598" s="87"/>
      <c r="L598" s="82"/>
      <c r="M598" s="11"/>
    </row>
    <row r="599" spans="1:13" s="79" customFormat="1" ht="13.5">
      <c r="A599" s="72"/>
      <c r="B599" s="88" t="s">
        <v>238</v>
      </c>
      <c r="C599" s="102"/>
      <c r="D599" s="86" t="str">
        <f>IF(ISNUMBER(C599),VLOOKUP(C599,Approaches,2,0),"")</f>
        <v/>
      </c>
      <c r="E599" s="76">
        <v>6</v>
      </c>
      <c r="F599" s="11"/>
      <c r="G599" s="12"/>
      <c r="H599" s="103"/>
      <c r="I599" s="14"/>
      <c r="J599" s="12"/>
      <c r="K599" s="87"/>
      <c r="L599" s="82"/>
      <c r="M599" s="11"/>
    </row>
    <row r="600" spans="1:13" s="79" customFormat="1" ht="13.5">
      <c r="A600" s="72"/>
      <c r="B600" s="88" t="s">
        <v>238</v>
      </c>
      <c r="C600" s="102"/>
      <c r="D600" s="86" t="str">
        <f>IF(ISNUMBER(C600),VLOOKUP(C600,Approaches,2,0),"")</f>
        <v/>
      </c>
      <c r="E600" s="76">
        <v>7</v>
      </c>
      <c r="F600" s="11"/>
      <c r="G600" s="12"/>
      <c r="H600" s="103"/>
      <c r="I600" s="14"/>
      <c r="J600" s="12"/>
      <c r="K600" s="87"/>
      <c r="L600" s="82"/>
      <c r="M600" s="11"/>
    </row>
    <row r="601" spans="1:13" s="79" customFormat="1" ht="13.5">
      <c r="A601" s="72"/>
      <c r="B601" s="88" t="s">
        <v>238</v>
      </c>
      <c r="C601" s="102"/>
      <c r="D601" s="86" t="str">
        <f>IF(ISNUMBER(C601),VLOOKUP(C601,Approaches,2,0),"")</f>
        <v/>
      </c>
      <c r="E601" s="76">
        <v>8</v>
      </c>
      <c r="F601" s="11"/>
      <c r="G601" s="12"/>
      <c r="H601" s="103"/>
      <c r="I601" s="14"/>
      <c r="J601" s="12"/>
      <c r="K601" s="87"/>
      <c r="L601" s="82"/>
      <c r="M601" s="11"/>
    </row>
    <row r="602" spans="1:13" s="79" customFormat="1" ht="13.5">
      <c r="A602" s="72"/>
      <c r="B602" s="88" t="s">
        <v>238</v>
      </c>
      <c r="C602" s="102"/>
      <c r="D602" s="90" t="str">
        <f>IF(ISNUMBER(C602),VLOOKUP(C602,Approaches,2,0),"")</f>
        <v/>
      </c>
      <c r="E602" s="76">
        <v>9</v>
      </c>
      <c r="F602" s="11"/>
      <c r="G602" s="12"/>
      <c r="H602" s="103"/>
      <c r="I602" s="14"/>
      <c r="J602" s="12"/>
      <c r="K602" s="87"/>
      <c r="L602" s="82"/>
      <c r="M602" s="11"/>
    </row>
    <row r="603" spans="1:13" s="79" customFormat="1" ht="14.25" thickBot="1">
      <c r="A603" s="72"/>
      <c r="B603" s="91"/>
      <c r="C603" s="91"/>
      <c r="D603" s="86"/>
      <c r="E603" s="76">
        <v>10</v>
      </c>
      <c r="F603" s="11"/>
      <c r="G603" s="12"/>
      <c r="H603" s="103"/>
      <c r="I603" s="15"/>
      <c r="J603" s="12"/>
      <c r="K603" s="87"/>
      <c r="L603" s="82"/>
      <c r="M603" s="11"/>
    </row>
    <row r="604" spans="1:13" s="79" customFormat="1" ht="14.25" thickBot="1">
      <c r="A604" s="72" t="str">
        <f>IF(B604="Code",1+MAX(A$5:A598),"")</f>
        <v/>
      </c>
      <c r="B604" s="92"/>
      <c r="C604" s="92"/>
      <c r="D604" s="92"/>
      <c r="E604" s="93"/>
      <c r="F604" s="94"/>
      <c r="G604" s="92" t="s">
        <v>204</v>
      </c>
      <c r="H604" s="95">
        <f>B594</f>
        <v>1105131</v>
      </c>
      <c r="I604" s="104"/>
      <c r="J604" s="93" t="s">
        <v>216</v>
      </c>
      <c r="K604" s="93"/>
      <c r="L604" s="93"/>
      <c r="M604" s="93"/>
    </row>
    <row r="605" spans="1:13" s="79" customFormat="1" ht="14.25" thickBot="1">
      <c r="A605" s="72">
        <f>IF(B605="Code",1+MAX(A$5:A604),"")</f>
        <v>51</v>
      </c>
      <c r="B605" s="73" t="s">
        <v>199</v>
      </c>
      <c r="C605" s="73"/>
      <c r="D605" s="74" t="s">
        <v>200</v>
      </c>
      <c r="E605" s="75"/>
      <c r="F605" s="74" t="s">
        <v>201</v>
      </c>
      <c r="G605" s="74" t="s">
        <v>202</v>
      </c>
      <c r="H605" s="75" t="s">
        <v>198</v>
      </c>
      <c r="I605" s="75" t="s">
        <v>203</v>
      </c>
      <c r="J605" s="75" t="s">
        <v>215</v>
      </c>
      <c r="K605" s="76"/>
      <c r="L605" s="77" t="str">
        <f>IF(AND(ISNUMBER(I616),ISNUMBER(H616)),"OK","")</f>
        <v/>
      </c>
      <c r="M605" s="78"/>
    </row>
    <row r="606" spans="1:13" s="79" customFormat="1" ht="13.5">
      <c r="A606" s="72" t="str">
        <f>IF(B606="Code",1+MAX(A$5:A605),"")</f>
        <v/>
      </c>
      <c r="B606" s="80">
        <f>VLOOKUP(A605,BasicHeadings,2,0)</f>
        <v>1105211</v>
      </c>
      <c r="C606" s="81"/>
      <c r="D606" s="80" t="str">
        <f>VLOOKUP(A605,BasicHeadings,3,0)</f>
        <v>Household textiles</v>
      </c>
      <c r="E606" s="76">
        <v>1</v>
      </c>
      <c r="F606" s="11"/>
      <c r="G606" s="11"/>
      <c r="H606" s="12"/>
      <c r="I606" s="12"/>
      <c r="J606" s="12" t="s">
        <v>216</v>
      </c>
      <c r="K606" s="76"/>
      <c r="L606" s="82"/>
      <c r="M606" s="11"/>
    </row>
    <row r="607" spans="1:13" s="79" customFormat="1" ht="15" customHeight="1">
      <c r="A607" s="72" t="str">
        <f>IF(B607="Code",1+MAX(A$5:A606),"")</f>
        <v/>
      </c>
      <c r="B607" s="83"/>
      <c r="C607" s="84" t="s">
        <v>212</v>
      </c>
      <c r="D607" s="83"/>
      <c r="E607" s="76">
        <v>2</v>
      </c>
      <c r="F607" s="11"/>
      <c r="G607" s="11"/>
      <c r="H607" s="12"/>
      <c r="I607" s="12"/>
      <c r="J607" s="12" t="s">
        <v>216</v>
      </c>
      <c r="K607" s="76"/>
      <c r="L607" s="82"/>
      <c r="M607" s="11"/>
    </row>
    <row r="608" spans="1:13" s="79" customFormat="1" ht="13.5" customHeight="1">
      <c r="A608" s="72" t="str">
        <f>IF(B608="Code",1+MAX(A$5:A607),"")</f>
        <v/>
      </c>
      <c r="B608" s="85"/>
      <c r="C608" s="167" t="s">
        <v>239</v>
      </c>
      <c r="D608" s="168"/>
      <c r="E608" s="76">
        <v>3</v>
      </c>
      <c r="F608" s="11"/>
      <c r="G608" s="11"/>
      <c r="H608" s="12"/>
      <c r="I608" s="13"/>
      <c r="J608" s="12" t="s">
        <v>216</v>
      </c>
      <c r="K608" s="76"/>
      <c r="L608" s="82"/>
      <c r="M608" s="11"/>
    </row>
    <row r="609" spans="1:13" s="79" customFormat="1" ht="13.5">
      <c r="A609" s="72" t="str">
        <f>IF(B609="Code",1+MAX(A$5:A608),"")</f>
        <v/>
      </c>
      <c r="B609" s="86"/>
      <c r="C609" s="169"/>
      <c r="D609" s="170"/>
      <c r="E609" s="87">
        <v>4</v>
      </c>
      <c r="F609" s="11"/>
      <c r="G609" s="11"/>
      <c r="H609" s="12"/>
      <c r="I609" s="12"/>
      <c r="J609" s="12" t="s">
        <v>216</v>
      </c>
      <c r="K609" s="76"/>
      <c r="L609" s="82"/>
      <c r="M609" s="11"/>
    </row>
    <row r="610" spans="1:13" s="79" customFormat="1" ht="13.5">
      <c r="A610" s="72" t="str">
        <f>IF(B610="Code",1+MAX(A$5:A609),"")</f>
        <v/>
      </c>
      <c r="B610" s="88" t="s">
        <v>238</v>
      </c>
      <c r="C610" s="102"/>
      <c r="D610" s="89" t="str">
        <f>IF(ISNUMBER(C610),VLOOKUP(C610,Approaches,2,0),"")</f>
        <v/>
      </c>
      <c r="E610" s="76">
        <v>5</v>
      </c>
      <c r="F610" s="11"/>
      <c r="G610" s="12"/>
      <c r="H610" s="103"/>
      <c r="I610" s="14"/>
      <c r="J610" s="12" t="s">
        <v>216</v>
      </c>
      <c r="K610" s="87"/>
      <c r="L610" s="82"/>
      <c r="M610" s="11"/>
    </row>
    <row r="611" spans="1:13" s="79" customFormat="1" ht="13.5">
      <c r="A611" s="72"/>
      <c r="B611" s="88" t="s">
        <v>238</v>
      </c>
      <c r="C611" s="102"/>
      <c r="D611" s="86" t="str">
        <f>IF(ISNUMBER(C611),VLOOKUP(C611,Approaches,2,0),"")</f>
        <v/>
      </c>
      <c r="E611" s="76">
        <v>6</v>
      </c>
      <c r="F611" s="11"/>
      <c r="G611" s="12"/>
      <c r="H611" s="103"/>
      <c r="I611" s="14"/>
      <c r="J611" s="12"/>
      <c r="K611" s="87"/>
      <c r="L611" s="82"/>
      <c r="M611" s="11"/>
    </row>
    <row r="612" spans="1:13" s="79" customFormat="1" ht="13.5">
      <c r="A612" s="72"/>
      <c r="B612" s="88" t="s">
        <v>238</v>
      </c>
      <c r="C612" s="102"/>
      <c r="D612" s="86" t="str">
        <f>IF(ISNUMBER(C612),VLOOKUP(C612,Approaches,2,0),"")</f>
        <v/>
      </c>
      <c r="E612" s="76">
        <v>7</v>
      </c>
      <c r="F612" s="11"/>
      <c r="G612" s="12"/>
      <c r="H612" s="103"/>
      <c r="I612" s="14"/>
      <c r="J612" s="12"/>
      <c r="K612" s="87"/>
      <c r="L612" s="82"/>
      <c r="M612" s="11"/>
    </row>
    <row r="613" spans="1:13" s="79" customFormat="1" ht="13.5">
      <c r="A613" s="72"/>
      <c r="B613" s="88" t="s">
        <v>238</v>
      </c>
      <c r="C613" s="102"/>
      <c r="D613" s="86" t="str">
        <f>IF(ISNUMBER(C613),VLOOKUP(C613,Approaches,2,0),"")</f>
        <v/>
      </c>
      <c r="E613" s="76">
        <v>8</v>
      </c>
      <c r="F613" s="11"/>
      <c r="G613" s="12"/>
      <c r="H613" s="103"/>
      <c r="I613" s="14"/>
      <c r="J613" s="12"/>
      <c r="K613" s="87"/>
      <c r="L613" s="82"/>
      <c r="M613" s="11"/>
    </row>
    <row r="614" spans="1:13" s="79" customFormat="1" ht="13.5">
      <c r="A614" s="72"/>
      <c r="B614" s="88" t="s">
        <v>238</v>
      </c>
      <c r="C614" s="102"/>
      <c r="D614" s="90" t="str">
        <f>IF(ISNUMBER(C614),VLOOKUP(C614,Approaches,2,0),"")</f>
        <v/>
      </c>
      <c r="E614" s="76">
        <v>9</v>
      </c>
      <c r="F614" s="11"/>
      <c r="G614" s="12"/>
      <c r="H614" s="103"/>
      <c r="I614" s="14"/>
      <c r="J614" s="12"/>
      <c r="K614" s="87"/>
      <c r="L614" s="82"/>
      <c r="M614" s="11"/>
    </row>
    <row r="615" spans="1:13" s="79" customFormat="1" ht="14.25" thickBot="1">
      <c r="A615" s="72"/>
      <c r="B615" s="91"/>
      <c r="C615" s="91"/>
      <c r="D615" s="86"/>
      <c r="E615" s="76">
        <v>10</v>
      </c>
      <c r="F615" s="11"/>
      <c r="G615" s="12"/>
      <c r="H615" s="103"/>
      <c r="I615" s="15"/>
      <c r="J615" s="12"/>
      <c r="K615" s="87"/>
      <c r="L615" s="82"/>
      <c r="M615" s="11"/>
    </row>
    <row r="616" spans="1:13" s="79" customFormat="1" ht="14.25" thickBot="1">
      <c r="A616" s="72" t="str">
        <f>IF(B616="Code",1+MAX(A$5:A610),"")</f>
        <v/>
      </c>
      <c r="B616" s="92"/>
      <c r="C616" s="92"/>
      <c r="D616" s="92"/>
      <c r="E616" s="93"/>
      <c r="F616" s="94"/>
      <c r="G616" s="92" t="s">
        <v>204</v>
      </c>
      <c r="H616" s="95">
        <f>B606</f>
        <v>1105211</v>
      </c>
      <c r="I616" s="104"/>
      <c r="J616" s="93" t="s">
        <v>216</v>
      </c>
      <c r="K616" s="93"/>
      <c r="L616" s="93"/>
      <c r="M616" s="93"/>
    </row>
    <row r="617" spans="1:13" s="79" customFormat="1" ht="14.25" thickBot="1">
      <c r="A617" s="72">
        <f>IF(B617="Code",1+MAX(A$5:A616),"")</f>
        <v>52</v>
      </c>
      <c r="B617" s="73" t="s">
        <v>199</v>
      </c>
      <c r="C617" s="73"/>
      <c r="D617" s="74" t="s">
        <v>200</v>
      </c>
      <c r="E617" s="75"/>
      <c r="F617" s="74" t="s">
        <v>201</v>
      </c>
      <c r="G617" s="74" t="s">
        <v>202</v>
      </c>
      <c r="H617" s="75" t="s">
        <v>198</v>
      </c>
      <c r="I617" s="75" t="s">
        <v>203</v>
      </c>
      <c r="J617" s="75" t="s">
        <v>215</v>
      </c>
      <c r="K617" s="76"/>
      <c r="L617" s="77" t="str">
        <f>IF(AND(ISNUMBER(I628),ISNUMBER(H628)),"OK","")</f>
        <v/>
      </c>
      <c r="M617" s="78"/>
    </row>
    <row r="618" spans="1:13" s="79" customFormat="1" ht="13.5">
      <c r="A618" s="72" t="str">
        <f>IF(B618="Code",1+MAX(A$5:A617),"")</f>
        <v/>
      </c>
      <c r="B618" s="80">
        <f>VLOOKUP(A617,BasicHeadings,2,0)</f>
        <v>1105311</v>
      </c>
      <c r="C618" s="81"/>
      <c r="D618" s="80" t="str">
        <f>VLOOKUP(A617,BasicHeadings,3,0)</f>
        <v>Major household appliances whether electric or not</v>
      </c>
      <c r="E618" s="76">
        <v>1</v>
      </c>
      <c r="F618" s="11"/>
      <c r="G618" s="11"/>
      <c r="H618" s="12"/>
      <c r="I618" s="12"/>
      <c r="J618" s="12" t="s">
        <v>216</v>
      </c>
      <c r="K618" s="76"/>
      <c r="L618" s="82"/>
      <c r="M618" s="11"/>
    </row>
    <row r="619" spans="1:13" s="79" customFormat="1" ht="15" customHeight="1">
      <c r="A619" s="72" t="str">
        <f>IF(B619="Code",1+MAX(A$5:A618),"")</f>
        <v/>
      </c>
      <c r="B619" s="83"/>
      <c r="C619" s="84" t="s">
        <v>212</v>
      </c>
      <c r="D619" s="83"/>
      <c r="E619" s="76">
        <v>2</v>
      </c>
      <c r="F619" s="11"/>
      <c r="G619" s="11"/>
      <c r="H619" s="12"/>
      <c r="I619" s="12"/>
      <c r="J619" s="12" t="s">
        <v>216</v>
      </c>
      <c r="K619" s="76"/>
      <c r="L619" s="82"/>
      <c r="M619" s="11"/>
    </row>
    <row r="620" spans="1:13" s="79" customFormat="1" ht="13.5" customHeight="1">
      <c r="A620" s="72" t="str">
        <f>IF(B620="Code",1+MAX(A$5:A619),"")</f>
        <v/>
      </c>
      <c r="B620" s="85"/>
      <c r="C620" s="167" t="s">
        <v>239</v>
      </c>
      <c r="D620" s="168"/>
      <c r="E620" s="76">
        <v>3</v>
      </c>
      <c r="F620" s="11"/>
      <c r="G620" s="11"/>
      <c r="H620" s="12"/>
      <c r="I620" s="13"/>
      <c r="J620" s="12" t="s">
        <v>216</v>
      </c>
      <c r="K620" s="76"/>
      <c r="L620" s="82"/>
      <c r="M620" s="11"/>
    </row>
    <row r="621" spans="1:13" s="79" customFormat="1" ht="13.5">
      <c r="A621" s="72" t="str">
        <f>IF(B621="Code",1+MAX(A$5:A620),"")</f>
        <v/>
      </c>
      <c r="B621" s="86"/>
      <c r="C621" s="169"/>
      <c r="D621" s="170"/>
      <c r="E621" s="87">
        <v>4</v>
      </c>
      <c r="F621" s="11"/>
      <c r="G621" s="11"/>
      <c r="H621" s="12"/>
      <c r="I621" s="12"/>
      <c r="J621" s="12" t="s">
        <v>216</v>
      </c>
      <c r="K621" s="76"/>
      <c r="L621" s="82"/>
      <c r="M621" s="11"/>
    </row>
    <row r="622" spans="1:13" s="79" customFormat="1" ht="13.5">
      <c r="A622" s="72" t="str">
        <f>IF(B622="Code",1+MAX(A$5:A621),"")</f>
        <v/>
      </c>
      <c r="B622" s="88" t="s">
        <v>238</v>
      </c>
      <c r="C622" s="102"/>
      <c r="D622" s="89" t="str">
        <f>IF(ISNUMBER(C622),VLOOKUP(C622,Approaches,2,0),"")</f>
        <v/>
      </c>
      <c r="E622" s="76">
        <v>5</v>
      </c>
      <c r="F622" s="11"/>
      <c r="G622" s="12"/>
      <c r="H622" s="103"/>
      <c r="I622" s="14"/>
      <c r="J622" s="12" t="s">
        <v>216</v>
      </c>
      <c r="K622" s="87"/>
      <c r="L622" s="82"/>
      <c r="M622" s="11"/>
    </row>
    <row r="623" spans="1:13" s="79" customFormat="1" ht="13.5">
      <c r="A623" s="72"/>
      <c r="B623" s="88" t="s">
        <v>238</v>
      </c>
      <c r="C623" s="102"/>
      <c r="D623" s="86" t="str">
        <f>IF(ISNUMBER(C623),VLOOKUP(C623,Approaches,2,0),"")</f>
        <v/>
      </c>
      <c r="E623" s="76">
        <v>6</v>
      </c>
      <c r="F623" s="11"/>
      <c r="G623" s="12"/>
      <c r="H623" s="103"/>
      <c r="I623" s="14"/>
      <c r="J623" s="12"/>
      <c r="K623" s="87"/>
      <c r="L623" s="82"/>
      <c r="M623" s="11"/>
    </row>
    <row r="624" spans="1:13" s="79" customFormat="1" ht="13.5">
      <c r="A624" s="72"/>
      <c r="B624" s="88" t="s">
        <v>238</v>
      </c>
      <c r="C624" s="102"/>
      <c r="D624" s="86" t="str">
        <f>IF(ISNUMBER(C624),VLOOKUP(C624,Approaches,2,0),"")</f>
        <v/>
      </c>
      <c r="E624" s="76">
        <v>7</v>
      </c>
      <c r="F624" s="11"/>
      <c r="G624" s="12"/>
      <c r="H624" s="103"/>
      <c r="I624" s="14"/>
      <c r="J624" s="12"/>
      <c r="K624" s="87"/>
      <c r="L624" s="82"/>
      <c r="M624" s="11"/>
    </row>
    <row r="625" spans="1:13" s="79" customFormat="1" ht="13.5">
      <c r="A625" s="72"/>
      <c r="B625" s="88" t="s">
        <v>238</v>
      </c>
      <c r="C625" s="102"/>
      <c r="D625" s="86" t="str">
        <f>IF(ISNUMBER(C625),VLOOKUP(C625,Approaches,2,0),"")</f>
        <v/>
      </c>
      <c r="E625" s="76">
        <v>8</v>
      </c>
      <c r="F625" s="11"/>
      <c r="G625" s="12"/>
      <c r="H625" s="103"/>
      <c r="I625" s="14"/>
      <c r="J625" s="12"/>
      <c r="K625" s="87"/>
      <c r="L625" s="82"/>
      <c r="M625" s="11"/>
    </row>
    <row r="626" spans="1:13" s="79" customFormat="1" ht="13.5">
      <c r="A626" s="72"/>
      <c r="B626" s="88" t="s">
        <v>238</v>
      </c>
      <c r="C626" s="102"/>
      <c r="D626" s="90" t="str">
        <f>IF(ISNUMBER(C626),VLOOKUP(C626,Approaches,2,0),"")</f>
        <v/>
      </c>
      <c r="E626" s="76">
        <v>9</v>
      </c>
      <c r="F626" s="11"/>
      <c r="G626" s="12"/>
      <c r="H626" s="103"/>
      <c r="I626" s="14"/>
      <c r="J626" s="12"/>
      <c r="K626" s="87"/>
      <c r="L626" s="82"/>
      <c r="M626" s="11"/>
    </row>
    <row r="627" spans="1:13" s="79" customFormat="1" ht="14.25" thickBot="1">
      <c r="A627" s="72"/>
      <c r="B627" s="91"/>
      <c r="C627" s="91"/>
      <c r="D627" s="86"/>
      <c r="E627" s="76">
        <v>10</v>
      </c>
      <c r="F627" s="11"/>
      <c r="G627" s="12"/>
      <c r="H627" s="103"/>
      <c r="I627" s="15"/>
      <c r="J627" s="12"/>
      <c r="K627" s="87"/>
      <c r="L627" s="82"/>
      <c r="M627" s="11"/>
    </row>
    <row r="628" spans="1:13" s="79" customFormat="1" ht="14.25" thickBot="1">
      <c r="A628" s="72" t="str">
        <f>IF(B628="Code",1+MAX(A$5:A622),"")</f>
        <v/>
      </c>
      <c r="B628" s="92"/>
      <c r="C628" s="92"/>
      <c r="D628" s="92"/>
      <c r="E628" s="93"/>
      <c r="F628" s="94"/>
      <c r="G628" s="92" t="s">
        <v>204</v>
      </c>
      <c r="H628" s="95">
        <f>B618</f>
        <v>1105311</v>
      </c>
      <c r="I628" s="104"/>
      <c r="J628" s="93" t="s">
        <v>216</v>
      </c>
      <c r="K628" s="93"/>
      <c r="L628" s="93"/>
      <c r="M628" s="93"/>
    </row>
    <row r="629" spans="1:13" s="79" customFormat="1" ht="14.25" thickBot="1">
      <c r="A629" s="72">
        <f>IF(B629="Code",1+MAX(A$5:A628),"")</f>
        <v>53</v>
      </c>
      <c r="B629" s="73" t="s">
        <v>199</v>
      </c>
      <c r="C629" s="73"/>
      <c r="D629" s="74" t="s">
        <v>200</v>
      </c>
      <c r="E629" s="75"/>
      <c r="F629" s="74" t="s">
        <v>201</v>
      </c>
      <c r="G629" s="74" t="s">
        <v>202</v>
      </c>
      <c r="H629" s="75" t="s">
        <v>198</v>
      </c>
      <c r="I629" s="75" t="s">
        <v>203</v>
      </c>
      <c r="J629" s="75" t="s">
        <v>215</v>
      </c>
      <c r="K629" s="76"/>
      <c r="L629" s="77" t="str">
        <f>IF(AND(ISNUMBER(I640),ISNUMBER(H640)),"OK","")</f>
        <v/>
      </c>
      <c r="M629" s="78"/>
    </row>
    <row r="630" spans="1:13" s="79" customFormat="1" ht="13.5">
      <c r="A630" s="72" t="str">
        <f>IF(B630="Code",1+MAX(A$5:A629),"")</f>
        <v/>
      </c>
      <c r="B630" s="80">
        <f>VLOOKUP(A629,BasicHeadings,2,0)</f>
        <v>1105321</v>
      </c>
      <c r="C630" s="81"/>
      <c r="D630" s="80" t="str">
        <f>VLOOKUP(A629,BasicHeadings,3,0)</f>
        <v>Small electric household appliances</v>
      </c>
      <c r="E630" s="76">
        <v>1</v>
      </c>
      <c r="F630" s="11"/>
      <c r="G630" s="11"/>
      <c r="H630" s="12"/>
      <c r="I630" s="12"/>
      <c r="J630" s="12" t="s">
        <v>216</v>
      </c>
      <c r="K630" s="76"/>
      <c r="L630" s="82"/>
      <c r="M630" s="11"/>
    </row>
    <row r="631" spans="1:13" s="79" customFormat="1" ht="15" customHeight="1">
      <c r="A631" s="72" t="str">
        <f>IF(B631="Code",1+MAX(A$5:A630),"")</f>
        <v/>
      </c>
      <c r="B631" s="83"/>
      <c r="C631" s="84" t="s">
        <v>212</v>
      </c>
      <c r="D631" s="83"/>
      <c r="E631" s="76">
        <v>2</v>
      </c>
      <c r="F631" s="11"/>
      <c r="G631" s="11"/>
      <c r="H631" s="12"/>
      <c r="I631" s="12"/>
      <c r="J631" s="12" t="s">
        <v>216</v>
      </c>
      <c r="K631" s="76"/>
      <c r="L631" s="82"/>
      <c r="M631" s="11"/>
    </row>
    <row r="632" spans="1:13" s="79" customFormat="1" ht="13.5" customHeight="1">
      <c r="A632" s="72" t="str">
        <f>IF(B632="Code",1+MAX(A$5:A631),"")</f>
        <v/>
      </c>
      <c r="B632" s="85"/>
      <c r="C632" s="167" t="s">
        <v>239</v>
      </c>
      <c r="D632" s="168"/>
      <c r="E632" s="76">
        <v>3</v>
      </c>
      <c r="F632" s="11"/>
      <c r="G632" s="11"/>
      <c r="H632" s="12"/>
      <c r="I632" s="13"/>
      <c r="J632" s="12" t="s">
        <v>216</v>
      </c>
      <c r="K632" s="76"/>
      <c r="L632" s="82"/>
      <c r="M632" s="11"/>
    </row>
    <row r="633" spans="1:13" s="79" customFormat="1" ht="13.5">
      <c r="A633" s="72" t="str">
        <f>IF(B633="Code",1+MAX(A$5:A632),"")</f>
        <v/>
      </c>
      <c r="B633" s="86"/>
      <c r="C633" s="169"/>
      <c r="D633" s="170"/>
      <c r="E633" s="87">
        <v>4</v>
      </c>
      <c r="F633" s="11"/>
      <c r="G633" s="11"/>
      <c r="H633" s="12"/>
      <c r="I633" s="12"/>
      <c r="J633" s="12" t="s">
        <v>216</v>
      </c>
      <c r="K633" s="76"/>
      <c r="L633" s="82"/>
      <c r="M633" s="11"/>
    </row>
    <row r="634" spans="1:13" s="79" customFormat="1" ht="13.5">
      <c r="A634" s="72" t="str">
        <f>IF(B634="Code",1+MAX(A$5:A633),"")</f>
        <v/>
      </c>
      <c r="B634" s="88" t="s">
        <v>238</v>
      </c>
      <c r="C634" s="102"/>
      <c r="D634" s="89" t="str">
        <f>IF(ISNUMBER(C634),VLOOKUP(C634,Approaches,2,0),"")</f>
        <v/>
      </c>
      <c r="E634" s="76">
        <v>5</v>
      </c>
      <c r="F634" s="11"/>
      <c r="G634" s="12"/>
      <c r="H634" s="103"/>
      <c r="I634" s="14"/>
      <c r="J634" s="12" t="s">
        <v>216</v>
      </c>
      <c r="K634" s="87"/>
      <c r="L634" s="82"/>
      <c r="M634" s="11"/>
    </row>
    <row r="635" spans="1:13" s="79" customFormat="1" ht="13.5">
      <c r="A635" s="72"/>
      <c r="B635" s="88" t="s">
        <v>238</v>
      </c>
      <c r="C635" s="102"/>
      <c r="D635" s="86" t="str">
        <f>IF(ISNUMBER(C635),VLOOKUP(C635,Approaches,2,0),"")</f>
        <v/>
      </c>
      <c r="E635" s="76">
        <v>6</v>
      </c>
      <c r="F635" s="11"/>
      <c r="G635" s="12"/>
      <c r="H635" s="103"/>
      <c r="I635" s="14"/>
      <c r="J635" s="12"/>
      <c r="K635" s="87"/>
      <c r="L635" s="82"/>
      <c r="M635" s="11"/>
    </row>
    <row r="636" spans="1:13" s="79" customFormat="1" ht="13.5">
      <c r="A636" s="72"/>
      <c r="B636" s="88" t="s">
        <v>238</v>
      </c>
      <c r="C636" s="102"/>
      <c r="D636" s="86" t="str">
        <f>IF(ISNUMBER(C636),VLOOKUP(C636,Approaches,2,0),"")</f>
        <v/>
      </c>
      <c r="E636" s="76">
        <v>7</v>
      </c>
      <c r="F636" s="11"/>
      <c r="G636" s="12"/>
      <c r="H636" s="103"/>
      <c r="I636" s="14"/>
      <c r="J636" s="12"/>
      <c r="K636" s="87"/>
      <c r="L636" s="82"/>
      <c r="M636" s="11"/>
    </row>
    <row r="637" spans="1:13" s="79" customFormat="1" ht="13.5">
      <c r="A637" s="72"/>
      <c r="B637" s="88" t="s">
        <v>238</v>
      </c>
      <c r="C637" s="102"/>
      <c r="D637" s="86" t="str">
        <f>IF(ISNUMBER(C637),VLOOKUP(C637,Approaches,2,0),"")</f>
        <v/>
      </c>
      <c r="E637" s="76">
        <v>8</v>
      </c>
      <c r="F637" s="11"/>
      <c r="G637" s="12"/>
      <c r="H637" s="103"/>
      <c r="I637" s="14"/>
      <c r="J637" s="12"/>
      <c r="K637" s="87"/>
      <c r="L637" s="82"/>
      <c r="M637" s="11"/>
    </row>
    <row r="638" spans="1:13" s="79" customFormat="1" ht="13.5">
      <c r="A638" s="72"/>
      <c r="B638" s="88" t="s">
        <v>238</v>
      </c>
      <c r="C638" s="102"/>
      <c r="D638" s="90" t="str">
        <f>IF(ISNUMBER(C638),VLOOKUP(C638,Approaches,2,0),"")</f>
        <v/>
      </c>
      <c r="E638" s="76">
        <v>9</v>
      </c>
      <c r="F638" s="11"/>
      <c r="G638" s="12"/>
      <c r="H638" s="103"/>
      <c r="I638" s="14"/>
      <c r="J638" s="12"/>
      <c r="K638" s="87"/>
      <c r="L638" s="82"/>
      <c r="M638" s="11"/>
    </row>
    <row r="639" spans="1:13" s="79" customFormat="1" ht="14.25" thickBot="1">
      <c r="A639" s="72"/>
      <c r="B639" s="91"/>
      <c r="C639" s="91"/>
      <c r="D639" s="86"/>
      <c r="E639" s="76">
        <v>10</v>
      </c>
      <c r="F639" s="11"/>
      <c r="G639" s="12"/>
      <c r="H639" s="103"/>
      <c r="I639" s="15"/>
      <c r="J639" s="12"/>
      <c r="K639" s="87"/>
      <c r="L639" s="82"/>
      <c r="M639" s="11"/>
    </row>
    <row r="640" spans="1:13" s="79" customFormat="1" ht="14.25" thickBot="1">
      <c r="A640" s="72" t="str">
        <f>IF(B640="Code",1+MAX(A$5:A634),"")</f>
        <v/>
      </c>
      <c r="B640" s="92"/>
      <c r="C640" s="92"/>
      <c r="D640" s="92"/>
      <c r="E640" s="93"/>
      <c r="F640" s="94"/>
      <c r="G640" s="92" t="s">
        <v>204</v>
      </c>
      <c r="H640" s="95">
        <f>B630</f>
        <v>1105321</v>
      </c>
      <c r="I640" s="104"/>
      <c r="J640" s="93" t="s">
        <v>216</v>
      </c>
      <c r="K640" s="93"/>
      <c r="L640" s="93"/>
      <c r="M640" s="93"/>
    </row>
    <row r="641" spans="1:13" s="79" customFormat="1" ht="14.25" thickBot="1">
      <c r="A641" s="72">
        <f>IF(B641="Code",1+MAX(A$5:A640),"")</f>
        <v>54</v>
      </c>
      <c r="B641" s="73" t="s">
        <v>199</v>
      </c>
      <c r="C641" s="73"/>
      <c r="D641" s="74" t="s">
        <v>200</v>
      </c>
      <c r="E641" s="75"/>
      <c r="F641" s="74" t="s">
        <v>201</v>
      </c>
      <c r="G641" s="74" t="s">
        <v>202</v>
      </c>
      <c r="H641" s="75" t="s">
        <v>198</v>
      </c>
      <c r="I641" s="75" t="s">
        <v>203</v>
      </c>
      <c r="J641" s="75" t="s">
        <v>215</v>
      </c>
      <c r="K641" s="76"/>
      <c r="L641" s="77" t="str">
        <f>IF(AND(ISNUMBER(I652),ISNUMBER(H652)),"OK","")</f>
        <v/>
      </c>
      <c r="M641" s="78"/>
    </row>
    <row r="642" spans="1:13" s="79" customFormat="1" ht="13.5">
      <c r="A642" s="72" t="str">
        <f>IF(B642="Code",1+MAX(A$5:A641),"")</f>
        <v/>
      </c>
      <c r="B642" s="80">
        <f>VLOOKUP(A641,BasicHeadings,2,0)</f>
        <v>1105331</v>
      </c>
      <c r="C642" s="81"/>
      <c r="D642" s="80" t="str">
        <f>VLOOKUP(A641,BasicHeadings,3,0)</f>
        <v>Repair of household appliances</v>
      </c>
      <c r="E642" s="76">
        <v>1</v>
      </c>
      <c r="F642" s="11"/>
      <c r="G642" s="11"/>
      <c r="H642" s="12"/>
      <c r="I642" s="12"/>
      <c r="J642" s="12" t="s">
        <v>216</v>
      </c>
      <c r="K642" s="76"/>
      <c r="L642" s="82"/>
      <c r="M642" s="11"/>
    </row>
    <row r="643" spans="1:13" s="79" customFormat="1" ht="15" customHeight="1">
      <c r="A643" s="72" t="str">
        <f>IF(B643="Code",1+MAX(A$5:A642),"")</f>
        <v/>
      </c>
      <c r="B643" s="83"/>
      <c r="C643" s="84" t="s">
        <v>212</v>
      </c>
      <c r="D643" s="83"/>
      <c r="E643" s="76">
        <v>2</v>
      </c>
      <c r="F643" s="11"/>
      <c r="G643" s="11"/>
      <c r="H643" s="12"/>
      <c r="I643" s="12"/>
      <c r="J643" s="12" t="s">
        <v>216</v>
      </c>
      <c r="K643" s="76"/>
      <c r="L643" s="82"/>
      <c r="M643" s="11"/>
    </row>
    <row r="644" spans="1:13" s="79" customFormat="1" ht="13.5" customHeight="1">
      <c r="A644" s="72" t="str">
        <f>IF(B644="Code",1+MAX(A$5:A643),"")</f>
        <v/>
      </c>
      <c r="B644" s="85"/>
      <c r="C644" s="167" t="s">
        <v>239</v>
      </c>
      <c r="D644" s="168"/>
      <c r="E644" s="76">
        <v>3</v>
      </c>
      <c r="F644" s="11"/>
      <c r="G644" s="11"/>
      <c r="H644" s="12"/>
      <c r="I644" s="13"/>
      <c r="J644" s="12" t="s">
        <v>216</v>
      </c>
      <c r="K644" s="76"/>
      <c r="L644" s="82"/>
      <c r="M644" s="11"/>
    </row>
    <row r="645" spans="1:13" s="79" customFormat="1" ht="13.5">
      <c r="A645" s="72" t="str">
        <f>IF(B645="Code",1+MAX(A$5:A644),"")</f>
        <v/>
      </c>
      <c r="B645" s="86"/>
      <c r="C645" s="169"/>
      <c r="D645" s="170"/>
      <c r="E645" s="87">
        <v>4</v>
      </c>
      <c r="F645" s="11"/>
      <c r="G645" s="11"/>
      <c r="H645" s="12"/>
      <c r="I645" s="12"/>
      <c r="J645" s="12" t="s">
        <v>216</v>
      </c>
      <c r="K645" s="76"/>
      <c r="L645" s="82"/>
      <c r="M645" s="11"/>
    </row>
    <row r="646" spans="1:13" s="79" customFormat="1" ht="13.5">
      <c r="A646" s="72" t="str">
        <f>IF(B646="Code",1+MAX(A$5:A645),"")</f>
        <v/>
      </c>
      <c r="B646" s="88" t="s">
        <v>238</v>
      </c>
      <c r="C646" s="102"/>
      <c r="D646" s="89" t="str">
        <f>IF(ISNUMBER(C646),VLOOKUP(C646,Approaches,2,0),"")</f>
        <v/>
      </c>
      <c r="E646" s="76">
        <v>5</v>
      </c>
      <c r="F646" s="11"/>
      <c r="G646" s="12"/>
      <c r="H646" s="103"/>
      <c r="I646" s="14"/>
      <c r="J646" s="12" t="s">
        <v>216</v>
      </c>
      <c r="K646" s="87"/>
      <c r="L646" s="82"/>
      <c r="M646" s="11"/>
    </row>
    <row r="647" spans="1:13" s="79" customFormat="1" ht="13.5">
      <c r="A647" s="72"/>
      <c r="B647" s="88" t="s">
        <v>238</v>
      </c>
      <c r="C647" s="102"/>
      <c r="D647" s="86" t="str">
        <f>IF(ISNUMBER(C647),VLOOKUP(C647,Approaches,2,0),"")</f>
        <v/>
      </c>
      <c r="E647" s="76">
        <v>6</v>
      </c>
      <c r="F647" s="11"/>
      <c r="G647" s="12"/>
      <c r="H647" s="103"/>
      <c r="I647" s="14"/>
      <c r="J647" s="12"/>
      <c r="K647" s="87"/>
      <c r="L647" s="82"/>
      <c r="M647" s="11"/>
    </row>
    <row r="648" spans="1:13" s="79" customFormat="1" ht="13.5">
      <c r="A648" s="72"/>
      <c r="B648" s="88" t="s">
        <v>238</v>
      </c>
      <c r="C648" s="102"/>
      <c r="D648" s="86" t="str">
        <f>IF(ISNUMBER(C648),VLOOKUP(C648,Approaches,2,0),"")</f>
        <v/>
      </c>
      <c r="E648" s="76">
        <v>7</v>
      </c>
      <c r="F648" s="11"/>
      <c r="G648" s="12"/>
      <c r="H648" s="103"/>
      <c r="I648" s="14"/>
      <c r="J648" s="12"/>
      <c r="K648" s="87"/>
      <c r="L648" s="82"/>
      <c r="M648" s="11"/>
    </row>
    <row r="649" spans="1:13" s="79" customFormat="1" ht="13.5">
      <c r="A649" s="72"/>
      <c r="B649" s="88" t="s">
        <v>238</v>
      </c>
      <c r="C649" s="102"/>
      <c r="D649" s="86" t="str">
        <f>IF(ISNUMBER(C649),VLOOKUP(C649,Approaches,2,0),"")</f>
        <v/>
      </c>
      <c r="E649" s="76">
        <v>8</v>
      </c>
      <c r="F649" s="11"/>
      <c r="G649" s="12"/>
      <c r="H649" s="103"/>
      <c r="I649" s="14"/>
      <c r="J649" s="12"/>
      <c r="K649" s="87"/>
      <c r="L649" s="82"/>
      <c r="M649" s="11"/>
    </row>
    <row r="650" spans="1:13" s="79" customFormat="1" ht="13.5">
      <c r="A650" s="72"/>
      <c r="B650" s="88" t="s">
        <v>238</v>
      </c>
      <c r="C650" s="102"/>
      <c r="D650" s="90" t="str">
        <f>IF(ISNUMBER(C650),VLOOKUP(C650,Approaches,2,0),"")</f>
        <v/>
      </c>
      <c r="E650" s="76">
        <v>9</v>
      </c>
      <c r="F650" s="11"/>
      <c r="G650" s="12"/>
      <c r="H650" s="103"/>
      <c r="I650" s="14"/>
      <c r="J650" s="12"/>
      <c r="K650" s="87"/>
      <c r="L650" s="82"/>
      <c r="M650" s="11"/>
    </row>
    <row r="651" spans="1:13" s="79" customFormat="1" ht="14.25" thickBot="1">
      <c r="A651" s="72"/>
      <c r="B651" s="91"/>
      <c r="C651" s="91"/>
      <c r="D651" s="86"/>
      <c r="E651" s="76">
        <v>10</v>
      </c>
      <c r="F651" s="11"/>
      <c r="G651" s="12"/>
      <c r="H651" s="103"/>
      <c r="I651" s="15"/>
      <c r="J651" s="12"/>
      <c r="K651" s="87"/>
      <c r="L651" s="82"/>
      <c r="M651" s="11"/>
    </row>
    <row r="652" spans="1:13" s="79" customFormat="1" ht="14.25" thickBot="1">
      <c r="A652" s="72" t="str">
        <f>IF(B652="Code",1+MAX(A$5:A646),"")</f>
        <v/>
      </c>
      <c r="B652" s="92"/>
      <c r="C652" s="92"/>
      <c r="D652" s="92"/>
      <c r="E652" s="93"/>
      <c r="F652" s="94"/>
      <c r="G652" s="92" t="s">
        <v>204</v>
      </c>
      <c r="H652" s="95">
        <f>B642</f>
        <v>1105331</v>
      </c>
      <c r="I652" s="104"/>
      <c r="J652" s="93" t="s">
        <v>216</v>
      </c>
      <c r="K652" s="93"/>
      <c r="L652" s="93"/>
      <c r="M652" s="93"/>
    </row>
    <row r="653" spans="1:13" s="79" customFormat="1" ht="14.25" thickBot="1">
      <c r="A653" s="72">
        <f>IF(B653="Code",1+MAX(A$5:A652),"")</f>
        <v>55</v>
      </c>
      <c r="B653" s="73" t="s">
        <v>199</v>
      </c>
      <c r="C653" s="73"/>
      <c r="D653" s="74" t="s">
        <v>200</v>
      </c>
      <c r="E653" s="75"/>
      <c r="F653" s="74" t="s">
        <v>201</v>
      </c>
      <c r="G653" s="74" t="s">
        <v>202</v>
      </c>
      <c r="H653" s="75" t="s">
        <v>198</v>
      </c>
      <c r="I653" s="75" t="s">
        <v>203</v>
      </c>
      <c r="J653" s="75" t="s">
        <v>215</v>
      </c>
      <c r="K653" s="76"/>
      <c r="L653" s="77" t="str">
        <f>IF(AND(ISNUMBER(I664),ISNUMBER(H664)),"OK","")</f>
        <v/>
      </c>
      <c r="M653" s="78"/>
    </row>
    <row r="654" spans="1:13" s="79" customFormat="1" ht="13.5">
      <c r="A654" s="72" t="str">
        <f>IF(B654="Code",1+MAX(A$5:A653),"")</f>
        <v/>
      </c>
      <c r="B654" s="80">
        <f>VLOOKUP(A653,BasicHeadings,2,0)</f>
        <v>1105411</v>
      </c>
      <c r="C654" s="81"/>
      <c r="D654" s="80" t="str">
        <f>VLOOKUP(A653,BasicHeadings,3,0)</f>
        <v>Glassware, tableware and household utensils</v>
      </c>
      <c r="E654" s="76">
        <v>1</v>
      </c>
      <c r="F654" s="11"/>
      <c r="G654" s="11"/>
      <c r="H654" s="12"/>
      <c r="I654" s="12"/>
      <c r="J654" s="12" t="s">
        <v>216</v>
      </c>
      <c r="K654" s="76"/>
      <c r="L654" s="82"/>
      <c r="M654" s="11"/>
    </row>
    <row r="655" spans="1:13" s="79" customFormat="1" ht="15" customHeight="1">
      <c r="A655" s="72" t="str">
        <f>IF(B655="Code",1+MAX(A$5:A654),"")</f>
        <v/>
      </c>
      <c r="B655" s="83"/>
      <c r="C655" s="84" t="s">
        <v>212</v>
      </c>
      <c r="D655" s="83"/>
      <c r="E655" s="76">
        <v>2</v>
      </c>
      <c r="F655" s="11"/>
      <c r="G655" s="11"/>
      <c r="H655" s="12"/>
      <c r="I655" s="12"/>
      <c r="J655" s="12" t="s">
        <v>216</v>
      </c>
      <c r="K655" s="76"/>
      <c r="L655" s="82"/>
      <c r="M655" s="11"/>
    </row>
    <row r="656" spans="1:13" s="79" customFormat="1" ht="13.5" customHeight="1">
      <c r="A656" s="72" t="str">
        <f>IF(B656="Code",1+MAX(A$5:A655),"")</f>
        <v/>
      </c>
      <c r="B656" s="85"/>
      <c r="C656" s="167" t="s">
        <v>239</v>
      </c>
      <c r="D656" s="168"/>
      <c r="E656" s="76">
        <v>3</v>
      </c>
      <c r="F656" s="11"/>
      <c r="G656" s="11"/>
      <c r="H656" s="12"/>
      <c r="I656" s="13"/>
      <c r="J656" s="12" t="s">
        <v>216</v>
      </c>
      <c r="K656" s="76"/>
      <c r="L656" s="82"/>
      <c r="M656" s="11"/>
    </row>
    <row r="657" spans="1:13" s="79" customFormat="1" ht="13.5">
      <c r="A657" s="72" t="str">
        <f>IF(B657="Code",1+MAX(A$5:A656),"")</f>
        <v/>
      </c>
      <c r="B657" s="86"/>
      <c r="C657" s="169"/>
      <c r="D657" s="170"/>
      <c r="E657" s="87">
        <v>4</v>
      </c>
      <c r="F657" s="11"/>
      <c r="G657" s="11"/>
      <c r="H657" s="12"/>
      <c r="I657" s="12"/>
      <c r="J657" s="12" t="s">
        <v>216</v>
      </c>
      <c r="K657" s="76"/>
      <c r="L657" s="82"/>
      <c r="M657" s="11"/>
    </row>
    <row r="658" spans="1:13" s="79" customFormat="1" ht="13.5">
      <c r="A658" s="72" t="str">
        <f>IF(B658="Code",1+MAX(A$5:A657),"")</f>
        <v/>
      </c>
      <c r="B658" s="88" t="s">
        <v>238</v>
      </c>
      <c r="C658" s="102"/>
      <c r="D658" s="89" t="str">
        <f>IF(ISNUMBER(C658),VLOOKUP(C658,Approaches,2,0),"")</f>
        <v/>
      </c>
      <c r="E658" s="76">
        <v>5</v>
      </c>
      <c r="F658" s="11"/>
      <c r="G658" s="12"/>
      <c r="H658" s="103"/>
      <c r="I658" s="14"/>
      <c r="J658" s="12" t="s">
        <v>216</v>
      </c>
      <c r="K658" s="87"/>
      <c r="L658" s="82"/>
      <c r="M658" s="11"/>
    </row>
    <row r="659" spans="1:13" s="79" customFormat="1" ht="13.5">
      <c r="A659" s="72"/>
      <c r="B659" s="88" t="s">
        <v>238</v>
      </c>
      <c r="C659" s="102"/>
      <c r="D659" s="86" t="str">
        <f>IF(ISNUMBER(C659),VLOOKUP(C659,Approaches,2,0),"")</f>
        <v/>
      </c>
      <c r="E659" s="76">
        <v>6</v>
      </c>
      <c r="F659" s="11"/>
      <c r="G659" s="12"/>
      <c r="H659" s="103"/>
      <c r="I659" s="14"/>
      <c r="J659" s="12"/>
      <c r="K659" s="87"/>
      <c r="L659" s="82"/>
      <c r="M659" s="11"/>
    </row>
    <row r="660" spans="1:13" s="79" customFormat="1" ht="13.5">
      <c r="A660" s="72"/>
      <c r="B660" s="88" t="s">
        <v>238</v>
      </c>
      <c r="C660" s="102"/>
      <c r="D660" s="86" t="str">
        <f>IF(ISNUMBER(C660),VLOOKUP(C660,Approaches,2,0),"")</f>
        <v/>
      </c>
      <c r="E660" s="76">
        <v>7</v>
      </c>
      <c r="F660" s="11"/>
      <c r="G660" s="12"/>
      <c r="H660" s="103"/>
      <c r="I660" s="14"/>
      <c r="J660" s="12"/>
      <c r="K660" s="87"/>
      <c r="L660" s="82"/>
      <c r="M660" s="11"/>
    </row>
    <row r="661" spans="1:13" s="79" customFormat="1" ht="13.5">
      <c r="A661" s="72"/>
      <c r="B661" s="88" t="s">
        <v>238</v>
      </c>
      <c r="C661" s="102"/>
      <c r="D661" s="86" t="str">
        <f>IF(ISNUMBER(C661),VLOOKUP(C661,Approaches,2,0),"")</f>
        <v/>
      </c>
      <c r="E661" s="76">
        <v>8</v>
      </c>
      <c r="F661" s="11"/>
      <c r="G661" s="12"/>
      <c r="H661" s="103"/>
      <c r="I661" s="14"/>
      <c r="J661" s="12"/>
      <c r="K661" s="87"/>
      <c r="L661" s="82"/>
      <c r="M661" s="11"/>
    </row>
    <row r="662" spans="1:13" s="79" customFormat="1" ht="13.5">
      <c r="A662" s="72"/>
      <c r="B662" s="88" t="s">
        <v>238</v>
      </c>
      <c r="C662" s="102"/>
      <c r="D662" s="90" t="str">
        <f>IF(ISNUMBER(C662),VLOOKUP(C662,Approaches,2,0),"")</f>
        <v/>
      </c>
      <c r="E662" s="76">
        <v>9</v>
      </c>
      <c r="F662" s="11"/>
      <c r="G662" s="12"/>
      <c r="H662" s="103"/>
      <c r="I662" s="14"/>
      <c r="J662" s="12"/>
      <c r="K662" s="87"/>
      <c r="L662" s="82"/>
      <c r="M662" s="11"/>
    </row>
    <row r="663" spans="1:13" s="79" customFormat="1" ht="14.25" thickBot="1">
      <c r="A663" s="72"/>
      <c r="B663" s="91"/>
      <c r="C663" s="91"/>
      <c r="D663" s="86"/>
      <c r="E663" s="76">
        <v>10</v>
      </c>
      <c r="F663" s="11"/>
      <c r="G663" s="12"/>
      <c r="H663" s="103"/>
      <c r="I663" s="15"/>
      <c r="J663" s="12"/>
      <c r="K663" s="87"/>
      <c r="L663" s="82"/>
      <c r="M663" s="11"/>
    </row>
    <row r="664" spans="1:13" s="79" customFormat="1" ht="14.25" thickBot="1">
      <c r="A664" s="72" t="str">
        <f>IF(B664="Code",1+MAX(A$5:A658),"")</f>
        <v/>
      </c>
      <c r="B664" s="92"/>
      <c r="C664" s="92"/>
      <c r="D664" s="92"/>
      <c r="E664" s="93"/>
      <c r="F664" s="94"/>
      <c r="G664" s="92" t="s">
        <v>204</v>
      </c>
      <c r="H664" s="95">
        <f>B654</f>
        <v>1105411</v>
      </c>
      <c r="I664" s="104"/>
      <c r="J664" s="93" t="s">
        <v>216</v>
      </c>
      <c r="K664" s="93"/>
      <c r="L664" s="93"/>
      <c r="M664" s="93"/>
    </row>
    <row r="665" spans="1:13" s="79" customFormat="1" ht="14.25" thickBot="1">
      <c r="A665" s="72">
        <f>IF(B665="Code",1+MAX(A$5:A664),"")</f>
        <v>56</v>
      </c>
      <c r="B665" s="73" t="s">
        <v>199</v>
      </c>
      <c r="C665" s="73"/>
      <c r="D665" s="74" t="s">
        <v>200</v>
      </c>
      <c r="E665" s="75"/>
      <c r="F665" s="74" t="s">
        <v>201</v>
      </c>
      <c r="G665" s="74" t="s">
        <v>202</v>
      </c>
      <c r="H665" s="75" t="s">
        <v>198</v>
      </c>
      <c r="I665" s="75" t="s">
        <v>203</v>
      </c>
      <c r="J665" s="75" t="s">
        <v>215</v>
      </c>
      <c r="K665" s="76"/>
      <c r="L665" s="77" t="str">
        <f>IF(AND(ISNUMBER(I676),ISNUMBER(H676)),"OK","")</f>
        <v/>
      </c>
      <c r="M665" s="78"/>
    </row>
    <row r="666" spans="1:13" s="79" customFormat="1" ht="13.5">
      <c r="A666" s="72" t="str">
        <f>IF(B666="Code",1+MAX(A$5:A665),"")</f>
        <v/>
      </c>
      <c r="B666" s="80">
        <f>VLOOKUP(A665,BasicHeadings,2,0)</f>
        <v>1105511</v>
      </c>
      <c r="C666" s="81"/>
      <c r="D666" s="80" t="str">
        <f>VLOOKUP(A665,BasicHeadings,3,0)</f>
        <v>Major tools and equipment</v>
      </c>
      <c r="E666" s="76">
        <v>1</v>
      </c>
      <c r="F666" s="11"/>
      <c r="G666" s="11"/>
      <c r="H666" s="12"/>
      <c r="I666" s="12"/>
      <c r="J666" s="12" t="s">
        <v>216</v>
      </c>
      <c r="K666" s="76"/>
      <c r="L666" s="82"/>
      <c r="M666" s="11"/>
    </row>
    <row r="667" spans="1:13" s="79" customFormat="1" ht="15" customHeight="1">
      <c r="A667" s="72" t="str">
        <f>IF(B667="Code",1+MAX(A$5:A666),"")</f>
        <v/>
      </c>
      <c r="B667" s="83"/>
      <c r="C667" s="84" t="s">
        <v>212</v>
      </c>
      <c r="D667" s="83"/>
      <c r="E667" s="76">
        <v>2</v>
      </c>
      <c r="F667" s="11"/>
      <c r="G667" s="11"/>
      <c r="H667" s="12"/>
      <c r="I667" s="12"/>
      <c r="J667" s="12" t="s">
        <v>216</v>
      </c>
      <c r="K667" s="76"/>
      <c r="L667" s="82"/>
      <c r="M667" s="11"/>
    </row>
    <row r="668" spans="1:13" s="79" customFormat="1" ht="13.5" customHeight="1">
      <c r="A668" s="72" t="str">
        <f>IF(B668="Code",1+MAX(A$5:A667),"")</f>
        <v/>
      </c>
      <c r="B668" s="85"/>
      <c r="C668" s="167" t="s">
        <v>239</v>
      </c>
      <c r="D668" s="168"/>
      <c r="E668" s="76">
        <v>3</v>
      </c>
      <c r="F668" s="11"/>
      <c r="G668" s="11"/>
      <c r="H668" s="12"/>
      <c r="I668" s="13"/>
      <c r="J668" s="12" t="s">
        <v>216</v>
      </c>
      <c r="K668" s="76"/>
      <c r="L668" s="82"/>
      <c r="M668" s="11"/>
    </row>
    <row r="669" spans="1:13" s="79" customFormat="1" ht="13.5">
      <c r="A669" s="72" t="str">
        <f>IF(B669="Code",1+MAX(A$5:A668),"")</f>
        <v/>
      </c>
      <c r="B669" s="86"/>
      <c r="C669" s="169"/>
      <c r="D669" s="170"/>
      <c r="E669" s="87">
        <v>4</v>
      </c>
      <c r="F669" s="11"/>
      <c r="G669" s="11"/>
      <c r="H669" s="12"/>
      <c r="I669" s="12"/>
      <c r="J669" s="12" t="s">
        <v>216</v>
      </c>
      <c r="K669" s="76"/>
      <c r="L669" s="82"/>
      <c r="M669" s="11"/>
    </row>
    <row r="670" spans="1:13" s="79" customFormat="1" ht="13.5">
      <c r="A670" s="72" t="str">
        <f>IF(B670="Code",1+MAX(A$5:A669),"")</f>
        <v/>
      </c>
      <c r="B670" s="88" t="s">
        <v>238</v>
      </c>
      <c r="C670" s="102"/>
      <c r="D670" s="89" t="str">
        <f>IF(ISNUMBER(C670),VLOOKUP(C670,Approaches,2,0),"")</f>
        <v/>
      </c>
      <c r="E670" s="76">
        <v>5</v>
      </c>
      <c r="F670" s="11"/>
      <c r="G670" s="12"/>
      <c r="H670" s="103"/>
      <c r="I670" s="14"/>
      <c r="J670" s="12" t="s">
        <v>216</v>
      </c>
      <c r="K670" s="87"/>
      <c r="L670" s="82"/>
      <c r="M670" s="11"/>
    </row>
    <row r="671" spans="1:13" s="79" customFormat="1" ht="13.5">
      <c r="A671" s="72"/>
      <c r="B671" s="88" t="s">
        <v>238</v>
      </c>
      <c r="C671" s="102"/>
      <c r="D671" s="86" t="str">
        <f>IF(ISNUMBER(C671),VLOOKUP(C671,Approaches,2,0),"")</f>
        <v/>
      </c>
      <c r="E671" s="76">
        <v>6</v>
      </c>
      <c r="F671" s="11"/>
      <c r="G671" s="12"/>
      <c r="H671" s="103"/>
      <c r="I671" s="14"/>
      <c r="J671" s="12"/>
      <c r="K671" s="87"/>
      <c r="L671" s="82"/>
      <c r="M671" s="11"/>
    </row>
    <row r="672" spans="1:13" s="79" customFormat="1" ht="13.5">
      <c r="A672" s="72"/>
      <c r="B672" s="88" t="s">
        <v>238</v>
      </c>
      <c r="C672" s="102"/>
      <c r="D672" s="86" t="str">
        <f>IF(ISNUMBER(C672),VLOOKUP(C672,Approaches,2,0),"")</f>
        <v/>
      </c>
      <c r="E672" s="76">
        <v>7</v>
      </c>
      <c r="F672" s="11"/>
      <c r="G672" s="12"/>
      <c r="H672" s="103"/>
      <c r="I672" s="14"/>
      <c r="J672" s="12"/>
      <c r="K672" s="87"/>
      <c r="L672" s="82"/>
      <c r="M672" s="11"/>
    </row>
    <row r="673" spans="1:13" s="79" customFormat="1" ht="13.5">
      <c r="A673" s="72"/>
      <c r="B673" s="88" t="s">
        <v>238</v>
      </c>
      <c r="C673" s="102"/>
      <c r="D673" s="86" t="str">
        <f>IF(ISNUMBER(C673),VLOOKUP(C673,Approaches,2,0),"")</f>
        <v/>
      </c>
      <c r="E673" s="76">
        <v>8</v>
      </c>
      <c r="F673" s="11"/>
      <c r="G673" s="12"/>
      <c r="H673" s="103"/>
      <c r="I673" s="14"/>
      <c r="J673" s="12"/>
      <c r="K673" s="87"/>
      <c r="L673" s="82"/>
      <c r="M673" s="11"/>
    </row>
    <row r="674" spans="1:13" s="79" customFormat="1" ht="13.5">
      <c r="A674" s="72"/>
      <c r="B674" s="88" t="s">
        <v>238</v>
      </c>
      <c r="C674" s="102"/>
      <c r="D674" s="90" t="str">
        <f>IF(ISNUMBER(C674),VLOOKUP(C674,Approaches,2,0),"")</f>
        <v/>
      </c>
      <c r="E674" s="76">
        <v>9</v>
      </c>
      <c r="F674" s="11"/>
      <c r="G674" s="12"/>
      <c r="H674" s="103"/>
      <c r="I674" s="14"/>
      <c r="J674" s="12"/>
      <c r="K674" s="87"/>
      <c r="L674" s="82"/>
      <c r="M674" s="11"/>
    </row>
    <row r="675" spans="1:13" s="79" customFormat="1" ht="14.25" thickBot="1">
      <c r="A675" s="72"/>
      <c r="B675" s="91"/>
      <c r="C675" s="91"/>
      <c r="D675" s="86"/>
      <c r="E675" s="76">
        <v>10</v>
      </c>
      <c r="F675" s="11"/>
      <c r="G675" s="12"/>
      <c r="H675" s="103"/>
      <c r="I675" s="15"/>
      <c r="J675" s="12"/>
      <c r="K675" s="87"/>
      <c r="L675" s="82"/>
      <c r="M675" s="11"/>
    </row>
    <row r="676" spans="1:13" s="79" customFormat="1" ht="14.25" thickBot="1">
      <c r="A676" s="72" t="str">
        <f>IF(B676="Code",1+MAX(A$5:A670),"")</f>
        <v/>
      </c>
      <c r="B676" s="92"/>
      <c r="C676" s="92"/>
      <c r="D676" s="92"/>
      <c r="E676" s="93"/>
      <c r="F676" s="94"/>
      <c r="G676" s="92" t="s">
        <v>204</v>
      </c>
      <c r="H676" s="95">
        <f>B666</f>
        <v>1105511</v>
      </c>
      <c r="I676" s="104"/>
      <c r="J676" s="93" t="s">
        <v>216</v>
      </c>
      <c r="K676" s="93"/>
      <c r="L676" s="93"/>
      <c r="M676" s="93"/>
    </row>
    <row r="677" spans="1:13" s="79" customFormat="1" ht="14.25" thickBot="1">
      <c r="A677" s="72">
        <f>IF(B677="Code",1+MAX(A$5:A676),"")</f>
        <v>57</v>
      </c>
      <c r="B677" s="73" t="s">
        <v>199</v>
      </c>
      <c r="C677" s="73"/>
      <c r="D677" s="74" t="s">
        <v>200</v>
      </c>
      <c r="E677" s="75"/>
      <c r="F677" s="74" t="s">
        <v>201</v>
      </c>
      <c r="G677" s="74" t="s">
        <v>202</v>
      </c>
      <c r="H677" s="75" t="s">
        <v>198</v>
      </c>
      <c r="I677" s="75" t="s">
        <v>203</v>
      </c>
      <c r="J677" s="75" t="s">
        <v>215</v>
      </c>
      <c r="K677" s="76"/>
      <c r="L677" s="77" t="str">
        <f>IF(AND(ISNUMBER(I688),ISNUMBER(H688)),"OK","")</f>
        <v/>
      </c>
      <c r="M677" s="78"/>
    </row>
    <row r="678" spans="1:13" s="79" customFormat="1" ht="13.5">
      <c r="A678" s="72" t="str">
        <f>IF(B678="Code",1+MAX(A$5:A677),"")</f>
        <v/>
      </c>
      <c r="B678" s="80">
        <f>VLOOKUP(A677,BasicHeadings,2,0)</f>
        <v>1105521</v>
      </c>
      <c r="C678" s="81"/>
      <c r="D678" s="80" t="str">
        <f>VLOOKUP(A677,BasicHeadings,3,0)</f>
        <v>Small tools and miscellaneous accessories</v>
      </c>
      <c r="E678" s="76">
        <v>1</v>
      </c>
      <c r="F678" s="11"/>
      <c r="G678" s="11"/>
      <c r="H678" s="12"/>
      <c r="I678" s="12"/>
      <c r="J678" s="12" t="s">
        <v>216</v>
      </c>
      <c r="K678" s="76"/>
      <c r="L678" s="82"/>
      <c r="M678" s="11"/>
    </row>
    <row r="679" spans="1:13" s="79" customFormat="1" ht="15" customHeight="1">
      <c r="A679" s="72" t="str">
        <f>IF(B679="Code",1+MAX(A$5:A678),"")</f>
        <v/>
      </c>
      <c r="B679" s="83"/>
      <c r="C679" s="84" t="s">
        <v>212</v>
      </c>
      <c r="D679" s="83"/>
      <c r="E679" s="76">
        <v>2</v>
      </c>
      <c r="F679" s="11"/>
      <c r="G679" s="11"/>
      <c r="H679" s="12"/>
      <c r="I679" s="12"/>
      <c r="J679" s="12" t="s">
        <v>216</v>
      </c>
      <c r="K679" s="76"/>
      <c r="L679" s="82"/>
      <c r="M679" s="11"/>
    </row>
    <row r="680" spans="1:13" s="79" customFormat="1" ht="13.5" customHeight="1">
      <c r="A680" s="72" t="str">
        <f>IF(B680="Code",1+MAX(A$5:A679),"")</f>
        <v/>
      </c>
      <c r="B680" s="85"/>
      <c r="C680" s="167" t="s">
        <v>239</v>
      </c>
      <c r="D680" s="168"/>
      <c r="E680" s="76">
        <v>3</v>
      </c>
      <c r="F680" s="11"/>
      <c r="G680" s="11"/>
      <c r="H680" s="12"/>
      <c r="I680" s="13"/>
      <c r="J680" s="12" t="s">
        <v>216</v>
      </c>
      <c r="K680" s="76"/>
      <c r="L680" s="82"/>
      <c r="M680" s="11"/>
    </row>
    <row r="681" spans="1:13" s="79" customFormat="1" ht="13.5">
      <c r="A681" s="72" t="str">
        <f>IF(B681="Code",1+MAX(A$5:A680),"")</f>
        <v/>
      </c>
      <c r="B681" s="86"/>
      <c r="C681" s="169"/>
      <c r="D681" s="170"/>
      <c r="E681" s="87">
        <v>4</v>
      </c>
      <c r="F681" s="11"/>
      <c r="G681" s="11"/>
      <c r="H681" s="12"/>
      <c r="I681" s="12"/>
      <c r="J681" s="12" t="s">
        <v>216</v>
      </c>
      <c r="K681" s="76"/>
      <c r="L681" s="82"/>
      <c r="M681" s="11"/>
    </row>
    <row r="682" spans="1:13" s="79" customFormat="1" ht="13.5">
      <c r="A682" s="72" t="str">
        <f>IF(B682="Code",1+MAX(A$5:A681),"")</f>
        <v/>
      </c>
      <c r="B682" s="88" t="s">
        <v>238</v>
      </c>
      <c r="C682" s="102"/>
      <c r="D682" s="89" t="str">
        <f>IF(ISNUMBER(C682),VLOOKUP(C682,Approaches,2,0),"")</f>
        <v/>
      </c>
      <c r="E682" s="76">
        <v>5</v>
      </c>
      <c r="F682" s="11"/>
      <c r="G682" s="12"/>
      <c r="H682" s="103"/>
      <c r="I682" s="14"/>
      <c r="J682" s="12" t="s">
        <v>216</v>
      </c>
      <c r="K682" s="87"/>
      <c r="L682" s="82"/>
      <c r="M682" s="11"/>
    </row>
    <row r="683" spans="1:13" s="79" customFormat="1" ht="13.5">
      <c r="A683" s="72"/>
      <c r="B683" s="88" t="s">
        <v>238</v>
      </c>
      <c r="C683" s="102"/>
      <c r="D683" s="86" t="str">
        <f>IF(ISNUMBER(C683),VLOOKUP(C683,Approaches,2,0),"")</f>
        <v/>
      </c>
      <c r="E683" s="76">
        <v>6</v>
      </c>
      <c r="F683" s="11"/>
      <c r="G683" s="12"/>
      <c r="H683" s="103"/>
      <c r="I683" s="14"/>
      <c r="J683" s="12"/>
      <c r="K683" s="87"/>
      <c r="L683" s="82"/>
      <c r="M683" s="11"/>
    </row>
    <row r="684" spans="1:13" s="79" customFormat="1" ht="13.5">
      <c r="A684" s="72"/>
      <c r="B684" s="88" t="s">
        <v>238</v>
      </c>
      <c r="C684" s="102"/>
      <c r="D684" s="86" t="str">
        <f>IF(ISNUMBER(C684),VLOOKUP(C684,Approaches,2,0),"")</f>
        <v/>
      </c>
      <c r="E684" s="76">
        <v>7</v>
      </c>
      <c r="F684" s="11"/>
      <c r="G684" s="12"/>
      <c r="H684" s="103"/>
      <c r="I684" s="14"/>
      <c r="J684" s="12"/>
      <c r="K684" s="87"/>
      <c r="L684" s="82"/>
      <c r="M684" s="11"/>
    </row>
    <row r="685" spans="1:13" s="79" customFormat="1" ht="13.5">
      <c r="A685" s="72"/>
      <c r="B685" s="88" t="s">
        <v>238</v>
      </c>
      <c r="C685" s="102"/>
      <c r="D685" s="86" t="str">
        <f>IF(ISNUMBER(C685),VLOOKUP(C685,Approaches,2,0),"")</f>
        <v/>
      </c>
      <c r="E685" s="76">
        <v>8</v>
      </c>
      <c r="F685" s="11"/>
      <c r="G685" s="12"/>
      <c r="H685" s="103"/>
      <c r="I685" s="14"/>
      <c r="J685" s="12"/>
      <c r="K685" s="87"/>
      <c r="L685" s="82"/>
      <c r="M685" s="11"/>
    </row>
    <row r="686" spans="1:13" s="79" customFormat="1" ht="13.5">
      <c r="A686" s="72"/>
      <c r="B686" s="88" t="s">
        <v>238</v>
      </c>
      <c r="C686" s="102"/>
      <c r="D686" s="90" t="str">
        <f>IF(ISNUMBER(C686),VLOOKUP(C686,Approaches,2,0),"")</f>
        <v/>
      </c>
      <c r="E686" s="76">
        <v>9</v>
      </c>
      <c r="F686" s="11"/>
      <c r="G686" s="12"/>
      <c r="H686" s="103"/>
      <c r="I686" s="14"/>
      <c r="J686" s="12"/>
      <c r="K686" s="87"/>
      <c r="L686" s="82"/>
      <c r="M686" s="11"/>
    </row>
    <row r="687" spans="1:13" s="79" customFormat="1" ht="14.25" thickBot="1">
      <c r="A687" s="72"/>
      <c r="B687" s="91"/>
      <c r="C687" s="91"/>
      <c r="D687" s="86"/>
      <c r="E687" s="76">
        <v>10</v>
      </c>
      <c r="F687" s="11"/>
      <c r="G687" s="12"/>
      <c r="H687" s="103"/>
      <c r="I687" s="15"/>
      <c r="J687" s="12"/>
      <c r="K687" s="87"/>
      <c r="L687" s="82"/>
      <c r="M687" s="11"/>
    </row>
    <row r="688" spans="1:13" s="79" customFormat="1" ht="14.25" thickBot="1">
      <c r="A688" s="72" t="str">
        <f>IF(B688="Code",1+MAX(A$5:A682),"")</f>
        <v/>
      </c>
      <c r="B688" s="92"/>
      <c r="C688" s="92"/>
      <c r="D688" s="92"/>
      <c r="E688" s="93"/>
      <c r="F688" s="94"/>
      <c r="G688" s="92" t="s">
        <v>204</v>
      </c>
      <c r="H688" s="95">
        <f>B678</f>
        <v>1105521</v>
      </c>
      <c r="I688" s="104"/>
      <c r="J688" s="93" t="s">
        <v>216</v>
      </c>
      <c r="K688" s="93"/>
      <c r="L688" s="93"/>
      <c r="M688" s="93"/>
    </row>
    <row r="689" spans="1:13" s="79" customFormat="1" ht="14.25" thickBot="1">
      <c r="A689" s="72">
        <f>IF(B689="Code",1+MAX(A$5:A688),"")</f>
        <v>58</v>
      </c>
      <c r="B689" s="73" t="s">
        <v>199</v>
      </c>
      <c r="C689" s="73"/>
      <c r="D689" s="74" t="s">
        <v>200</v>
      </c>
      <c r="E689" s="75"/>
      <c r="F689" s="74" t="s">
        <v>201</v>
      </c>
      <c r="G689" s="74" t="s">
        <v>202</v>
      </c>
      <c r="H689" s="75" t="s">
        <v>198</v>
      </c>
      <c r="I689" s="75" t="s">
        <v>203</v>
      </c>
      <c r="J689" s="75" t="s">
        <v>215</v>
      </c>
      <c r="K689" s="76"/>
      <c r="L689" s="77" t="str">
        <f>IF(AND(ISNUMBER(I700),ISNUMBER(H700)),"OK","")</f>
        <v/>
      </c>
      <c r="M689" s="78"/>
    </row>
    <row r="690" spans="1:13" s="79" customFormat="1" ht="13.5">
      <c r="A690" s="72" t="str">
        <f>IF(B690="Code",1+MAX(A$5:A689),"")</f>
        <v/>
      </c>
      <c r="B690" s="80">
        <f>VLOOKUP(A689,BasicHeadings,2,0)</f>
        <v>1105611</v>
      </c>
      <c r="C690" s="81"/>
      <c r="D690" s="80" t="str">
        <f>VLOOKUP(A689,BasicHeadings,3,0)</f>
        <v>Non-durable household goods</v>
      </c>
      <c r="E690" s="76">
        <v>1</v>
      </c>
      <c r="F690" s="11"/>
      <c r="G690" s="11"/>
      <c r="H690" s="12"/>
      <c r="I690" s="12"/>
      <c r="J690" s="12" t="s">
        <v>216</v>
      </c>
      <c r="K690" s="76"/>
      <c r="L690" s="82"/>
      <c r="M690" s="11"/>
    </row>
    <row r="691" spans="1:13" s="79" customFormat="1" ht="15" customHeight="1">
      <c r="A691" s="72" t="str">
        <f>IF(B691="Code",1+MAX(A$5:A690),"")</f>
        <v/>
      </c>
      <c r="B691" s="83"/>
      <c r="C691" s="84" t="s">
        <v>212</v>
      </c>
      <c r="D691" s="83"/>
      <c r="E691" s="76">
        <v>2</v>
      </c>
      <c r="F691" s="11"/>
      <c r="G691" s="11"/>
      <c r="H691" s="12"/>
      <c r="I691" s="12"/>
      <c r="J691" s="12" t="s">
        <v>216</v>
      </c>
      <c r="K691" s="76"/>
      <c r="L691" s="82"/>
      <c r="M691" s="11"/>
    </row>
    <row r="692" spans="1:13" s="79" customFormat="1" ht="13.5" customHeight="1">
      <c r="A692" s="72" t="str">
        <f>IF(B692="Code",1+MAX(A$5:A691),"")</f>
        <v/>
      </c>
      <c r="B692" s="85"/>
      <c r="C692" s="167" t="s">
        <v>239</v>
      </c>
      <c r="D692" s="168"/>
      <c r="E692" s="76">
        <v>3</v>
      </c>
      <c r="F692" s="11"/>
      <c r="G692" s="11"/>
      <c r="H692" s="12"/>
      <c r="I692" s="13"/>
      <c r="J692" s="12" t="s">
        <v>216</v>
      </c>
      <c r="K692" s="76"/>
      <c r="L692" s="82"/>
      <c r="M692" s="11"/>
    </row>
    <row r="693" spans="1:13" s="79" customFormat="1" ht="13.5">
      <c r="A693" s="72" t="str">
        <f>IF(B693="Code",1+MAX(A$5:A692),"")</f>
        <v/>
      </c>
      <c r="B693" s="86"/>
      <c r="C693" s="169"/>
      <c r="D693" s="170"/>
      <c r="E693" s="87">
        <v>4</v>
      </c>
      <c r="F693" s="11"/>
      <c r="G693" s="11"/>
      <c r="H693" s="12"/>
      <c r="I693" s="12"/>
      <c r="J693" s="12" t="s">
        <v>216</v>
      </c>
      <c r="K693" s="76"/>
      <c r="L693" s="82"/>
      <c r="M693" s="11"/>
    </row>
    <row r="694" spans="1:13" s="79" customFormat="1" ht="13.5">
      <c r="A694" s="72" t="str">
        <f>IF(B694="Code",1+MAX(A$5:A693),"")</f>
        <v/>
      </c>
      <c r="B694" s="88" t="s">
        <v>238</v>
      </c>
      <c r="C694" s="102"/>
      <c r="D694" s="89" t="str">
        <f>IF(ISNUMBER(C694),VLOOKUP(C694,Approaches,2,0),"")</f>
        <v/>
      </c>
      <c r="E694" s="76">
        <v>5</v>
      </c>
      <c r="F694" s="11"/>
      <c r="G694" s="12"/>
      <c r="H694" s="103"/>
      <c r="I694" s="14"/>
      <c r="J694" s="12" t="s">
        <v>216</v>
      </c>
      <c r="K694" s="87"/>
      <c r="L694" s="82"/>
      <c r="M694" s="11"/>
    </row>
    <row r="695" spans="1:13" s="79" customFormat="1" ht="13.5">
      <c r="A695" s="72"/>
      <c r="B695" s="88" t="s">
        <v>238</v>
      </c>
      <c r="C695" s="102"/>
      <c r="D695" s="86" t="str">
        <f>IF(ISNUMBER(C695),VLOOKUP(C695,Approaches,2,0),"")</f>
        <v/>
      </c>
      <c r="E695" s="76">
        <v>6</v>
      </c>
      <c r="F695" s="11"/>
      <c r="G695" s="12"/>
      <c r="H695" s="103"/>
      <c r="I695" s="14"/>
      <c r="J695" s="12"/>
      <c r="K695" s="87"/>
      <c r="L695" s="82"/>
      <c r="M695" s="11"/>
    </row>
    <row r="696" spans="1:13" s="79" customFormat="1" ht="13.5">
      <c r="A696" s="72"/>
      <c r="B696" s="88" t="s">
        <v>238</v>
      </c>
      <c r="C696" s="102"/>
      <c r="D696" s="86" t="str">
        <f>IF(ISNUMBER(C696),VLOOKUP(C696,Approaches,2,0),"")</f>
        <v/>
      </c>
      <c r="E696" s="76">
        <v>7</v>
      </c>
      <c r="F696" s="11"/>
      <c r="G696" s="12"/>
      <c r="H696" s="103"/>
      <c r="I696" s="14"/>
      <c r="J696" s="12"/>
      <c r="K696" s="87"/>
      <c r="L696" s="82"/>
      <c r="M696" s="11"/>
    </row>
    <row r="697" spans="1:13" s="79" customFormat="1" ht="13.5">
      <c r="A697" s="72"/>
      <c r="B697" s="88" t="s">
        <v>238</v>
      </c>
      <c r="C697" s="102"/>
      <c r="D697" s="86" t="str">
        <f>IF(ISNUMBER(C697),VLOOKUP(C697,Approaches,2,0),"")</f>
        <v/>
      </c>
      <c r="E697" s="76">
        <v>8</v>
      </c>
      <c r="F697" s="11"/>
      <c r="G697" s="12"/>
      <c r="H697" s="103"/>
      <c r="I697" s="14"/>
      <c r="J697" s="12"/>
      <c r="K697" s="87"/>
      <c r="L697" s="82"/>
      <c r="M697" s="11"/>
    </row>
    <row r="698" spans="1:13" s="79" customFormat="1" ht="13.5">
      <c r="A698" s="72"/>
      <c r="B698" s="88" t="s">
        <v>238</v>
      </c>
      <c r="C698" s="102"/>
      <c r="D698" s="90" t="str">
        <f>IF(ISNUMBER(C698),VLOOKUP(C698,Approaches,2,0),"")</f>
        <v/>
      </c>
      <c r="E698" s="76">
        <v>9</v>
      </c>
      <c r="F698" s="11"/>
      <c r="G698" s="12"/>
      <c r="H698" s="103"/>
      <c r="I698" s="14"/>
      <c r="J698" s="12"/>
      <c r="K698" s="87"/>
      <c r="L698" s="82"/>
      <c r="M698" s="11"/>
    </row>
    <row r="699" spans="1:13" s="79" customFormat="1" ht="14.25" thickBot="1">
      <c r="A699" s="72"/>
      <c r="B699" s="91"/>
      <c r="C699" s="91"/>
      <c r="D699" s="86"/>
      <c r="E699" s="76">
        <v>10</v>
      </c>
      <c r="F699" s="11"/>
      <c r="G699" s="12"/>
      <c r="H699" s="103"/>
      <c r="I699" s="15"/>
      <c r="J699" s="12"/>
      <c r="K699" s="87"/>
      <c r="L699" s="82"/>
      <c r="M699" s="11"/>
    </row>
    <row r="700" spans="1:13" s="79" customFormat="1" ht="14.25" thickBot="1">
      <c r="A700" s="72" t="str">
        <f>IF(B700="Code",1+MAX(A$5:A694),"")</f>
        <v/>
      </c>
      <c r="B700" s="92"/>
      <c r="C700" s="92"/>
      <c r="D700" s="92"/>
      <c r="E700" s="93"/>
      <c r="F700" s="94"/>
      <c r="G700" s="92" t="s">
        <v>204</v>
      </c>
      <c r="H700" s="95">
        <f>B690</f>
        <v>1105611</v>
      </c>
      <c r="I700" s="104"/>
      <c r="J700" s="93" t="s">
        <v>216</v>
      </c>
      <c r="K700" s="93"/>
      <c r="L700" s="93"/>
      <c r="M700" s="93"/>
    </row>
    <row r="701" spans="1:13" s="79" customFormat="1" ht="14.25" thickBot="1">
      <c r="A701" s="72">
        <f>IF(B701="Code",1+MAX(A$5:A700),"")</f>
        <v>59</v>
      </c>
      <c r="B701" s="73" t="s">
        <v>199</v>
      </c>
      <c r="C701" s="73"/>
      <c r="D701" s="74" t="s">
        <v>200</v>
      </c>
      <c r="E701" s="75"/>
      <c r="F701" s="74" t="s">
        <v>201</v>
      </c>
      <c r="G701" s="74" t="s">
        <v>202</v>
      </c>
      <c r="H701" s="75" t="s">
        <v>198</v>
      </c>
      <c r="I701" s="75" t="s">
        <v>203</v>
      </c>
      <c r="J701" s="75" t="s">
        <v>215</v>
      </c>
      <c r="K701" s="76"/>
      <c r="L701" s="77" t="str">
        <f>IF(AND(ISNUMBER(I712),ISNUMBER(H712)),"OK","")</f>
        <v/>
      </c>
      <c r="M701" s="78"/>
    </row>
    <row r="702" spans="1:13" s="79" customFormat="1" ht="13.5">
      <c r="A702" s="72" t="str">
        <f>IF(B702="Code",1+MAX(A$5:A701),"")</f>
        <v/>
      </c>
      <c r="B702" s="80">
        <f>VLOOKUP(A701,BasicHeadings,2,0)</f>
        <v>1105621</v>
      </c>
      <c r="C702" s="81"/>
      <c r="D702" s="80" t="str">
        <f>VLOOKUP(A701,BasicHeadings,3,0)</f>
        <v>Domestic services</v>
      </c>
      <c r="E702" s="76">
        <v>1</v>
      </c>
      <c r="F702" s="11"/>
      <c r="G702" s="11"/>
      <c r="H702" s="12"/>
      <c r="I702" s="12"/>
      <c r="J702" s="12" t="s">
        <v>216</v>
      </c>
      <c r="K702" s="76"/>
      <c r="L702" s="82"/>
      <c r="M702" s="11"/>
    </row>
    <row r="703" spans="1:13" s="79" customFormat="1" ht="15" customHeight="1">
      <c r="A703" s="72" t="str">
        <f>IF(B703="Code",1+MAX(A$5:A702),"")</f>
        <v/>
      </c>
      <c r="B703" s="83"/>
      <c r="C703" s="84" t="s">
        <v>212</v>
      </c>
      <c r="D703" s="83"/>
      <c r="E703" s="76">
        <v>2</v>
      </c>
      <c r="F703" s="11"/>
      <c r="G703" s="11"/>
      <c r="H703" s="12"/>
      <c r="I703" s="12"/>
      <c r="J703" s="12" t="s">
        <v>216</v>
      </c>
      <c r="K703" s="76"/>
      <c r="L703" s="82"/>
      <c r="M703" s="11"/>
    </row>
    <row r="704" spans="1:13" s="79" customFormat="1" ht="13.5" customHeight="1">
      <c r="A704" s="72" t="str">
        <f>IF(B704="Code",1+MAX(A$5:A703),"")</f>
        <v/>
      </c>
      <c r="B704" s="85"/>
      <c r="C704" s="167" t="s">
        <v>239</v>
      </c>
      <c r="D704" s="168"/>
      <c r="E704" s="76">
        <v>3</v>
      </c>
      <c r="F704" s="11"/>
      <c r="G704" s="11"/>
      <c r="H704" s="12"/>
      <c r="I704" s="13"/>
      <c r="J704" s="12" t="s">
        <v>216</v>
      </c>
      <c r="K704" s="76"/>
      <c r="L704" s="82"/>
      <c r="M704" s="11"/>
    </row>
    <row r="705" spans="1:13" s="79" customFormat="1" ht="13.5">
      <c r="A705" s="72" t="str">
        <f>IF(B705="Code",1+MAX(A$5:A704),"")</f>
        <v/>
      </c>
      <c r="B705" s="86"/>
      <c r="C705" s="169"/>
      <c r="D705" s="170"/>
      <c r="E705" s="87">
        <v>4</v>
      </c>
      <c r="F705" s="11"/>
      <c r="G705" s="11"/>
      <c r="H705" s="12"/>
      <c r="I705" s="12"/>
      <c r="J705" s="12" t="s">
        <v>216</v>
      </c>
      <c r="K705" s="76"/>
      <c r="L705" s="82"/>
      <c r="M705" s="11"/>
    </row>
    <row r="706" spans="1:13" s="79" customFormat="1" ht="13.5">
      <c r="A706" s="72" t="str">
        <f>IF(B706="Code",1+MAX(A$5:A705),"")</f>
        <v/>
      </c>
      <c r="B706" s="88" t="s">
        <v>238</v>
      </c>
      <c r="C706" s="102"/>
      <c r="D706" s="89" t="str">
        <f>IF(ISNUMBER(C706),VLOOKUP(C706,Approaches,2,0),"")</f>
        <v/>
      </c>
      <c r="E706" s="76">
        <v>5</v>
      </c>
      <c r="F706" s="11"/>
      <c r="G706" s="12"/>
      <c r="H706" s="103"/>
      <c r="I706" s="14"/>
      <c r="J706" s="12" t="s">
        <v>216</v>
      </c>
      <c r="K706" s="87"/>
      <c r="L706" s="82"/>
      <c r="M706" s="11"/>
    </row>
    <row r="707" spans="1:13" s="79" customFormat="1" ht="13.5">
      <c r="A707" s="72"/>
      <c r="B707" s="88" t="s">
        <v>238</v>
      </c>
      <c r="C707" s="102"/>
      <c r="D707" s="86" t="str">
        <f>IF(ISNUMBER(C707),VLOOKUP(C707,Approaches,2,0),"")</f>
        <v/>
      </c>
      <c r="E707" s="76">
        <v>6</v>
      </c>
      <c r="F707" s="11"/>
      <c r="G707" s="12"/>
      <c r="H707" s="103"/>
      <c r="I707" s="14"/>
      <c r="J707" s="12"/>
      <c r="K707" s="87"/>
      <c r="L707" s="82"/>
      <c r="M707" s="11"/>
    </row>
    <row r="708" spans="1:13" s="79" customFormat="1" ht="13.5">
      <c r="A708" s="72"/>
      <c r="B708" s="88" t="s">
        <v>238</v>
      </c>
      <c r="C708" s="102"/>
      <c r="D708" s="86" t="str">
        <f>IF(ISNUMBER(C708),VLOOKUP(C708,Approaches,2,0),"")</f>
        <v/>
      </c>
      <c r="E708" s="76">
        <v>7</v>
      </c>
      <c r="F708" s="11"/>
      <c r="G708" s="12"/>
      <c r="H708" s="103"/>
      <c r="I708" s="14"/>
      <c r="J708" s="12"/>
      <c r="K708" s="87"/>
      <c r="L708" s="82"/>
      <c r="M708" s="11"/>
    </row>
    <row r="709" spans="1:13" s="79" customFormat="1" ht="13.5">
      <c r="A709" s="72"/>
      <c r="B709" s="88" t="s">
        <v>238</v>
      </c>
      <c r="C709" s="102"/>
      <c r="D709" s="86" t="str">
        <f>IF(ISNUMBER(C709),VLOOKUP(C709,Approaches,2,0),"")</f>
        <v/>
      </c>
      <c r="E709" s="76">
        <v>8</v>
      </c>
      <c r="F709" s="11"/>
      <c r="G709" s="12"/>
      <c r="H709" s="103"/>
      <c r="I709" s="14"/>
      <c r="J709" s="12"/>
      <c r="K709" s="87"/>
      <c r="L709" s="82"/>
      <c r="M709" s="11"/>
    </row>
    <row r="710" spans="1:13" s="79" customFormat="1" ht="13.5">
      <c r="A710" s="72"/>
      <c r="B710" s="88" t="s">
        <v>238</v>
      </c>
      <c r="C710" s="102"/>
      <c r="D710" s="90" t="str">
        <f>IF(ISNUMBER(C710),VLOOKUP(C710,Approaches,2,0),"")</f>
        <v/>
      </c>
      <c r="E710" s="76">
        <v>9</v>
      </c>
      <c r="F710" s="11"/>
      <c r="G710" s="12"/>
      <c r="H710" s="103"/>
      <c r="I710" s="14"/>
      <c r="J710" s="12"/>
      <c r="K710" s="87"/>
      <c r="L710" s="82"/>
      <c r="M710" s="11"/>
    </row>
    <row r="711" spans="1:13" s="79" customFormat="1" ht="14.25" thickBot="1">
      <c r="A711" s="72"/>
      <c r="B711" s="91"/>
      <c r="C711" s="91"/>
      <c r="D711" s="86"/>
      <c r="E711" s="76">
        <v>10</v>
      </c>
      <c r="F711" s="11"/>
      <c r="G711" s="12"/>
      <c r="H711" s="103"/>
      <c r="I711" s="15"/>
      <c r="J711" s="12"/>
      <c r="K711" s="87"/>
      <c r="L711" s="82"/>
      <c r="M711" s="11"/>
    </row>
    <row r="712" spans="1:13" s="79" customFormat="1" ht="14.25" thickBot="1">
      <c r="A712" s="72" t="str">
        <f>IF(B712="Code",1+MAX(A$5:A706),"")</f>
        <v/>
      </c>
      <c r="B712" s="92"/>
      <c r="C712" s="92"/>
      <c r="D712" s="92"/>
      <c r="E712" s="93"/>
      <c r="F712" s="94"/>
      <c r="G712" s="92" t="s">
        <v>204</v>
      </c>
      <c r="H712" s="95">
        <f>B702</f>
        <v>1105621</v>
      </c>
      <c r="I712" s="104"/>
      <c r="J712" s="93" t="s">
        <v>216</v>
      </c>
      <c r="K712" s="93"/>
      <c r="L712" s="93"/>
      <c r="M712" s="93"/>
    </row>
    <row r="713" spans="1:13" s="79" customFormat="1" ht="14.25" thickBot="1">
      <c r="A713" s="72">
        <f>IF(B713="Code",1+MAX(A$5:A712),"")</f>
        <v>60</v>
      </c>
      <c r="B713" s="73" t="s">
        <v>199</v>
      </c>
      <c r="C713" s="73"/>
      <c r="D713" s="74" t="s">
        <v>200</v>
      </c>
      <c r="E713" s="75"/>
      <c r="F713" s="74" t="s">
        <v>201</v>
      </c>
      <c r="G713" s="74" t="s">
        <v>202</v>
      </c>
      <c r="H713" s="75" t="s">
        <v>198</v>
      </c>
      <c r="I713" s="75" t="s">
        <v>203</v>
      </c>
      <c r="J713" s="75" t="s">
        <v>215</v>
      </c>
      <c r="K713" s="76"/>
      <c r="L713" s="77" t="str">
        <f>IF(AND(ISNUMBER(I724),ISNUMBER(H724)),"OK","")</f>
        <v/>
      </c>
      <c r="M713" s="78"/>
    </row>
    <row r="714" spans="1:13" s="79" customFormat="1" ht="13.5">
      <c r="A714" s="72" t="str">
        <f>IF(B714="Code",1+MAX(A$5:A713),"")</f>
        <v/>
      </c>
      <c r="B714" s="80">
        <f>VLOOKUP(A713,BasicHeadings,2,0)</f>
        <v>1105622</v>
      </c>
      <c r="C714" s="81"/>
      <c r="D714" s="80" t="str">
        <f>VLOOKUP(A713,BasicHeadings,3,0)</f>
        <v>Household services</v>
      </c>
      <c r="E714" s="76">
        <v>1</v>
      </c>
      <c r="F714" s="11"/>
      <c r="G714" s="11"/>
      <c r="H714" s="12"/>
      <c r="I714" s="12"/>
      <c r="J714" s="12" t="s">
        <v>216</v>
      </c>
      <c r="K714" s="76"/>
      <c r="L714" s="82"/>
      <c r="M714" s="11"/>
    </row>
    <row r="715" spans="1:13" s="79" customFormat="1" ht="15" customHeight="1">
      <c r="A715" s="72" t="str">
        <f>IF(B715="Code",1+MAX(A$5:A714),"")</f>
        <v/>
      </c>
      <c r="B715" s="83"/>
      <c r="C715" s="84" t="s">
        <v>212</v>
      </c>
      <c r="D715" s="83"/>
      <c r="E715" s="76">
        <v>2</v>
      </c>
      <c r="F715" s="11"/>
      <c r="G715" s="11"/>
      <c r="H715" s="12"/>
      <c r="I715" s="12"/>
      <c r="J715" s="12" t="s">
        <v>216</v>
      </c>
      <c r="K715" s="76"/>
      <c r="L715" s="82"/>
      <c r="M715" s="11"/>
    </row>
    <row r="716" spans="1:13" s="79" customFormat="1" ht="13.5" customHeight="1">
      <c r="A716" s="72" t="str">
        <f>IF(B716="Code",1+MAX(A$5:A715),"")</f>
        <v/>
      </c>
      <c r="B716" s="85"/>
      <c r="C716" s="167" t="s">
        <v>239</v>
      </c>
      <c r="D716" s="168"/>
      <c r="E716" s="76">
        <v>3</v>
      </c>
      <c r="F716" s="11"/>
      <c r="G716" s="11"/>
      <c r="H716" s="12"/>
      <c r="I716" s="13"/>
      <c r="J716" s="12" t="s">
        <v>216</v>
      </c>
      <c r="K716" s="76"/>
      <c r="L716" s="82"/>
      <c r="M716" s="11"/>
    </row>
    <row r="717" spans="1:13" s="79" customFormat="1" ht="13.5">
      <c r="A717" s="72" t="str">
        <f>IF(B717="Code",1+MAX(A$5:A716),"")</f>
        <v/>
      </c>
      <c r="B717" s="86"/>
      <c r="C717" s="169"/>
      <c r="D717" s="170"/>
      <c r="E717" s="87">
        <v>4</v>
      </c>
      <c r="F717" s="11"/>
      <c r="G717" s="11"/>
      <c r="H717" s="12"/>
      <c r="I717" s="12"/>
      <c r="J717" s="12" t="s">
        <v>216</v>
      </c>
      <c r="K717" s="76"/>
      <c r="L717" s="82"/>
      <c r="M717" s="11"/>
    </row>
    <row r="718" spans="1:13" s="79" customFormat="1" ht="13.5">
      <c r="A718" s="72" t="str">
        <f>IF(B718="Code",1+MAX(A$5:A717),"")</f>
        <v/>
      </c>
      <c r="B718" s="88" t="s">
        <v>238</v>
      </c>
      <c r="C718" s="102"/>
      <c r="D718" s="89" t="str">
        <f>IF(ISNUMBER(C718),VLOOKUP(C718,Approaches,2,0),"")</f>
        <v/>
      </c>
      <c r="E718" s="76">
        <v>5</v>
      </c>
      <c r="F718" s="11"/>
      <c r="G718" s="12"/>
      <c r="H718" s="103"/>
      <c r="I718" s="14"/>
      <c r="J718" s="12" t="s">
        <v>216</v>
      </c>
      <c r="K718" s="87"/>
      <c r="L718" s="82"/>
      <c r="M718" s="11"/>
    </row>
    <row r="719" spans="1:13" s="79" customFormat="1" ht="13.5">
      <c r="A719" s="72"/>
      <c r="B719" s="88" t="s">
        <v>238</v>
      </c>
      <c r="C719" s="102"/>
      <c r="D719" s="86" t="str">
        <f>IF(ISNUMBER(C719),VLOOKUP(C719,Approaches,2,0),"")</f>
        <v/>
      </c>
      <c r="E719" s="76">
        <v>6</v>
      </c>
      <c r="F719" s="11"/>
      <c r="G719" s="12"/>
      <c r="H719" s="103"/>
      <c r="I719" s="14"/>
      <c r="J719" s="12"/>
      <c r="K719" s="87"/>
      <c r="L719" s="82"/>
      <c r="M719" s="11"/>
    </row>
    <row r="720" spans="1:13" s="79" customFormat="1" ht="13.5">
      <c r="A720" s="72"/>
      <c r="B720" s="88" t="s">
        <v>238</v>
      </c>
      <c r="C720" s="102"/>
      <c r="D720" s="86" t="str">
        <f>IF(ISNUMBER(C720),VLOOKUP(C720,Approaches,2,0),"")</f>
        <v/>
      </c>
      <c r="E720" s="76">
        <v>7</v>
      </c>
      <c r="F720" s="11"/>
      <c r="G720" s="12"/>
      <c r="H720" s="103"/>
      <c r="I720" s="14"/>
      <c r="J720" s="12"/>
      <c r="K720" s="87"/>
      <c r="L720" s="82"/>
      <c r="M720" s="11"/>
    </row>
    <row r="721" spans="1:13" s="79" customFormat="1" ht="13.5">
      <c r="A721" s="72"/>
      <c r="B721" s="88" t="s">
        <v>238</v>
      </c>
      <c r="C721" s="102"/>
      <c r="D721" s="86" t="str">
        <f>IF(ISNUMBER(C721),VLOOKUP(C721,Approaches,2,0),"")</f>
        <v/>
      </c>
      <c r="E721" s="76">
        <v>8</v>
      </c>
      <c r="F721" s="11"/>
      <c r="G721" s="12"/>
      <c r="H721" s="103"/>
      <c r="I721" s="14"/>
      <c r="J721" s="12"/>
      <c r="K721" s="87"/>
      <c r="L721" s="82"/>
      <c r="M721" s="11"/>
    </row>
    <row r="722" spans="1:13" s="79" customFormat="1" ht="13.5">
      <c r="A722" s="72"/>
      <c r="B722" s="88" t="s">
        <v>238</v>
      </c>
      <c r="C722" s="102"/>
      <c r="D722" s="90" t="str">
        <f>IF(ISNUMBER(C722),VLOOKUP(C722,Approaches,2,0),"")</f>
        <v/>
      </c>
      <c r="E722" s="76">
        <v>9</v>
      </c>
      <c r="F722" s="11"/>
      <c r="G722" s="12"/>
      <c r="H722" s="103"/>
      <c r="I722" s="14"/>
      <c r="J722" s="12"/>
      <c r="K722" s="87"/>
      <c r="L722" s="82"/>
      <c r="M722" s="11"/>
    </row>
    <row r="723" spans="1:13" s="79" customFormat="1" ht="14.25" thickBot="1">
      <c r="A723" s="72"/>
      <c r="B723" s="91"/>
      <c r="C723" s="91"/>
      <c r="D723" s="86"/>
      <c r="E723" s="76">
        <v>10</v>
      </c>
      <c r="F723" s="11"/>
      <c r="G723" s="12"/>
      <c r="H723" s="103"/>
      <c r="I723" s="15"/>
      <c r="J723" s="12"/>
      <c r="K723" s="87"/>
      <c r="L723" s="82"/>
      <c r="M723" s="11"/>
    </row>
    <row r="724" spans="1:13" s="79" customFormat="1" ht="14.25" thickBot="1">
      <c r="A724" s="72" t="str">
        <f>IF(B724="Code",1+MAX(A$5:A718),"")</f>
        <v/>
      </c>
      <c r="B724" s="92"/>
      <c r="C724" s="92"/>
      <c r="D724" s="92"/>
      <c r="E724" s="93"/>
      <c r="F724" s="94"/>
      <c r="G724" s="92" t="s">
        <v>204</v>
      </c>
      <c r="H724" s="95">
        <f>B714</f>
        <v>1105622</v>
      </c>
      <c r="I724" s="104"/>
      <c r="J724" s="93" t="s">
        <v>216</v>
      </c>
      <c r="K724" s="93"/>
      <c r="L724" s="93"/>
      <c r="M724" s="93"/>
    </row>
    <row r="725" spans="1:13" s="79" customFormat="1" ht="14.25" thickBot="1">
      <c r="A725" s="72">
        <f>IF(B725="Code",1+MAX(A$5:A724),"")</f>
        <v>61</v>
      </c>
      <c r="B725" s="73" t="s">
        <v>199</v>
      </c>
      <c r="C725" s="73"/>
      <c r="D725" s="74" t="s">
        <v>200</v>
      </c>
      <c r="E725" s="75"/>
      <c r="F725" s="74" t="s">
        <v>201</v>
      </c>
      <c r="G725" s="74" t="s">
        <v>202</v>
      </c>
      <c r="H725" s="75" t="s">
        <v>198</v>
      </c>
      <c r="I725" s="75" t="s">
        <v>203</v>
      </c>
      <c r="J725" s="75" t="s">
        <v>215</v>
      </c>
      <c r="K725" s="76"/>
      <c r="L725" s="77" t="str">
        <f>IF(AND(ISNUMBER(I736),ISNUMBER(H736)),"OK","")</f>
        <v/>
      </c>
      <c r="M725" s="78"/>
    </row>
    <row r="726" spans="1:13" s="79" customFormat="1" ht="13.5">
      <c r="A726" s="72" t="str">
        <f>IF(B726="Code",1+MAX(A$5:A725),"")</f>
        <v/>
      </c>
      <c r="B726" s="80">
        <f>VLOOKUP(A725,BasicHeadings,2,0)</f>
        <v>1106111</v>
      </c>
      <c r="C726" s="81"/>
      <c r="D726" s="80" t="str">
        <f>VLOOKUP(A725,BasicHeadings,3,0)</f>
        <v>Pharmaceutical products</v>
      </c>
      <c r="E726" s="76">
        <v>1</v>
      </c>
      <c r="F726" s="11"/>
      <c r="G726" s="11"/>
      <c r="H726" s="12"/>
      <c r="I726" s="12"/>
      <c r="J726" s="12" t="s">
        <v>216</v>
      </c>
      <c r="K726" s="76"/>
      <c r="L726" s="82"/>
      <c r="M726" s="11"/>
    </row>
    <row r="727" spans="1:13" s="79" customFormat="1" ht="15" customHeight="1">
      <c r="A727" s="72" t="str">
        <f>IF(B727="Code",1+MAX(A$5:A726),"")</f>
        <v/>
      </c>
      <c r="B727" s="83"/>
      <c r="C727" s="84" t="s">
        <v>212</v>
      </c>
      <c r="D727" s="83"/>
      <c r="E727" s="76">
        <v>2</v>
      </c>
      <c r="F727" s="11"/>
      <c r="G727" s="11"/>
      <c r="H727" s="12"/>
      <c r="I727" s="12"/>
      <c r="J727" s="12" t="s">
        <v>216</v>
      </c>
      <c r="K727" s="76"/>
      <c r="L727" s="82"/>
      <c r="M727" s="11"/>
    </row>
    <row r="728" spans="1:13" s="79" customFormat="1" ht="13.5" customHeight="1">
      <c r="A728" s="72" t="str">
        <f>IF(B728="Code",1+MAX(A$5:A727),"")</f>
        <v/>
      </c>
      <c r="B728" s="85"/>
      <c r="C728" s="167" t="s">
        <v>239</v>
      </c>
      <c r="D728" s="168"/>
      <c r="E728" s="76">
        <v>3</v>
      </c>
      <c r="F728" s="11"/>
      <c r="G728" s="11"/>
      <c r="H728" s="12"/>
      <c r="I728" s="13"/>
      <c r="J728" s="12" t="s">
        <v>216</v>
      </c>
      <c r="K728" s="76"/>
      <c r="L728" s="82"/>
      <c r="M728" s="11"/>
    </row>
    <row r="729" spans="1:13" s="79" customFormat="1" ht="13.5">
      <c r="A729" s="72" t="str">
        <f>IF(B729="Code",1+MAX(A$5:A728),"")</f>
        <v/>
      </c>
      <c r="B729" s="86"/>
      <c r="C729" s="169"/>
      <c r="D729" s="170"/>
      <c r="E729" s="87">
        <v>4</v>
      </c>
      <c r="F729" s="11"/>
      <c r="G729" s="11"/>
      <c r="H729" s="12"/>
      <c r="I729" s="12"/>
      <c r="J729" s="12" t="s">
        <v>216</v>
      </c>
      <c r="K729" s="76"/>
      <c r="L729" s="82"/>
      <c r="M729" s="11"/>
    </row>
    <row r="730" spans="1:13" s="79" customFormat="1" ht="13.5">
      <c r="A730" s="72" t="str">
        <f>IF(B730="Code",1+MAX(A$5:A729),"")</f>
        <v/>
      </c>
      <c r="B730" s="88" t="s">
        <v>238</v>
      </c>
      <c r="C730" s="102"/>
      <c r="D730" s="89" t="str">
        <f>IF(ISNUMBER(C730),VLOOKUP(C730,Approaches,2,0),"")</f>
        <v/>
      </c>
      <c r="E730" s="76">
        <v>5</v>
      </c>
      <c r="F730" s="11"/>
      <c r="G730" s="12"/>
      <c r="H730" s="103"/>
      <c r="I730" s="14"/>
      <c r="J730" s="12" t="s">
        <v>216</v>
      </c>
      <c r="K730" s="87"/>
      <c r="L730" s="82"/>
      <c r="M730" s="11"/>
    </row>
    <row r="731" spans="1:13" s="79" customFormat="1" ht="13.5">
      <c r="A731" s="72"/>
      <c r="B731" s="88" t="s">
        <v>238</v>
      </c>
      <c r="C731" s="102"/>
      <c r="D731" s="86" t="str">
        <f>IF(ISNUMBER(C731),VLOOKUP(C731,Approaches,2,0),"")</f>
        <v/>
      </c>
      <c r="E731" s="76">
        <v>6</v>
      </c>
      <c r="F731" s="11"/>
      <c r="G731" s="12"/>
      <c r="H731" s="103"/>
      <c r="I731" s="14"/>
      <c r="J731" s="12"/>
      <c r="K731" s="87"/>
      <c r="L731" s="82"/>
      <c r="M731" s="11"/>
    </row>
    <row r="732" spans="1:13" s="79" customFormat="1" ht="13.5">
      <c r="A732" s="72"/>
      <c r="B732" s="88" t="s">
        <v>238</v>
      </c>
      <c r="C732" s="102"/>
      <c r="D732" s="86" t="str">
        <f>IF(ISNUMBER(C732),VLOOKUP(C732,Approaches,2,0),"")</f>
        <v/>
      </c>
      <c r="E732" s="76">
        <v>7</v>
      </c>
      <c r="F732" s="11"/>
      <c r="G732" s="12"/>
      <c r="H732" s="103"/>
      <c r="I732" s="14"/>
      <c r="J732" s="12"/>
      <c r="K732" s="87"/>
      <c r="L732" s="82"/>
      <c r="M732" s="11"/>
    </row>
    <row r="733" spans="1:13" s="79" customFormat="1" ht="13.5">
      <c r="A733" s="72"/>
      <c r="B733" s="88" t="s">
        <v>238</v>
      </c>
      <c r="C733" s="102"/>
      <c r="D733" s="86" t="str">
        <f>IF(ISNUMBER(C733),VLOOKUP(C733,Approaches,2,0),"")</f>
        <v/>
      </c>
      <c r="E733" s="76">
        <v>8</v>
      </c>
      <c r="F733" s="11"/>
      <c r="G733" s="12"/>
      <c r="H733" s="103"/>
      <c r="I733" s="14"/>
      <c r="J733" s="12"/>
      <c r="K733" s="87"/>
      <c r="L733" s="82"/>
      <c r="M733" s="11"/>
    </row>
    <row r="734" spans="1:13" s="79" customFormat="1" ht="13.5">
      <c r="A734" s="72"/>
      <c r="B734" s="88" t="s">
        <v>238</v>
      </c>
      <c r="C734" s="102"/>
      <c r="D734" s="90" t="str">
        <f>IF(ISNUMBER(C734),VLOOKUP(C734,Approaches,2,0),"")</f>
        <v/>
      </c>
      <c r="E734" s="76">
        <v>9</v>
      </c>
      <c r="F734" s="11"/>
      <c r="G734" s="12"/>
      <c r="H734" s="103"/>
      <c r="I734" s="14"/>
      <c r="J734" s="12"/>
      <c r="K734" s="87"/>
      <c r="L734" s="82"/>
      <c r="M734" s="11"/>
    </row>
    <row r="735" spans="1:13" s="79" customFormat="1" ht="14.25" thickBot="1">
      <c r="A735" s="72"/>
      <c r="B735" s="91"/>
      <c r="C735" s="91"/>
      <c r="D735" s="86"/>
      <c r="E735" s="76">
        <v>10</v>
      </c>
      <c r="F735" s="11"/>
      <c r="G735" s="12"/>
      <c r="H735" s="103"/>
      <c r="I735" s="15"/>
      <c r="J735" s="12"/>
      <c r="K735" s="87"/>
      <c r="L735" s="82"/>
      <c r="M735" s="11"/>
    </row>
    <row r="736" spans="1:13" s="79" customFormat="1" ht="14.25" thickBot="1">
      <c r="A736" s="72" t="str">
        <f>IF(B736="Code",1+MAX(A$5:A730),"")</f>
        <v/>
      </c>
      <c r="B736" s="92"/>
      <c r="C736" s="92"/>
      <c r="D736" s="92"/>
      <c r="E736" s="93"/>
      <c r="F736" s="94"/>
      <c r="G736" s="92" t="s">
        <v>204</v>
      </c>
      <c r="H736" s="95">
        <f>B726</f>
        <v>1106111</v>
      </c>
      <c r="I736" s="104"/>
      <c r="J736" s="93" t="s">
        <v>216</v>
      </c>
      <c r="K736" s="93"/>
      <c r="L736" s="93"/>
      <c r="M736" s="93"/>
    </row>
    <row r="737" spans="1:13" s="79" customFormat="1" ht="14.25" thickBot="1">
      <c r="A737" s="72">
        <f>IF(B737="Code",1+MAX(A$5:A736),"")</f>
        <v>62</v>
      </c>
      <c r="B737" s="73" t="s">
        <v>199</v>
      </c>
      <c r="C737" s="73"/>
      <c r="D737" s="74" t="s">
        <v>200</v>
      </c>
      <c r="E737" s="75"/>
      <c r="F737" s="74" t="s">
        <v>201</v>
      </c>
      <c r="G737" s="74" t="s">
        <v>202</v>
      </c>
      <c r="H737" s="75" t="s">
        <v>198</v>
      </c>
      <c r="I737" s="75" t="s">
        <v>203</v>
      </c>
      <c r="J737" s="75" t="s">
        <v>215</v>
      </c>
      <c r="K737" s="76"/>
      <c r="L737" s="77" t="str">
        <f>IF(AND(ISNUMBER(I748),ISNUMBER(H748)),"OK","")</f>
        <v/>
      </c>
      <c r="M737" s="78"/>
    </row>
    <row r="738" spans="1:13" s="79" customFormat="1" ht="13.5">
      <c r="A738" s="72" t="str">
        <f>IF(B738="Code",1+MAX(A$5:A737),"")</f>
        <v/>
      </c>
      <c r="B738" s="80">
        <f>VLOOKUP(A737,BasicHeadings,2,0)</f>
        <v>1106121</v>
      </c>
      <c r="C738" s="81"/>
      <c r="D738" s="80" t="str">
        <f>VLOOKUP(A737,BasicHeadings,3,0)</f>
        <v>Other medical products</v>
      </c>
      <c r="E738" s="76">
        <v>1</v>
      </c>
      <c r="F738" s="11"/>
      <c r="G738" s="11"/>
      <c r="H738" s="12"/>
      <c r="I738" s="12"/>
      <c r="J738" s="12" t="s">
        <v>216</v>
      </c>
      <c r="K738" s="76"/>
      <c r="L738" s="82"/>
      <c r="M738" s="11"/>
    </row>
    <row r="739" spans="1:13" s="79" customFormat="1" ht="15" customHeight="1">
      <c r="A739" s="72" t="str">
        <f>IF(B739="Code",1+MAX(A$5:A738),"")</f>
        <v/>
      </c>
      <c r="B739" s="83"/>
      <c r="C739" s="84" t="s">
        <v>212</v>
      </c>
      <c r="D739" s="83"/>
      <c r="E739" s="76">
        <v>2</v>
      </c>
      <c r="F739" s="11"/>
      <c r="G739" s="11"/>
      <c r="H739" s="12"/>
      <c r="I739" s="12"/>
      <c r="J739" s="12" t="s">
        <v>216</v>
      </c>
      <c r="K739" s="76"/>
      <c r="L739" s="82"/>
      <c r="M739" s="11"/>
    </row>
    <row r="740" spans="1:13" s="79" customFormat="1" ht="13.5" customHeight="1">
      <c r="A740" s="72" t="str">
        <f>IF(B740="Code",1+MAX(A$5:A739),"")</f>
        <v/>
      </c>
      <c r="B740" s="85"/>
      <c r="C740" s="167" t="s">
        <v>239</v>
      </c>
      <c r="D740" s="168"/>
      <c r="E740" s="76">
        <v>3</v>
      </c>
      <c r="F740" s="11"/>
      <c r="G740" s="11"/>
      <c r="H740" s="12"/>
      <c r="I740" s="13"/>
      <c r="J740" s="12" t="s">
        <v>216</v>
      </c>
      <c r="K740" s="76"/>
      <c r="L740" s="82"/>
      <c r="M740" s="11"/>
    </row>
    <row r="741" spans="1:13" s="79" customFormat="1" ht="13.5">
      <c r="A741" s="72" t="str">
        <f>IF(B741="Code",1+MAX(A$5:A740),"")</f>
        <v/>
      </c>
      <c r="B741" s="86"/>
      <c r="C741" s="169"/>
      <c r="D741" s="170"/>
      <c r="E741" s="87">
        <v>4</v>
      </c>
      <c r="F741" s="11"/>
      <c r="G741" s="11"/>
      <c r="H741" s="12"/>
      <c r="I741" s="12"/>
      <c r="J741" s="12" t="s">
        <v>216</v>
      </c>
      <c r="K741" s="76"/>
      <c r="L741" s="82"/>
      <c r="M741" s="11"/>
    </row>
    <row r="742" spans="1:13" s="79" customFormat="1" ht="13.5">
      <c r="A742" s="72" t="str">
        <f>IF(B742="Code",1+MAX(A$5:A741),"")</f>
        <v/>
      </c>
      <c r="B742" s="88" t="s">
        <v>238</v>
      </c>
      <c r="C742" s="102"/>
      <c r="D742" s="89" t="str">
        <f>IF(ISNUMBER(C742),VLOOKUP(C742,Approaches,2,0),"")</f>
        <v/>
      </c>
      <c r="E742" s="76">
        <v>5</v>
      </c>
      <c r="F742" s="11"/>
      <c r="G742" s="12"/>
      <c r="H742" s="103"/>
      <c r="I742" s="14"/>
      <c r="J742" s="12" t="s">
        <v>216</v>
      </c>
      <c r="K742" s="87"/>
      <c r="L742" s="82"/>
      <c r="M742" s="11"/>
    </row>
    <row r="743" spans="1:13" s="79" customFormat="1" ht="13.5">
      <c r="A743" s="72"/>
      <c r="B743" s="88" t="s">
        <v>238</v>
      </c>
      <c r="C743" s="102"/>
      <c r="D743" s="86" t="str">
        <f>IF(ISNUMBER(C743),VLOOKUP(C743,Approaches,2,0),"")</f>
        <v/>
      </c>
      <c r="E743" s="76">
        <v>6</v>
      </c>
      <c r="F743" s="11"/>
      <c r="G743" s="12"/>
      <c r="H743" s="103"/>
      <c r="I743" s="14"/>
      <c r="J743" s="12"/>
      <c r="K743" s="87"/>
      <c r="L743" s="82"/>
      <c r="M743" s="11"/>
    </row>
    <row r="744" spans="1:13" s="79" customFormat="1" ht="13.5">
      <c r="A744" s="72"/>
      <c r="B744" s="88" t="s">
        <v>238</v>
      </c>
      <c r="C744" s="102"/>
      <c r="D744" s="86" t="str">
        <f>IF(ISNUMBER(C744),VLOOKUP(C744,Approaches,2,0),"")</f>
        <v/>
      </c>
      <c r="E744" s="76">
        <v>7</v>
      </c>
      <c r="F744" s="11"/>
      <c r="G744" s="12"/>
      <c r="H744" s="103"/>
      <c r="I744" s="14"/>
      <c r="J744" s="12"/>
      <c r="K744" s="87"/>
      <c r="L744" s="82"/>
      <c r="M744" s="11"/>
    </row>
    <row r="745" spans="1:13" s="79" customFormat="1" ht="13.5">
      <c r="A745" s="72"/>
      <c r="B745" s="88" t="s">
        <v>238</v>
      </c>
      <c r="C745" s="102"/>
      <c r="D745" s="86" t="str">
        <f>IF(ISNUMBER(C745),VLOOKUP(C745,Approaches,2,0),"")</f>
        <v/>
      </c>
      <c r="E745" s="76">
        <v>8</v>
      </c>
      <c r="F745" s="11"/>
      <c r="G745" s="12"/>
      <c r="H745" s="103"/>
      <c r="I745" s="14"/>
      <c r="J745" s="12"/>
      <c r="K745" s="87"/>
      <c r="L745" s="82"/>
      <c r="M745" s="11"/>
    </row>
    <row r="746" spans="1:13" s="79" customFormat="1" ht="13.5">
      <c r="A746" s="72"/>
      <c r="B746" s="88" t="s">
        <v>238</v>
      </c>
      <c r="C746" s="102"/>
      <c r="D746" s="90" t="str">
        <f>IF(ISNUMBER(C746),VLOOKUP(C746,Approaches,2,0),"")</f>
        <v/>
      </c>
      <c r="E746" s="76">
        <v>9</v>
      </c>
      <c r="F746" s="11"/>
      <c r="G746" s="12"/>
      <c r="H746" s="103"/>
      <c r="I746" s="14"/>
      <c r="J746" s="12"/>
      <c r="K746" s="87"/>
      <c r="L746" s="82"/>
      <c r="M746" s="11"/>
    </row>
    <row r="747" spans="1:13" s="79" customFormat="1" ht="14.25" thickBot="1">
      <c r="A747" s="72"/>
      <c r="B747" s="91"/>
      <c r="C747" s="91"/>
      <c r="D747" s="86"/>
      <c r="E747" s="76">
        <v>10</v>
      </c>
      <c r="F747" s="11"/>
      <c r="G747" s="12"/>
      <c r="H747" s="103"/>
      <c r="I747" s="15"/>
      <c r="J747" s="12"/>
      <c r="K747" s="87"/>
      <c r="L747" s="82"/>
      <c r="M747" s="11"/>
    </row>
    <row r="748" spans="1:13" s="79" customFormat="1" ht="14.25" thickBot="1">
      <c r="A748" s="72" t="str">
        <f>IF(B748="Code",1+MAX(A$5:A742),"")</f>
        <v/>
      </c>
      <c r="B748" s="92"/>
      <c r="C748" s="92"/>
      <c r="D748" s="92"/>
      <c r="E748" s="93"/>
      <c r="F748" s="94"/>
      <c r="G748" s="92" t="s">
        <v>204</v>
      </c>
      <c r="H748" s="95">
        <f>B738</f>
        <v>1106121</v>
      </c>
      <c r="I748" s="104"/>
      <c r="J748" s="93" t="s">
        <v>216</v>
      </c>
      <c r="K748" s="93"/>
      <c r="L748" s="93"/>
      <c r="M748" s="93"/>
    </row>
    <row r="749" spans="1:13" s="79" customFormat="1" ht="14.25" thickBot="1">
      <c r="A749" s="72">
        <f>IF(B749="Code",1+MAX(A$5:A748),"")</f>
        <v>63</v>
      </c>
      <c r="B749" s="73" t="s">
        <v>199</v>
      </c>
      <c r="C749" s="73"/>
      <c r="D749" s="74" t="s">
        <v>200</v>
      </c>
      <c r="E749" s="75"/>
      <c r="F749" s="74" t="s">
        <v>201</v>
      </c>
      <c r="G749" s="74" t="s">
        <v>202</v>
      </c>
      <c r="H749" s="75" t="s">
        <v>198</v>
      </c>
      <c r="I749" s="75" t="s">
        <v>203</v>
      </c>
      <c r="J749" s="75" t="s">
        <v>215</v>
      </c>
      <c r="K749" s="76"/>
      <c r="L749" s="77" t="str">
        <f>IF(AND(ISNUMBER(I760),ISNUMBER(H760)),"OK","")</f>
        <v/>
      </c>
      <c r="M749" s="78"/>
    </row>
    <row r="750" spans="1:13" s="79" customFormat="1" ht="13.5">
      <c r="A750" s="72" t="str">
        <f>IF(B750="Code",1+MAX(A$5:A749),"")</f>
        <v/>
      </c>
      <c r="B750" s="80">
        <f>VLOOKUP(A749,BasicHeadings,2,0)</f>
        <v>1106131</v>
      </c>
      <c r="C750" s="81"/>
      <c r="D750" s="80" t="str">
        <f>VLOOKUP(A749,BasicHeadings,3,0)</f>
        <v>Therapeutic appliances and equipment</v>
      </c>
      <c r="E750" s="76">
        <v>1</v>
      </c>
      <c r="F750" s="11"/>
      <c r="G750" s="11"/>
      <c r="H750" s="12"/>
      <c r="I750" s="12"/>
      <c r="J750" s="12" t="s">
        <v>216</v>
      </c>
      <c r="K750" s="76"/>
      <c r="L750" s="82"/>
      <c r="M750" s="11"/>
    </row>
    <row r="751" spans="1:13" s="79" customFormat="1" ht="15" customHeight="1">
      <c r="A751" s="72" t="str">
        <f>IF(B751="Code",1+MAX(A$5:A750),"")</f>
        <v/>
      </c>
      <c r="B751" s="83"/>
      <c r="C751" s="84" t="s">
        <v>212</v>
      </c>
      <c r="D751" s="83"/>
      <c r="E751" s="76">
        <v>2</v>
      </c>
      <c r="F751" s="11"/>
      <c r="G751" s="11"/>
      <c r="H751" s="12"/>
      <c r="I751" s="12"/>
      <c r="J751" s="12" t="s">
        <v>216</v>
      </c>
      <c r="K751" s="76"/>
      <c r="L751" s="82"/>
      <c r="M751" s="11"/>
    </row>
    <row r="752" spans="1:13" s="79" customFormat="1" ht="13.5" customHeight="1">
      <c r="A752" s="72" t="str">
        <f>IF(B752="Code",1+MAX(A$5:A751),"")</f>
        <v/>
      </c>
      <c r="B752" s="85"/>
      <c r="C752" s="167" t="s">
        <v>239</v>
      </c>
      <c r="D752" s="168"/>
      <c r="E752" s="76">
        <v>3</v>
      </c>
      <c r="F752" s="11"/>
      <c r="G752" s="11"/>
      <c r="H752" s="12"/>
      <c r="I752" s="13"/>
      <c r="J752" s="12" t="s">
        <v>216</v>
      </c>
      <c r="K752" s="76"/>
      <c r="L752" s="82"/>
      <c r="M752" s="11"/>
    </row>
    <row r="753" spans="1:13" s="79" customFormat="1" ht="13.5">
      <c r="A753" s="72" t="str">
        <f>IF(B753="Code",1+MAX(A$5:A752),"")</f>
        <v/>
      </c>
      <c r="B753" s="86"/>
      <c r="C753" s="169"/>
      <c r="D753" s="170"/>
      <c r="E753" s="87">
        <v>4</v>
      </c>
      <c r="F753" s="11"/>
      <c r="G753" s="11"/>
      <c r="H753" s="12"/>
      <c r="I753" s="12"/>
      <c r="J753" s="12" t="s">
        <v>216</v>
      </c>
      <c r="K753" s="76"/>
      <c r="L753" s="82"/>
      <c r="M753" s="11"/>
    </row>
    <row r="754" spans="1:13" s="79" customFormat="1" ht="13.5">
      <c r="A754" s="72" t="str">
        <f>IF(B754="Code",1+MAX(A$5:A753),"")</f>
        <v/>
      </c>
      <c r="B754" s="88" t="s">
        <v>238</v>
      </c>
      <c r="C754" s="102"/>
      <c r="D754" s="89" t="str">
        <f>IF(ISNUMBER(C754),VLOOKUP(C754,Approaches,2,0),"")</f>
        <v/>
      </c>
      <c r="E754" s="76">
        <v>5</v>
      </c>
      <c r="F754" s="11"/>
      <c r="G754" s="12"/>
      <c r="H754" s="103"/>
      <c r="I754" s="14"/>
      <c r="J754" s="12" t="s">
        <v>216</v>
      </c>
      <c r="K754" s="87"/>
      <c r="L754" s="82"/>
      <c r="M754" s="11"/>
    </row>
    <row r="755" spans="1:13" s="79" customFormat="1" ht="13.5">
      <c r="A755" s="72"/>
      <c r="B755" s="88" t="s">
        <v>238</v>
      </c>
      <c r="C755" s="102"/>
      <c r="D755" s="86" t="str">
        <f>IF(ISNUMBER(C755),VLOOKUP(C755,Approaches,2,0),"")</f>
        <v/>
      </c>
      <c r="E755" s="76">
        <v>6</v>
      </c>
      <c r="F755" s="11"/>
      <c r="G755" s="12"/>
      <c r="H755" s="103"/>
      <c r="I755" s="14"/>
      <c r="J755" s="12"/>
      <c r="K755" s="87"/>
      <c r="L755" s="82"/>
      <c r="M755" s="11"/>
    </row>
    <row r="756" spans="1:13" s="79" customFormat="1" ht="13.5">
      <c r="A756" s="72"/>
      <c r="B756" s="88" t="s">
        <v>238</v>
      </c>
      <c r="C756" s="102"/>
      <c r="D756" s="86" t="str">
        <f>IF(ISNUMBER(C756),VLOOKUP(C756,Approaches,2,0),"")</f>
        <v/>
      </c>
      <c r="E756" s="76">
        <v>7</v>
      </c>
      <c r="F756" s="11"/>
      <c r="G756" s="12"/>
      <c r="H756" s="103"/>
      <c r="I756" s="14"/>
      <c r="J756" s="12"/>
      <c r="K756" s="87"/>
      <c r="L756" s="82"/>
      <c r="M756" s="11"/>
    </row>
    <row r="757" spans="1:13" s="79" customFormat="1" ht="13.5">
      <c r="A757" s="72"/>
      <c r="B757" s="88" t="s">
        <v>238</v>
      </c>
      <c r="C757" s="102"/>
      <c r="D757" s="86" t="str">
        <f>IF(ISNUMBER(C757),VLOOKUP(C757,Approaches,2,0),"")</f>
        <v/>
      </c>
      <c r="E757" s="76">
        <v>8</v>
      </c>
      <c r="F757" s="11"/>
      <c r="G757" s="12"/>
      <c r="H757" s="103"/>
      <c r="I757" s="14"/>
      <c r="J757" s="12"/>
      <c r="K757" s="87"/>
      <c r="L757" s="82"/>
      <c r="M757" s="11"/>
    </row>
    <row r="758" spans="1:13" s="79" customFormat="1" ht="13.5">
      <c r="A758" s="72"/>
      <c r="B758" s="88" t="s">
        <v>238</v>
      </c>
      <c r="C758" s="102"/>
      <c r="D758" s="90" t="str">
        <f>IF(ISNUMBER(C758),VLOOKUP(C758,Approaches,2,0),"")</f>
        <v/>
      </c>
      <c r="E758" s="76">
        <v>9</v>
      </c>
      <c r="F758" s="11"/>
      <c r="G758" s="12"/>
      <c r="H758" s="103"/>
      <c r="I758" s="14"/>
      <c r="J758" s="12"/>
      <c r="K758" s="87"/>
      <c r="L758" s="82"/>
      <c r="M758" s="11"/>
    </row>
    <row r="759" spans="1:13" s="79" customFormat="1" ht="14.25" thickBot="1">
      <c r="A759" s="72"/>
      <c r="B759" s="91"/>
      <c r="C759" s="91"/>
      <c r="D759" s="86"/>
      <c r="E759" s="76">
        <v>10</v>
      </c>
      <c r="F759" s="11"/>
      <c r="G759" s="12"/>
      <c r="H759" s="103"/>
      <c r="I759" s="15"/>
      <c r="J759" s="12"/>
      <c r="K759" s="87"/>
      <c r="L759" s="82"/>
      <c r="M759" s="11"/>
    </row>
    <row r="760" spans="1:13" s="79" customFormat="1" ht="14.25" thickBot="1">
      <c r="A760" s="72" t="str">
        <f>IF(B760="Code",1+MAX(A$5:A754),"")</f>
        <v/>
      </c>
      <c r="B760" s="92"/>
      <c r="C760" s="92"/>
      <c r="D760" s="92"/>
      <c r="E760" s="93"/>
      <c r="F760" s="94"/>
      <c r="G760" s="92" t="s">
        <v>204</v>
      </c>
      <c r="H760" s="95">
        <f>B750</f>
        <v>1106131</v>
      </c>
      <c r="I760" s="104"/>
      <c r="J760" s="93" t="s">
        <v>216</v>
      </c>
      <c r="K760" s="93"/>
      <c r="L760" s="93"/>
      <c r="M760" s="93"/>
    </row>
    <row r="761" spans="1:13" s="79" customFormat="1" ht="14.25" thickBot="1">
      <c r="A761" s="72">
        <f>IF(B761="Code",1+MAX(A$5:A760),"")</f>
        <v>64</v>
      </c>
      <c r="B761" s="73" t="s">
        <v>199</v>
      </c>
      <c r="C761" s="73"/>
      <c r="D761" s="74" t="s">
        <v>200</v>
      </c>
      <c r="E761" s="75"/>
      <c r="F761" s="74" t="s">
        <v>201</v>
      </c>
      <c r="G761" s="74" t="s">
        <v>202</v>
      </c>
      <c r="H761" s="75" t="s">
        <v>198</v>
      </c>
      <c r="I761" s="75" t="s">
        <v>203</v>
      </c>
      <c r="J761" s="75" t="s">
        <v>215</v>
      </c>
      <c r="K761" s="76"/>
      <c r="L761" s="77" t="str">
        <f>IF(AND(ISNUMBER(I772),ISNUMBER(H772)),"OK","")</f>
        <v/>
      </c>
      <c r="M761" s="78"/>
    </row>
    <row r="762" spans="1:13" s="79" customFormat="1" ht="13.5">
      <c r="A762" s="72" t="str">
        <f>IF(B762="Code",1+MAX(A$5:A761),"")</f>
        <v/>
      </c>
      <c r="B762" s="80">
        <f>VLOOKUP(A761,BasicHeadings,2,0)</f>
        <v>1106211</v>
      </c>
      <c r="C762" s="81"/>
      <c r="D762" s="80" t="str">
        <f>VLOOKUP(A761,BasicHeadings,3,0)</f>
        <v>Medical services</v>
      </c>
      <c r="E762" s="76">
        <v>1</v>
      </c>
      <c r="F762" s="11"/>
      <c r="G762" s="11"/>
      <c r="H762" s="12"/>
      <c r="I762" s="12"/>
      <c r="J762" s="12" t="s">
        <v>216</v>
      </c>
      <c r="K762" s="76"/>
      <c r="L762" s="82"/>
      <c r="M762" s="11"/>
    </row>
    <row r="763" spans="1:13" s="79" customFormat="1" ht="15" customHeight="1">
      <c r="A763" s="72" t="str">
        <f>IF(B763="Code",1+MAX(A$5:A762),"")</f>
        <v/>
      </c>
      <c r="B763" s="83"/>
      <c r="C763" s="84" t="s">
        <v>212</v>
      </c>
      <c r="D763" s="83"/>
      <c r="E763" s="76">
        <v>2</v>
      </c>
      <c r="F763" s="11"/>
      <c r="G763" s="11"/>
      <c r="H763" s="12"/>
      <c r="I763" s="12"/>
      <c r="J763" s="12" t="s">
        <v>216</v>
      </c>
      <c r="K763" s="76"/>
      <c r="L763" s="82"/>
      <c r="M763" s="11"/>
    </row>
    <row r="764" spans="1:13" s="79" customFormat="1" ht="13.5" customHeight="1">
      <c r="A764" s="72" t="str">
        <f>IF(B764="Code",1+MAX(A$5:A763),"")</f>
        <v/>
      </c>
      <c r="B764" s="85"/>
      <c r="C764" s="167" t="s">
        <v>239</v>
      </c>
      <c r="D764" s="168"/>
      <c r="E764" s="76">
        <v>3</v>
      </c>
      <c r="F764" s="11"/>
      <c r="G764" s="11"/>
      <c r="H764" s="12"/>
      <c r="I764" s="13"/>
      <c r="J764" s="12" t="s">
        <v>216</v>
      </c>
      <c r="K764" s="76"/>
      <c r="L764" s="82"/>
      <c r="M764" s="11"/>
    </row>
    <row r="765" spans="1:13" s="79" customFormat="1" ht="13.5">
      <c r="A765" s="72" t="str">
        <f>IF(B765="Code",1+MAX(A$5:A764),"")</f>
        <v/>
      </c>
      <c r="B765" s="86"/>
      <c r="C765" s="169"/>
      <c r="D765" s="170"/>
      <c r="E765" s="87">
        <v>4</v>
      </c>
      <c r="F765" s="11"/>
      <c r="G765" s="11"/>
      <c r="H765" s="12"/>
      <c r="I765" s="12"/>
      <c r="J765" s="12" t="s">
        <v>216</v>
      </c>
      <c r="K765" s="76"/>
      <c r="L765" s="82"/>
      <c r="M765" s="11"/>
    </row>
    <row r="766" spans="1:13" s="79" customFormat="1" ht="13.5">
      <c r="A766" s="72" t="str">
        <f>IF(B766="Code",1+MAX(A$5:A765),"")</f>
        <v/>
      </c>
      <c r="B766" s="88" t="s">
        <v>238</v>
      </c>
      <c r="C766" s="102"/>
      <c r="D766" s="89" t="str">
        <f>IF(ISNUMBER(C766),VLOOKUP(C766,Approaches,2,0),"")</f>
        <v/>
      </c>
      <c r="E766" s="76">
        <v>5</v>
      </c>
      <c r="F766" s="11"/>
      <c r="G766" s="12"/>
      <c r="H766" s="103"/>
      <c r="I766" s="14"/>
      <c r="J766" s="12" t="s">
        <v>216</v>
      </c>
      <c r="K766" s="87"/>
      <c r="L766" s="82"/>
      <c r="M766" s="11"/>
    </row>
    <row r="767" spans="1:13" s="79" customFormat="1" ht="13.5">
      <c r="A767" s="72"/>
      <c r="B767" s="88" t="s">
        <v>238</v>
      </c>
      <c r="C767" s="102"/>
      <c r="D767" s="86" t="str">
        <f>IF(ISNUMBER(C767),VLOOKUP(C767,Approaches,2,0),"")</f>
        <v/>
      </c>
      <c r="E767" s="76">
        <v>6</v>
      </c>
      <c r="F767" s="11"/>
      <c r="G767" s="12"/>
      <c r="H767" s="103"/>
      <c r="I767" s="14"/>
      <c r="J767" s="12"/>
      <c r="K767" s="87"/>
      <c r="L767" s="82"/>
      <c r="M767" s="11"/>
    </row>
    <row r="768" spans="1:13" s="79" customFormat="1" ht="13.5">
      <c r="A768" s="72"/>
      <c r="B768" s="88" t="s">
        <v>238</v>
      </c>
      <c r="C768" s="102"/>
      <c r="D768" s="86" t="str">
        <f>IF(ISNUMBER(C768),VLOOKUP(C768,Approaches,2,0),"")</f>
        <v/>
      </c>
      <c r="E768" s="76">
        <v>7</v>
      </c>
      <c r="F768" s="11"/>
      <c r="G768" s="12"/>
      <c r="H768" s="103"/>
      <c r="I768" s="14"/>
      <c r="J768" s="12"/>
      <c r="K768" s="87"/>
      <c r="L768" s="82"/>
      <c r="M768" s="11"/>
    </row>
    <row r="769" spans="1:13" s="79" customFormat="1" ht="13.5">
      <c r="A769" s="72"/>
      <c r="B769" s="88" t="s">
        <v>238</v>
      </c>
      <c r="C769" s="102"/>
      <c r="D769" s="86" t="str">
        <f>IF(ISNUMBER(C769),VLOOKUP(C769,Approaches,2,0),"")</f>
        <v/>
      </c>
      <c r="E769" s="76">
        <v>8</v>
      </c>
      <c r="F769" s="11"/>
      <c r="G769" s="12"/>
      <c r="H769" s="103"/>
      <c r="I769" s="14"/>
      <c r="J769" s="12"/>
      <c r="K769" s="87"/>
      <c r="L769" s="82"/>
      <c r="M769" s="11"/>
    </row>
    <row r="770" spans="1:13" s="79" customFormat="1" ht="13.5">
      <c r="A770" s="72"/>
      <c r="B770" s="88" t="s">
        <v>238</v>
      </c>
      <c r="C770" s="102"/>
      <c r="D770" s="90" t="str">
        <f>IF(ISNUMBER(C770),VLOOKUP(C770,Approaches,2,0),"")</f>
        <v/>
      </c>
      <c r="E770" s="76">
        <v>9</v>
      </c>
      <c r="F770" s="11"/>
      <c r="G770" s="12"/>
      <c r="H770" s="103"/>
      <c r="I770" s="14"/>
      <c r="J770" s="12"/>
      <c r="K770" s="87"/>
      <c r="L770" s="82"/>
      <c r="M770" s="11"/>
    </row>
    <row r="771" spans="1:13" s="79" customFormat="1" ht="14.25" thickBot="1">
      <c r="A771" s="72"/>
      <c r="B771" s="91"/>
      <c r="C771" s="91"/>
      <c r="D771" s="86"/>
      <c r="E771" s="76">
        <v>10</v>
      </c>
      <c r="F771" s="11"/>
      <c r="G771" s="12"/>
      <c r="H771" s="103"/>
      <c r="I771" s="15"/>
      <c r="J771" s="12"/>
      <c r="K771" s="87"/>
      <c r="L771" s="82"/>
      <c r="M771" s="11"/>
    </row>
    <row r="772" spans="1:13" s="79" customFormat="1" ht="14.25" thickBot="1">
      <c r="A772" s="72" t="str">
        <f>IF(B772="Code",1+MAX(A$5:A766),"")</f>
        <v/>
      </c>
      <c r="B772" s="92"/>
      <c r="C772" s="92"/>
      <c r="D772" s="92"/>
      <c r="E772" s="93"/>
      <c r="F772" s="94"/>
      <c r="G772" s="92" t="s">
        <v>204</v>
      </c>
      <c r="H772" s="95">
        <f>B762</f>
        <v>1106211</v>
      </c>
      <c r="I772" s="104"/>
      <c r="J772" s="93" t="s">
        <v>216</v>
      </c>
      <c r="K772" s="93"/>
      <c r="L772" s="93"/>
      <c r="M772" s="93"/>
    </row>
    <row r="773" spans="1:13" s="79" customFormat="1" ht="14.25" thickBot="1">
      <c r="A773" s="72">
        <f>IF(B773="Code",1+MAX(A$5:A772),"")</f>
        <v>65</v>
      </c>
      <c r="B773" s="73" t="s">
        <v>199</v>
      </c>
      <c r="C773" s="73"/>
      <c r="D773" s="74" t="s">
        <v>200</v>
      </c>
      <c r="E773" s="75"/>
      <c r="F773" s="74" t="s">
        <v>201</v>
      </c>
      <c r="G773" s="74" t="s">
        <v>202</v>
      </c>
      <c r="H773" s="75" t="s">
        <v>198</v>
      </c>
      <c r="I773" s="75" t="s">
        <v>203</v>
      </c>
      <c r="J773" s="75" t="s">
        <v>215</v>
      </c>
      <c r="K773" s="76"/>
      <c r="L773" s="77" t="str">
        <f>IF(AND(ISNUMBER(I784),ISNUMBER(H784)),"OK","")</f>
        <v/>
      </c>
      <c r="M773" s="78"/>
    </row>
    <row r="774" spans="1:13" s="79" customFormat="1" ht="13.5">
      <c r="A774" s="72" t="str">
        <f>IF(B774="Code",1+MAX(A$5:A773),"")</f>
        <v/>
      </c>
      <c r="B774" s="80">
        <f>VLOOKUP(A773,BasicHeadings,2,0)</f>
        <v>1106221</v>
      </c>
      <c r="C774" s="81"/>
      <c r="D774" s="80" t="str">
        <f>VLOOKUP(A773,BasicHeadings,3,0)</f>
        <v>Dental services</v>
      </c>
      <c r="E774" s="76">
        <v>1</v>
      </c>
      <c r="F774" s="11"/>
      <c r="G774" s="11"/>
      <c r="H774" s="12"/>
      <c r="I774" s="12"/>
      <c r="J774" s="12" t="s">
        <v>216</v>
      </c>
      <c r="K774" s="76"/>
      <c r="L774" s="82"/>
      <c r="M774" s="11"/>
    </row>
    <row r="775" spans="1:13" s="79" customFormat="1" ht="15" customHeight="1">
      <c r="A775" s="72" t="str">
        <f>IF(B775="Code",1+MAX(A$5:A774),"")</f>
        <v/>
      </c>
      <c r="B775" s="83"/>
      <c r="C775" s="84" t="s">
        <v>212</v>
      </c>
      <c r="D775" s="83"/>
      <c r="E775" s="76">
        <v>2</v>
      </c>
      <c r="F775" s="11"/>
      <c r="G775" s="11"/>
      <c r="H775" s="12"/>
      <c r="I775" s="12"/>
      <c r="J775" s="12" t="s">
        <v>216</v>
      </c>
      <c r="K775" s="76"/>
      <c r="L775" s="82"/>
      <c r="M775" s="11"/>
    </row>
    <row r="776" spans="1:13" s="79" customFormat="1" ht="13.5" customHeight="1">
      <c r="A776" s="72" t="str">
        <f>IF(B776="Code",1+MAX(A$5:A775),"")</f>
        <v/>
      </c>
      <c r="B776" s="85"/>
      <c r="C776" s="167" t="s">
        <v>239</v>
      </c>
      <c r="D776" s="168"/>
      <c r="E776" s="76">
        <v>3</v>
      </c>
      <c r="F776" s="11"/>
      <c r="G776" s="11"/>
      <c r="H776" s="12"/>
      <c r="I776" s="13"/>
      <c r="J776" s="12" t="s">
        <v>216</v>
      </c>
      <c r="K776" s="76"/>
      <c r="L776" s="82"/>
      <c r="M776" s="11"/>
    </row>
    <row r="777" spans="1:13" s="79" customFormat="1" ht="13.5">
      <c r="A777" s="72" t="str">
        <f>IF(B777="Code",1+MAX(A$5:A776),"")</f>
        <v/>
      </c>
      <c r="B777" s="86"/>
      <c r="C777" s="169"/>
      <c r="D777" s="170"/>
      <c r="E777" s="87">
        <v>4</v>
      </c>
      <c r="F777" s="11"/>
      <c r="G777" s="11"/>
      <c r="H777" s="12"/>
      <c r="I777" s="12"/>
      <c r="J777" s="12" t="s">
        <v>216</v>
      </c>
      <c r="K777" s="76"/>
      <c r="L777" s="82"/>
      <c r="M777" s="11"/>
    </row>
    <row r="778" spans="1:13" s="79" customFormat="1" ht="13.5">
      <c r="A778" s="72" t="str">
        <f>IF(B778="Code",1+MAX(A$5:A777),"")</f>
        <v/>
      </c>
      <c r="B778" s="88" t="s">
        <v>238</v>
      </c>
      <c r="C778" s="102"/>
      <c r="D778" s="89" t="str">
        <f>IF(ISNUMBER(C778),VLOOKUP(C778,Approaches,2,0),"")</f>
        <v/>
      </c>
      <c r="E778" s="76">
        <v>5</v>
      </c>
      <c r="F778" s="11"/>
      <c r="G778" s="12"/>
      <c r="H778" s="103"/>
      <c r="I778" s="14"/>
      <c r="J778" s="12" t="s">
        <v>216</v>
      </c>
      <c r="K778" s="87"/>
      <c r="L778" s="82"/>
      <c r="M778" s="11"/>
    </row>
    <row r="779" spans="1:13" s="79" customFormat="1" ht="13.5">
      <c r="A779" s="72"/>
      <c r="B779" s="88" t="s">
        <v>238</v>
      </c>
      <c r="C779" s="102"/>
      <c r="D779" s="86" t="str">
        <f>IF(ISNUMBER(C779),VLOOKUP(C779,Approaches,2,0),"")</f>
        <v/>
      </c>
      <c r="E779" s="76">
        <v>6</v>
      </c>
      <c r="F779" s="11"/>
      <c r="G779" s="12"/>
      <c r="H779" s="103"/>
      <c r="I779" s="14"/>
      <c r="J779" s="12"/>
      <c r="K779" s="87"/>
      <c r="L779" s="82"/>
      <c r="M779" s="11"/>
    </row>
    <row r="780" spans="1:13" s="79" customFormat="1" ht="13.5">
      <c r="A780" s="72"/>
      <c r="B780" s="88" t="s">
        <v>238</v>
      </c>
      <c r="C780" s="102"/>
      <c r="D780" s="86" t="str">
        <f>IF(ISNUMBER(C780),VLOOKUP(C780,Approaches,2,0),"")</f>
        <v/>
      </c>
      <c r="E780" s="76">
        <v>7</v>
      </c>
      <c r="F780" s="11"/>
      <c r="G780" s="12"/>
      <c r="H780" s="103"/>
      <c r="I780" s="14"/>
      <c r="J780" s="12"/>
      <c r="K780" s="87"/>
      <c r="L780" s="82"/>
      <c r="M780" s="11"/>
    </row>
    <row r="781" spans="1:13" s="79" customFormat="1" ht="13.5">
      <c r="A781" s="72"/>
      <c r="B781" s="88" t="s">
        <v>238</v>
      </c>
      <c r="C781" s="102"/>
      <c r="D781" s="86" t="str">
        <f>IF(ISNUMBER(C781),VLOOKUP(C781,Approaches,2,0),"")</f>
        <v/>
      </c>
      <c r="E781" s="76">
        <v>8</v>
      </c>
      <c r="F781" s="11"/>
      <c r="G781" s="12"/>
      <c r="H781" s="103"/>
      <c r="I781" s="14"/>
      <c r="J781" s="12"/>
      <c r="K781" s="87"/>
      <c r="L781" s="82"/>
      <c r="M781" s="11"/>
    </row>
    <row r="782" spans="1:13" s="79" customFormat="1" ht="13.5">
      <c r="A782" s="72"/>
      <c r="B782" s="88" t="s">
        <v>238</v>
      </c>
      <c r="C782" s="102"/>
      <c r="D782" s="90" t="str">
        <f>IF(ISNUMBER(C782),VLOOKUP(C782,Approaches,2,0),"")</f>
        <v/>
      </c>
      <c r="E782" s="76">
        <v>9</v>
      </c>
      <c r="F782" s="11"/>
      <c r="G782" s="12"/>
      <c r="H782" s="103"/>
      <c r="I782" s="14"/>
      <c r="J782" s="12"/>
      <c r="K782" s="87"/>
      <c r="L782" s="82"/>
      <c r="M782" s="11"/>
    </row>
    <row r="783" spans="1:13" s="79" customFormat="1" ht="14.25" thickBot="1">
      <c r="A783" s="72"/>
      <c r="B783" s="91"/>
      <c r="C783" s="91"/>
      <c r="D783" s="86"/>
      <c r="E783" s="76">
        <v>10</v>
      </c>
      <c r="F783" s="11"/>
      <c r="G783" s="12"/>
      <c r="H783" s="103"/>
      <c r="I783" s="15"/>
      <c r="J783" s="12"/>
      <c r="K783" s="87"/>
      <c r="L783" s="82"/>
      <c r="M783" s="11"/>
    </row>
    <row r="784" spans="1:13" s="79" customFormat="1" ht="14.25" thickBot="1">
      <c r="A784" s="72" t="str">
        <f>IF(B784="Code",1+MAX(A$5:A778),"")</f>
        <v/>
      </c>
      <c r="B784" s="92"/>
      <c r="C784" s="92"/>
      <c r="D784" s="92"/>
      <c r="E784" s="93"/>
      <c r="F784" s="94"/>
      <c r="G784" s="92" t="s">
        <v>204</v>
      </c>
      <c r="H784" s="95">
        <f>B774</f>
        <v>1106221</v>
      </c>
      <c r="I784" s="104"/>
      <c r="J784" s="93" t="s">
        <v>216</v>
      </c>
      <c r="K784" s="93"/>
      <c r="L784" s="93"/>
      <c r="M784" s="93"/>
    </row>
    <row r="785" spans="1:13" s="79" customFormat="1" ht="14.25" thickBot="1">
      <c r="A785" s="72">
        <f>IF(B785="Code",1+MAX(A$5:A784),"")</f>
        <v>66</v>
      </c>
      <c r="B785" s="73" t="s">
        <v>199</v>
      </c>
      <c r="C785" s="73"/>
      <c r="D785" s="74" t="s">
        <v>200</v>
      </c>
      <c r="E785" s="75"/>
      <c r="F785" s="74" t="s">
        <v>201</v>
      </c>
      <c r="G785" s="74" t="s">
        <v>202</v>
      </c>
      <c r="H785" s="75" t="s">
        <v>198</v>
      </c>
      <c r="I785" s="75" t="s">
        <v>203</v>
      </c>
      <c r="J785" s="75" t="s">
        <v>215</v>
      </c>
      <c r="K785" s="76"/>
      <c r="L785" s="77" t="str">
        <f>IF(AND(ISNUMBER(I796),ISNUMBER(H796)),"OK","")</f>
        <v/>
      </c>
      <c r="M785" s="78"/>
    </row>
    <row r="786" spans="1:13" s="79" customFormat="1" ht="13.5">
      <c r="A786" s="72" t="str">
        <f>IF(B786="Code",1+MAX(A$5:A785),"")</f>
        <v/>
      </c>
      <c r="B786" s="80">
        <f>VLOOKUP(A785,BasicHeadings,2,0)</f>
        <v>1106231</v>
      </c>
      <c r="C786" s="81"/>
      <c r="D786" s="80" t="str">
        <f>VLOOKUP(A785,BasicHeadings,3,0)</f>
        <v>Paramedical services</v>
      </c>
      <c r="E786" s="76">
        <v>1</v>
      </c>
      <c r="F786" s="11"/>
      <c r="G786" s="11"/>
      <c r="H786" s="12"/>
      <c r="I786" s="12"/>
      <c r="J786" s="12" t="s">
        <v>216</v>
      </c>
      <c r="K786" s="76"/>
      <c r="L786" s="82"/>
      <c r="M786" s="11"/>
    </row>
    <row r="787" spans="1:13" s="79" customFormat="1" ht="15" customHeight="1">
      <c r="A787" s="72" t="str">
        <f>IF(B787="Code",1+MAX(A$5:A786),"")</f>
        <v/>
      </c>
      <c r="B787" s="83"/>
      <c r="C787" s="84" t="s">
        <v>212</v>
      </c>
      <c r="D787" s="83"/>
      <c r="E787" s="76">
        <v>2</v>
      </c>
      <c r="F787" s="11"/>
      <c r="G787" s="11"/>
      <c r="H787" s="12"/>
      <c r="I787" s="12"/>
      <c r="J787" s="12" t="s">
        <v>216</v>
      </c>
      <c r="K787" s="76"/>
      <c r="L787" s="82"/>
      <c r="M787" s="11"/>
    </row>
    <row r="788" spans="1:13" s="79" customFormat="1" ht="13.5" customHeight="1">
      <c r="A788" s="72" t="str">
        <f>IF(B788="Code",1+MAX(A$5:A787),"")</f>
        <v/>
      </c>
      <c r="B788" s="85"/>
      <c r="C788" s="167" t="s">
        <v>239</v>
      </c>
      <c r="D788" s="168"/>
      <c r="E788" s="76">
        <v>3</v>
      </c>
      <c r="F788" s="11"/>
      <c r="G788" s="11"/>
      <c r="H788" s="12"/>
      <c r="I788" s="13"/>
      <c r="J788" s="12" t="s">
        <v>216</v>
      </c>
      <c r="K788" s="76"/>
      <c r="L788" s="82"/>
      <c r="M788" s="11"/>
    </row>
    <row r="789" spans="1:13" s="79" customFormat="1" ht="13.5">
      <c r="A789" s="72" t="str">
        <f>IF(B789="Code",1+MAX(A$5:A788),"")</f>
        <v/>
      </c>
      <c r="B789" s="86"/>
      <c r="C789" s="169"/>
      <c r="D789" s="170"/>
      <c r="E789" s="87">
        <v>4</v>
      </c>
      <c r="F789" s="11"/>
      <c r="G789" s="11"/>
      <c r="H789" s="12"/>
      <c r="I789" s="12"/>
      <c r="J789" s="12" t="s">
        <v>216</v>
      </c>
      <c r="K789" s="76"/>
      <c r="L789" s="82"/>
      <c r="M789" s="11"/>
    </row>
    <row r="790" spans="1:13" s="79" customFormat="1" ht="13.5">
      <c r="A790" s="72" t="str">
        <f>IF(B790="Code",1+MAX(A$5:A789),"")</f>
        <v/>
      </c>
      <c r="B790" s="88" t="s">
        <v>238</v>
      </c>
      <c r="C790" s="102"/>
      <c r="D790" s="89" t="str">
        <f>IF(ISNUMBER(C790),VLOOKUP(C790,Approaches,2,0),"")</f>
        <v/>
      </c>
      <c r="E790" s="76">
        <v>5</v>
      </c>
      <c r="F790" s="11"/>
      <c r="G790" s="12"/>
      <c r="H790" s="103"/>
      <c r="I790" s="14"/>
      <c r="J790" s="12" t="s">
        <v>216</v>
      </c>
      <c r="K790" s="87"/>
      <c r="L790" s="82"/>
      <c r="M790" s="11"/>
    </row>
    <row r="791" spans="1:13" s="79" customFormat="1" ht="13.5">
      <c r="A791" s="72"/>
      <c r="B791" s="88" t="s">
        <v>238</v>
      </c>
      <c r="C791" s="102"/>
      <c r="D791" s="86" t="str">
        <f>IF(ISNUMBER(C791),VLOOKUP(C791,Approaches,2,0),"")</f>
        <v/>
      </c>
      <c r="E791" s="76">
        <v>6</v>
      </c>
      <c r="F791" s="11"/>
      <c r="G791" s="12"/>
      <c r="H791" s="103"/>
      <c r="I791" s="14"/>
      <c r="J791" s="12"/>
      <c r="K791" s="87"/>
      <c r="L791" s="82"/>
      <c r="M791" s="11"/>
    </row>
    <row r="792" spans="1:13" s="79" customFormat="1" ht="13.5">
      <c r="A792" s="72"/>
      <c r="B792" s="88" t="s">
        <v>238</v>
      </c>
      <c r="C792" s="102"/>
      <c r="D792" s="86" t="str">
        <f>IF(ISNUMBER(C792),VLOOKUP(C792,Approaches,2,0),"")</f>
        <v/>
      </c>
      <c r="E792" s="76">
        <v>7</v>
      </c>
      <c r="F792" s="11"/>
      <c r="G792" s="12"/>
      <c r="H792" s="103"/>
      <c r="I792" s="14"/>
      <c r="J792" s="12"/>
      <c r="K792" s="87"/>
      <c r="L792" s="82"/>
      <c r="M792" s="11"/>
    </row>
    <row r="793" spans="1:13" s="79" customFormat="1" ht="13.5">
      <c r="A793" s="72"/>
      <c r="B793" s="88" t="s">
        <v>238</v>
      </c>
      <c r="C793" s="102"/>
      <c r="D793" s="86" t="str">
        <f>IF(ISNUMBER(C793),VLOOKUP(C793,Approaches,2,0),"")</f>
        <v/>
      </c>
      <c r="E793" s="76">
        <v>8</v>
      </c>
      <c r="F793" s="11"/>
      <c r="G793" s="12"/>
      <c r="H793" s="103"/>
      <c r="I793" s="14"/>
      <c r="J793" s="12"/>
      <c r="K793" s="87"/>
      <c r="L793" s="82"/>
      <c r="M793" s="11"/>
    </row>
    <row r="794" spans="1:13" s="79" customFormat="1" ht="13.5">
      <c r="A794" s="72"/>
      <c r="B794" s="88" t="s">
        <v>238</v>
      </c>
      <c r="C794" s="102"/>
      <c r="D794" s="90" t="str">
        <f>IF(ISNUMBER(C794),VLOOKUP(C794,Approaches,2,0),"")</f>
        <v/>
      </c>
      <c r="E794" s="76">
        <v>9</v>
      </c>
      <c r="F794" s="11"/>
      <c r="G794" s="12"/>
      <c r="H794" s="103"/>
      <c r="I794" s="14"/>
      <c r="J794" s="12"/>
      <c r="K794" s="87"/>
      <c r="L794" s="82"/>
      <c r="M794" s="11"/>
    </row>
    <row r="795" spans="1:13" s="79" customFormat="1" ht="14.25" thickBot="1">
      <c r="A795" s="72"/>
      <c r="B795" s="91"/>
      <c r="C795" s="91"/>
      <c r="D795" s="86"/>
      <c r="E795" s="76">
        <v>10</v>
      </c>
      <c r="F795" s="11"/>
      <c r="G795" s="12"/>
      <c r="H795" s="103"/>
      <c r="I795" s="15"/>
      <c r="J795" s="12"/>
      <c r="K795" s="87"/>
      <c r="L795" s="82"/>
      <c r="M795" s="11"/>
    </row>
    <row r="796" spans="1:13" s="79" customFormat="1" ht="14.25" thickBot="1">
      <c r="A796" s="72" t="str">
        <f>IF(B796="Code",1+MAX(A$5:A790),"")</f>
        <v/>
      </c>
      <c r="B796" s="92"/>
      <c r="C796" s="92"/>
      <c r="D796" s="92"/>
      <c r="E796" s="93"/>
      <c r="F796" s="94"/>
      <c r="G796" s="92" t="s">
        <v>204</v>
      </c>
      <c r="H796" s="95">
        <f>B786</f>
        <v>1106231</v>
      </c>
      <c r="I796" s="104"/>
      <c r="J796" s="93" t="s">
        <v>216</v>
      </c>
      <c r="K796" s="93"/>
      <c r="L796" s="93"/>
      <c r="M796" s="93"/>
    </row>
    <row r="797" spans="1:13" s="79" customFormat="1" ht="14.25" thickBot="1">
      <c r="A797" s="72">
        <f>IF(B797="Code",1+MAX(A$5:A796),"")</f>
        <v>67</v>
      </c>
      <c r="B797" s="73" t="s">
        <v>199</v>
      </c>
      <c r="C797" s="73"/>
      <c r="D797" s="74" t="s">
        <v>200</v>
      </c>
      <c r="E797" s="75"/>
      <c r="F797" s="74" t="s">
        <v>201</v>
      </c>
      <c r="G797" s="74" t="s">
        <v>202</v>
      </c>
      <c r="H797" s="75" t="s">
        <v>198</v>
      </c>
      <c r="I797" s="75" t="s">
        <v>203</v>
      </c>
      <c r="J797" s="75" t="s">
        <v>215</v>
      </c>
      <c r="K797" s="76"/>
      <c r="L797" s="77" t="str">
        <f>IF(AND(ISNUMBER(I808),ISNUMBER(H808)),"OK","")</f>
        <v/>
      </c>
      <c r="M797" s="78"/>
    </row>
    <row r="798" spans="1:13" s="79" customFormat="1" ht="13.5">
      <c r="A798" s="72" t="str">
        <f>IF(B798="Code",1+MAX(A$5:A797),"")</f>
        <v/>
      </c>
      <c r="B798" s="80">
        <f>VLOOKUP(A797,BasicHeadings,2,0)</f>
        <v>1106311</v>
      </c>
      <c r="C798" s="81"/>
      <c r="D798" s="80" t="str">
        <f>VLOOKUP(A797,BasicHeadings,3,0)</f>
        <v>Hospital services</v>
      </c>
      <c r="E798" s="76">
        <v>1</v>
      </c>
      <c r="F798" s="11"/>
      <c r="G798" s="11"/>
      <c r="H798" s="12"/>
      <c r="I798" s="12"/>
      <c r="J798" s="12" t="s">
        <v>216</v>
      </c>
      <c r="K798" s="76"/>
      <c r="L798" s="82"/>
      <c r="M798" s="11"/>
    </row>
    <row r="799" spans="1:13" s="79" customFormat="1" ht="15" customHeight="1">
      <c r="A799" s="72" t="str">
        <f>IF(B799="Code",1+MAX(A$5:A798),"")</f>
        <v/>
      </c>
      <c r="B799" s="83"/>
      <c r="C799" s="84" t="s">
        <v>212</v>
      </c>
      <c r="D799" s="83"/>
      <c r="E799" s="76">
        <v>2</v>
      </c>
      <c r="F799" s="11"/>
      <c r="G799" s="11"/>
      <c r="H799" s="12"/>
      <c r="I799" s="12"/>
      <c r="J799" s="12" t="s">
        <v>216</v>
      </c>
      <c r="K799" s="76"/>
      <c r="L799" s="82"/>
      <c r="M799" s="11"/>
    </row>
    <row r="800" spans="1:13" s="79" customFormat="1" ht="13.5" customHeight="1">
      <c r="A800" s="72" t="str">
        <f>IF(B800="Code",1+MAX(A$5:A799),"")</f>
        <v/>
      </c>
      <c r="B800" s="85"/>
      <c r="C800" s="167" t="s">
        <v>239</v>
      </c>
      <c r="D800" s="168"/>
      <c r="E800" s="76">
        <v>3</v>
      </c>
      <c r="F800" s="11"/>
      <c r="G800" s="11"/>
      <c r="H800" s="12"/>
      <c r="I800" s="13"/>
      <c r="J800" s="12" t="s">
        <v>216</v>
      </c>
      <c r="K800" s="76"/>
      <c r="L800" s="82"/>
      <c r="M800" s="11"/>
    </row>
    <row r="801" spans="1:13" s="79" customFormat="1" ht="13.5">
      <c r="A801" s="72" t="str">
        <f>IF(B801="Code",1+MAX(A$5:A800),"")</f>
        <v/>
      </c>
      <c r="B801" s="86"/>
      <c r="C801" s="169"/>
      <c r="D801" s="170"/>
      <c r="E801" s="87">
        <v>4</v>
      </c>
      <c r="F801" s="11"/>
      <c r="G801" s="11"/>
      <c r="H801" s="12"/>
      <c r="I801" s="12"/>
      <c r="J801" s="12" t="s">
        <v>216</v>
      </c>
      <c r="K801" s="76"/>
      <c r="L801" s="82"/>
      <c r="M801" s="11"/>
    </row>
    <row r="802" spans="1:13" s="79" customFormat="1" ht="13.5">
      <c r="A802" s="72" t="str">
        <f>IF(B802="Code",1+MAX(A$5:A801),"")</f>
        <v/>
      </c>
      <c r="B802" s="88" t="s">
        <v>238</v>
      </c>
      <c r="C802" s="102"/>
      <c r="D802" s="89" t="str">
        <f>IF(ISNUMBER(C802),VLOOKUP(C802,Approaches,2,0),"")</f>
        <v/>
      </c>
      <c r="E802" s="76">
        <v>5</v>
      </c>
      <c r="F802" s="11"/>
      <c r="G802" s="12"/>
      <c r="H802" s="103"/>
      <c r="I802" s="14"/>
      <c r="J802" s="12" t="s">
        <v>216</v>
      </c>
      <c r="K802" s="87"/>
      <c r="L802" s="82"/>
      <c r="M802" s="11"/>
    </row>
    <row r="803" spans="1:13" s="79" customFormat="1" ht="13.5">
      <c r="A803" s="72"/>
      <c r="B803" s="88" t="s">
        <v>238</v>
      </c>
      <c r="C803" s="102"/>
      <c r="D803" s="86" t="str">
        <f>IF(ISNUMBER(C803),VLOOKUP(C803,Approaches,2,0),"")</f>
        <v/>
      </c>
      <c r="E803" s="76">
        <v>6</v>
      </c>
      <c r="F803" s="11"/>
      <c r="G803" s="12"/>
      <c r="H803" s="103"/>
      <c r="I803" s="14"/>
      <c r="J803" s="12"/>
      <c r="K803" s="87"/>
      <c r="L803" s="82"/>
      <c r="M803" s="11"/>
    </row>
    <row r="804" spans="1:13" s="79" customFormat="1" ht="13.5">
      <c r="A804" s="72"/>
      <c r="B804" s="88" t="s">
        <v>238</v>
      </c>
      <c r="C804" s="102"/>
      <c r="D804" s="86" t="str">
        <f>IF(ISNUMBER(C804),VLOOKUP(C804,Approaches,2,0),"")</f>
        <v/>
      </c>
      <c r="E804" s="76">
        <v>7</v>
      </c>
      <c r="F804" s="11"/>
      <c r="G804" s="12"/>
      <c r="H804" s="103"/>
      <c r="I804" s="14"/>
      <c r="J804" s="12"/>
      <c r="K804" s="87"/>
      <c r="L804" s="82"/>
      <c r="M804" s="11"/>
    </row>
    <row r="805" spans="1:13" s="79" customFormat="1" ht="13.5">
      <c r="A805" s="72"/>
      <c r="B805" s="88" t="s">
        <v>238</v>
      </c>
      <c r="C805" s="102"/>
      <c r="D805" s="86" t="str">
        <f>IF(ISNUMBER(C805),VLOOKUP(C805,Approaches,2,0),"")</f>
        <v/>
      </c>
      <c r="E805" s="76">
        <v>8</v>
      </c>
      <c r="F805" s="11"/>
      <c r="G805" s="12"/>
      <c r="H805" s="103"/>
      <c r="I805" s="14"/>
      <c r="J805" s="12"/>
      <c r="K805" s="87"/>
      <c r="L805" s="82"/>
      <c r="M805" s="11"/>
    </row>
    <row r="806" spans="1:13" s="79" customFormat="1" ht="13.5">
      <c r="A806" s="72"/>
      <c r="B806" s="88" t="s">
        <v>238</v>
      </c>
      <c r="C806" s="102"/>
      <c r="D806" s="90" t="str">
        <f>IF(ISNUMBER(C806),VLOOKUP(C806,Approaches,2,0),"")</f>
        <v/>
      </c>
      <c r="E806" s="76">
        <v>9</v>
      </c>
      <c r="F806" s="11"/>
      <c r="G806" s="12"/>
      <c r="H806" s="103"/>
      <c r="I806" s="14"/>
      <c r="J806" s="12"/>
      <c r="K806" s="87"/>
      <c r="L806" s="82"/>
      <c r="M806" s="11"/>
    </row>
    <row r="807" spans="1:13" s="79" customFormat="1" ht="14.25" thickBot="1">
      <c r="A807" s="72"/>
      <c r="B807" s="91"/>
      <c r="C807" s="91"/>
      <c r="D807" s="86"/>
      <c r="E807" s="76">
        <v>10</v>
      </c>
      <c r="F807" s="11"/>
      <c r="G807" s="12"/>
      <c r="H807" s="103"/>
      <c r="I807" s="15"/>
      <c r="J807" s="12"/>
      <c r="K807" s="87"/>
      <c r="L807" s="82"/>
      <c r="M807" s="11"/>
    </row>
    <row r="808" spans="1:13" s="79" customFormat="1" ht="14.25" thickBot="1">
      <c r="A808" s="72" t="str">
        <f>IF(B808="Code",1+MAX(A$5:A802),"")</f>
        <v/>
      </c>
      <c r="B808" s="92"/>
      <c r="C808" s="92"/>
      <c r="D808" s="92"/>
      <c r="E808" s="93"/>
      <c r="F808" s="94"/>
      <c r="G808" s="92" t="s">
        <v>204</v>
      </c>
      <c r="H808" s="95">
        <f>B798</f>
        <v>1106311</v>
      </c>
      <c r="I808" s="104"/>
      <c r="J808" s="93" t="s">
        <v>216</v>
      </c>
      <c r="K808" s="93"/>
      <c r="L808" s="93"/>
      <c r="M808" s="93"/>
    </row>
    <row r="809" spans="1:13" s="79" customFormat="1" ht="14.25" thickBot="1">
      <c r="A809" s="72">
        <f>IF(B809="Code",1+MAX(A$5:A808),"")</f>
        <v>68</v>
      </c>
      <c r="B809" s="73" t="s">
        <v>199</v>
      </c>
      <c r="C809" s="73"/>
      <c r="D809" s="74" t="s">
        <v>200</v>
      </c>
      <c r="E809" s="75"/>
      <c r="F809" s="74" t="s">
        <v>201</v>
      </c>
      <c r="G809" s="74" t="s">
        <v>202</v>
      </c>
      <c r="H809" s="75" t="s">
        <v>198</v>
      </c>
      <c r="I809" s="75" t="s">
        <v>203</v>
      </c>
      <c r="J809" s="75" t="s">
        <v>215</v>
      </c>
      <c r="K809" s="76"/>
      <c r="L809" s="77" t="str">
        <f>IF(AND(ISNUMBER(I820),ISNUMBER(H820)),"OK","")</f>
        <v/>
      </c>
      <c r="M809" s="78"/>
    </row>
    <row r="810" spans="1:13" s="79" customFormat="1" ht="13.5">
      <c r="A810" s="72" t="str">
        <f>IF(B810="Code",1+MAX(A$5:A809),"")</f>
        <v/>
      </c>
      <c r="B810" s="80">
        <f>VLOOKUP(A809,BasicHeadings,2,0)</f>
        <v>1107111</v>
      </c>
      <c r="C810" s="81"/>
      <c r="D810" s="80" t="str">
        <f>VLOOKUP(A809,BasicHeadings,3,0)</f>
        <v>Motor cars</v>
      </c>
      <c r="E810" s="76">
        <v>1</v>
      </c>
      <c r="F810" s="11"/>
      <c r="G810" s="11"/>
      <c r="H810" s="12"/>
      <c r="I810" s="12"/>
      <c r="J810" s="12" t="s">
        <v>216</v>
      </c>
      <c r="K810" s="76"/>
      <c r="L810" s="82"/>
      <c r="M810" s="11"/>
    </row>
    <row r="811" spans="1:13" s="79" customFormat="1" ht="15" customHeight="1">
      <c r="A811" s="72" t="str">
        <f>IF(B811="Code",1+MAX(A$5:A810),"")</f>
        <v/>
      </c>
      <c r="B811" s="83"/>
      <c r="C811" s="84" t="s">
        <v>212</v>
      </c>
      <c r="D811" s="83"/>
      <c r="E811" s="76">
        <v>2</v>
      </c>
      <c r="F811" s="11"/>
      <c r="G811" s="11"/>
      <c r="H811" s="12"/>
      <c r="I811" s="12"/>
      <c r="J811" s="12" t="s">
        <v>216</v>
      </c>
      <c r="K811" s="76"/>
      <c r="L811" s="82"/>
      <c r="M811" s="11"/>
    </row>
    <row r="812" spans="1:13" s="79" customFormat="1" ht="13.5" customHeight="1">
      <c r="A812" s="72" t="str">
        <f>IF(B812="Code",1+MAX(A$5:A811),"")</f>
        <v/>
      </c>
      <c r="B812" s="85"/>
      <c r="C812" s="167" t="s">
        <v>239</v>
      </c>
      <c r="D812" s="168"/>
      <c r="E812" s="76">
        <v>3</v>
      </c>
      <c r="F812" s="11"/>
      <c r="G812" s="11"/>
      <c r="H812" s="12"/>
      <c r="I812" s="13"/>
      <c r="J812" s="12" t="s">
        <v>216</v>
      </c>
      <c r="K812" s="76"/>
      <c r="L812" s="82"/>
      <c r="M812" s="11"/>
    </row>
    <row r="813" spans="1:13" s="79" customFormat="1" ht="13.5">
      <c r="A813" s="72" t="str">
        <f>IF(B813="Code",1+MAX(A$5:A812),"")</f>
        <v/>
      </c>
      <c r="B813" s="86"/>
      <c r="C813" s="169"/>
      <c r="D813" s="170"/>
      <c r="E813" s="87">
        <v>4</v>
      </c>
      <c r="F813" s="11"/>
      <c r="G813" s="11"/>
      <c r="H813" s="12"/>
      <c r="I813" s="12"/>
      <c r="J813" s="12" t="s">
        <v>216</v>
      </c>
      <c r="K813" s="76"/>
      <c r="L813" s="82"/>
      <c r="M813" s="11"/>
    </row>
    <row r="814" spans="1:13" s="79" customFormat="1" ht="13.5">
      <c r="A814" s="72" t="str">
        <f>IF(B814="Code",1+MAX(A$5:A813),"")</f>
        <v/>
      </c>
      <c r="B814" s="88" t="s">
        <v>238</v>
      </c>
      <c r="C814" s="102"/>
      <c r="D814" s="89" t="str">
        <f>IF(ISNUMBER(C814),VLOOKUP(C814,Approaches,2,0),"")</f>
        <v/>
      </c>
      <c r="E814" s="76">
        <v>5</v>
      </c>
      <c r="F814" s="11"/>
      <c r="G814" s="12"/>
      <c r="H814" s="103"/>
      <c r="I814" s="14"/>
      <c r="J814" s="12" t="s">
        <v>216</v>
      </c>
      <c r="K814" s="87"/>
      <c r="L814" s="82"/>
      <c r="M814" s="11"/>
    </row>
    <row r="815" spans="1:13" s="79" customFormat="1" ht="13.5">
      <c r="A815" s="72"/>
      <c r="B815" s="88" t="s">
        <v>238</v>
      </c>
      <c r="C815" s="102"/>
      <c r="D815" s="86" t="str">
        <f>IF(ISNUMBER(C815),VLOOKUP(C815,Approaches,2,0),"")</f>
        <v/>
      </c>
      <c r="E815" s="76">
        <v>6</v>
      </c>
      <c r="F815" s="11"/>
      <c r="G815" s="12"/>
      <c r="H815" s="103"/>
      <c r="I815" s="14"/>
      <c r="J815" s="12"/>
      <c r="K815" s="87"/>
      <c r="L815" s="82"/>
      <c r="M815" s="11"/>
    </row>
    <row r="816" spans="1:13" s="79" customFormat="1" ht="13.5">
      <c r="A816" s="72"/>
      <c r="B816" s="88" t="s">
        <v>238</v>
      </c>
      <c r="C816" s="102"/>
      <c r="D816" s="86" t="str">
        <f>IF(ISNUMBER(C816),VLOOKUP(C816,Approaches,2,0),"")</f>
        <v/>
      </c>
      <c r="E816" s="76">
        <v>7</v>
      </c>
      <c r="F816" s="11"/>
      <c r="G816" s="12"/>
      <c r="H816" s="103"/>
      <c r="I816" s="14"/>
      <c r="J816" s="12"/>
      <c r="K816" s="87"/>
      <c r="L816" s="82"/>
      <c r="M816" s="11"/>
    </row>
    <row r="817" spans="1:13" s="79" customFormat="1" ht="13.5">
      <c r="A817" s="72"/>
      <c r="B817" s="88" t="s">
        <v>238</v>
      </c>
      <c r="C817" s="102"/>
      <c r="D817" s="86" t="str">
        <f>IF(ISNUMBER(C817),VLOOKUP(C817,Approaches,2,0),"")</f>
        <v/>
      </c>
      <c r="E817" s="76">
        <v>8</v>
      </c>
      <c r="F817" s="11"/>
      <c r="G817" s="12"/>
      <c r="H817" s="103"/>
      <c r="I817" s="14"/>
      <c r="J817" s="12"/>
      <c r="K817" s="87"/>
      <c r="L817" s="82"/>
      <c r="M817" s="11"/>
    </row>
    <row r="818" spans="1:13" s="79" customFormat="1" ht="13.5">
      <c r="A818" s="72"/>
      <c r="B818" s="88" t="s">
        <v>238</v>
      </c>
      <c r="C818" s="102"/>
      <c r="D818" s="90" t="str">
        <f>IF(ISNUMBER(C818),VLOOKUP(C818,Approaches,2,0),"")</f>
        <v/>
      </c>
      <c r="E818" s="76">
        <v>9</v>
      </c>
      <c r="F818" s="11"/>
      <c r="G818" s="12"/>
      <c r="H818" s="103"/>
      <c r="I818" s="14"/>
      <c r="J818" s="12"/>
      <c r="K818" s="87"/>
      <c r="L818" s="82"/>
      <c r="M818" s="11"/>
    </row>
    <row r="819" spans="1:13" s="79" customFormat="1" ht="14.25" thickBot="1">
      <c r="A819" s="72"/>
      <c r="B819" s="91"/>
      <c r="C819" s="91"/>
      <c r="D819" s="86"/>
      <c r="E819" s="76">
        <v>10</v>
      </c>
      <c r="F819" s="11"/>
      <c r="G819" s="12"/>
      <c r="H819" s="103"/>
      <c r="I819" s="15"/>
      <c r="J819" s="12"/>
      <c r="K819" s="87"/>
      <c r="L819" s="82"/>
      <c r="M819" s="11"/>
    </row>
    <row r="820" spans="1:13" s="79" customFormat="1" ht="14.25" thickBot="1">
      <c r="A820" s="72" t="str">
        <f>IF(B820="Code",1+MAX(A$5:A814),"")</f>
        <v/>
      </c>
      <c r="B820" s="92"/>
      <c r="C820" s="92"/>
      <c r="D820" s="92"/>
      <c r="E820" s="93"/>
      <c r="F820" s="94"/>
      <c r="G820" s="92" t="s">
        <v>204</v>
      </c>
      <c r="H820" s="95">
        <f>B810</f>
        <v>1107111</v>
      </c>
      <c r="I820" s="104"/>
      <c r="J820" s="93" t="s">
        <v>216</v>
      </c>
      <c r="K820" s="93"/>
      <c r="L820" s="93"/>
      <c r="M820" s="93"/>
    </row>
    <row r="821" spans="1:13" s="79" customFormat="1" ht="14.25" thickBot="1">
      <c r="A821" s="72">
        <f>IF(B821="Code",1+MAX(A$5:A820),"")</f>
        <v>69</v>
      </c>
      <c r="B821" s="73" t="s">
        <v>199</v>
      </c>
      <c r="C821" s="73"/>
      <c r="D821" s="74" t="s">
        <v>200</v>
      </c>
      <c r="E821" s="75"/>
      <c r="F821" s="74" t="s">
        <v>201</v>
      </c>
      <c r="G821" s="74" t="s">
        <v>202</v>
      </c>
      <c r="H821" s="75" t="s">
        <v>198</v>
      </c>
      <c r="I821" s="75" t="s">
        <v>203</v>
      </c>
      <c r="J821" s="75" t="s">
        <v>215</v>
      </c>
      <c r="K821" s="76"/>
      <c r="L821" s="77" t="str">
        <f>IF(AND(ISNUMBER(I832),ISNUMBER(H832)),"OK","")</f>
        <v/>
      </c>
      <c r="M821" s="78"/>
    </row>
    <row r="822" spans="1:13" s="79" customFormat="1" ht="13.5">
      <c r="A822" s="72" t="str">
        <f>IF(B822="Code",1+MAX(A$5:A821),"")</f>
        <v/>
      </c>
      <c r="B822" s="80">
        <f>VLOOKUP(A821,BasicHeadings,2,0)</f>
        <v>1107121</v>
      </c>
      <c r="C822" s="81"/>
      <c r="D822" s="80" t="str">
        <f>VLOOKUP(A821,BasicHeadings,3,0)</f>
        <v>Motor cycles</v>
      </c>
      <c r="E822" s="76">
        <v>1</v>
      </c>
      <c r="F822" s="11"/>
      <c r="G822" s="11"/>
      <c r="H822" s="12"/>
      <c r="I822" s="12"/>
      <c r="J822" s="12" t="s">
        <v>216</v>
      </c>
      <c r="K822" s="76"/>
      <c r="L822" s="82"/>
      <c r="M822" s="11"/>
    </row>
    <row r="823" spans="1:13" s="79" customFormat="1" ht="15" customHeight="1">
      <c r="A823" s="72" t="str">
        <f>IF(B823="Code",1+MAX(A$5:A822),"")</f>
        <v/>
      </c>
      <c r="B823" s="83"/>
      <c r="C823" s="84" t="s">
        <v>212</v>
      </c>
      <c r="D823" s="83"/>
      <c r="E823" s="76">
        <v>2</v>
      </c>
      <c r="F823" s="11"/>
      <c r="G823" s="11"/>
      <c r="H823" s="12"/>
      <c r="I823" s="12"/>
      <c r="J823" s="12" t="s">
        <v>216</v>
      </c>
      <c r="K823" s="76"/>
      <c r="L823" s="82"/>
      <c r="M823" s="11"/>
    </row>
    <row r="824" spans="1:13" s="79" customFormat="1" ht="13.5" customHeight="1">
      <c r="A824" s="72" t="str">
        <f>IF(B824="Code",1+MAX(A$5:A823),"")</f>
        <v/>
      </c>
      <c r="B824" s="85"/>
      <c r="C824" s="167" t="s">
        <v>239</v>
      </c>
      <c r="D824" s="168"/>
      <c r="E824" s="76">
        <v>3</v>
      </c>
      <c r="F824" s="11"/>
      <c r="G824" s="11"/>
      <c r="H824" s="12"/>
      <c r="I824" s="13"/>
      <c r="J824" s="12" t="s">
        <v>216</v>
      </c>
      <c r="K824" s="76"/>
      <c r="L824" s="82"/>
      <c r="M824" s="11"/>
    </row>
    <row r="825" spans="1:13" s="79" customFormat="1" ht="13.5">
      <c r="A825" s="72" t="str">
        <f>IF(B825="Code",1+MAX(A$5:A824),"")</f>
        <v/>
      </c>
      <c r="B825" s="86"/>
      <c r="C825" s="169"/>
      <c r="D825" s="170"/>
      <c r="E825" s="87">
        <v>4</v>
      </c>
      <c r="F825" s="11"/>
      <c r="G825" s="11"/>
      <c r="H825" s="12"/>
      <c r="I825" s="12"/>
      <c r="J825" s="12" t="s">
        <v>216</v>
      </c>
      <c r="K825" s="76"/>
      <c r="L825" s="82"/>
      <c r="M825" s="11"/>
    </row>
    <row r="826" spans="1:13" s="79" customFormat="1" ht="13.5">
      <c r="A826" s="72" t="str">
        <f>IF(B826="Code",1+MAX(A$5:A825),"")</f>
        <v/>
      </c>
      <c r="B826" s="88" t="s">
        <v>238</v>
      </c>
      <c r="C826" s="102"/>
      <c r="D826" s="89" t="str">
        <f>IF(ISNUMBER(C826),VLOOKUP(C826,Approaches,2,0),"")</f>
        <v/>
      </c>
      <c r="E826" s="76">
        <v>5</v>
      </c>
      <c r="F826" s="11"/>
      <c r="G826" s="12"/>
      <c r="H826" s="103"/>
      <c r="I826" s="14"/>
      <c r="J826" s="12" t="s">
        <v>216</v>
      </c>
      <c r="K826" s="87"/>
      <c r="L826" s="82"/>
      <c r="M826" s="11"/>
    </row>
    <row r="827" spans="1:13" s="79" customFormat="1" ht="13.5">
      <c r="A827" s="72"/>
      <c r="B827" s="88" t="s">
        <v>238</v>
      </c>
      <c r="C827" s="102"/>
      <c r="D827" s="86" t="str">
        <f>IF(ISNUMBER(C827),VLOOKUP(C827,Approaches,2,0),"")</f>
        <v/>
      </c>
      <c r="E827" s="76">
        <v>6</v>
      </c>
      <c r="F827" s="11"/>
      <c r="G827" s="12"/>
      <c r="H827" s="103"/>
      <c r="I827" s="14"/>
      <c r="J827" s="12"/>
      <c r="K827" s="87"/>
      <c r="L827" s="82"/>
      <c r="M827" s="11"/>
    </row>
    <row r="828" spans="1:13" s="79" customFormat="1" ht="13.5">
      <c r="A828" s="72"/>
      <c r="B828" s="88" t="s">
        <v>238</v>
      </c>
      <c r="C828" s="102"/>
      <c r="D828" s="86" t="str">
        <f>IF(ISNUMBER(C828),VLOOKUP(C828,Approaches,2,0),"")</f>
        <v/>
      </c>
      <c r="E828" s="76">
        <v>7</v>
      </c>
      <c r="F828" s="11"/>
      <c r="G828" s="12"/>
      <c r="H828" s="103"/>
      <c r="I828" s="14"/>
      <c r="J828" s="12"/>
      <c r="K828" s="87"/>
      <c r="L828" s="82"/>
      <c r="M828" s="11"/>
    </row>
    <row r="829" spans="1:13" s="79" customFormat="1" ht="13.5">
      <c r="A829" s="72"/>
      <c r="B829" s="88" t="s">
        <v>238</v>
      </c>
      <c r="C829" s="102"/>
      <c r="D829" s="86" t="str">
        <f>IF(ISNUMBER(C829),VLOOKUP(C829,Approaches,2,0),"")</f>
        <v/>
      </c>
      <c r="E829" s="76">
        <v>8</v>
      </c>
      <c r="F829" s="11"/>
      <c r="G829" s="12"/>
      <c r="H829" s="103"/>
      <c r="I829" s="14"/>
      <c r="J829" s="12"/>
      <c r="K829" s="87"/>
      <c r="L829" s="82"/>
      <c r="M829" s="11"/>
    </row>
    <row r="830" spans="1:13" s="79" customFormat="1" ht="13.5">
      <c r="A830" s="72"/>
      <c r="B830" s="88" t="s">
        <v>238</v>
      </c>
      <c r="C830" s="102"/>
      <c r="D830" s="90" t="str">
        <f>IF(ISNUMBER(C830),VLOOKUP(C830,Approaches,2,0),"")</f>
        <v/>
      </c>
      <c r="E830" s="76">
        <v>9</v>
      </c>
      <c r="F830" s="11"/>
      <c r="G830" s="12"/>
      <c r="H830" s="103"/>
      <c r="I830" s="14"/>
      <c r="J830" s="12"/>
      <c r="K830" s="87"/>
      <c r="L830" s="82"/>
      <c r="M830" s="11"/>
    </row>
    <row r="831" spans="1:13" s="79" customFormat="1" ht="14.25" thickBot="1">
      <c r="A831" s="72"/>
      <c r="B831" s="91"/>
      <c r="C831" s="91"/>
      <c r="D831" s="86"/>
      <c r="E831" s="76">
        <v>10</v>
      </c>
      <c r="F831" s="11"/>
      <c r="G831" s="12"/>
      <c r="H831" s="103"/>
      <c r="I831" s="15"/>
      <c r="J831" s="12"/>
      <c r="K831" s="87"/>
      <c r="L831" s="82"/>
      <c r="M831" s="11"/>
    </row>
    <row r="832" spans="1:13" s="79" customFormat="1" ht="14.25" thickBot="1">
      <c r="A832" s="72" t="str">
        <f>IF(B832="Code",1+MAX(A$5:A826),"")</f>
        <v/>
      </c>
      <c r="B832" s="92"/>
      <c r="C832" s="92"/>
      <c r="D832" s="92"/>
      <c r="E832" s="93"/>
      <c r="F832" s="94"/>
      <c r="G832" s="92" t="s">
        <v>204</v>
      </c>
      <c r="H832" s="95">
        <f>B822</f>
        <v>1107121</v>
      </c>
      <c r="I832" s="104"/>
      <c r="J832" s="93" t="s">
        <v>216</v>
      </c>
      <c r="K832" s="93"/>
      <c r="L832" s="93"/>
      <c r="M832" s="93"/>
    </row>
    <row r="833" spans="1:13" s="79" customFormat="1" ht="14.25" thickBot="1">
      <c r="A833" s="72">
        <f>IF(B833="Code",1+MAX(A$5:A832),"")</f>
        <v>70</v>
      </c>
      <c r="B833" s="73" t="s">
        <v>199</v>
      </c>
      <c r="C833" s="73"/>
      <c r="D833" s="74" t="s">
        <v>200</v>
      </c>
      <c r="E833" s="75"/>
      <c r="F833" s="74" t="s">
        <v>201</v>
      </c>
      <c r="G833" s="74" t="s">
        <v>202</v>
      </c>
      <c r="H833" s="75" t="s">
        <v>198</v>
      </c>
      <c r="I833" s="75" t="s">
        <v>203</v>
      </c>
      <c r="J833" s="75" t="s">
        <v>215</v>
      </c>
      <c r="K833" s="76"/>
      <c r="L833" s="77" t="str">
        <f>IF(AND(ISNUMBER(I844),ISNUMBER(H844)),"OK","")</f>
        <v/>
      </c>
      <c r="M833" s="78"/>
    </row>
    <row r="834" spans="1:13" s="79" customFormat="1" ht="13.5">
      <c r="A834" s="72" t="str">
        <f>IF(B834="Code",1+MAX(A$5:A833),"")</f>
        <v/>
      </c>
      <c r="B834" s="80">
        <f>VLOOKUP(A833,BasicHeadings,2,0)</f>
        <v>1107131</v>
      </c>
      <c r="C834" s="81"/>
      <c r="D834" s="80" t="str">
        <f>VLOOKUP(A833,BasicHeadings,3,0)</f>
        <v>Bicycles</v>
      </c>
      <c r="E834" s="76">
        <v>1</v>
      </c>
      <c r="F834" s="11"/>
      <c r="G834" s="11"/>
      <c r="H834" s="12"/>
      <c r="I834" s="12"/>
      <c r="J834" s="12" t="s">
        <v>216</v>
      </c>
      <c r="K834" s="76"/>
      <c r="L834" s="82"/>
      <c r="M834" s="11"/>
    </row>
    <row r="835" spans="1:13" s="79" customFormat="1" ht="15" customHeight="1">
      <c r="A835" s="72" t="str">
        <f>IF(B835="Code",1+MAX(A$5:A834),"")</f>
        <v/>
      </c>
      <c r="B835" s="83"/>
      <c r="C835" s="84" t="s">
        <v>212</v>
      </c>
      <c r="D835" s="83"/>
      <c r="E835" s="76">
        <v>2</v>
      </c>
      <c r="F835" s="11"/>
      <c r="G835" s="11"/>
      <c r="H835" s="12"/>
      <c r="I835" s="12"/>
      <c r="J835" s="12" t="s">
        <v>216</v>
      </c>
      <c r="K835" s="76"/>
      <c r="L835" s="82"/>
      <c r="M835" s="11"/>
    </row>
    <row r="836" spans="1:13" s="79" customFormat="1" ht="13.5" customHeight="1">
      <c r="A836" s="72" t="str">
        <f>IF(B836="Code",1+MAX(A$5:A835),"")</f>
        <v/>
      </c>
      <c r="B836" s="85"/>
      <c r="C836" s="167" t="s">
        <v>239</v>
      </c>
      <c r="D836" s="168"/>
      <c r="E836" s="76">
        <v>3</v>
      </c>
      <c r="F836" s="11"/>
      <c r="G836" s="11"/>
      <c r="H836" s="12"/>
      <c r="I836" s="13"/>
      <c r="J836" s="12" t="s">
        <v>216</v>
      </c>
      <c r="K836" s="76"/>
      <c r="L836" s="82"/>
      <c r="M836" s="11"/>
    </row>
    <row r="837" spans="1:13" s="79" customFormat="1" ht="13.5">
      <c r="A837" s="72" t="str">
        <f>IF(B837="Code",1+MAX(A$5:A836),"")</f>
        <v/>
      </c>
      <c r="B837" s="86"/>
      <c r="C837" s="169"/>
      <c r="D837" s="170"/>
      <c r="E837" s="87">
        <v>4</v>
      </c>
      <c r="F837" s="11"/>
      <c r="G837" s="11"/>
      <c r="H837" s="12"/>
      <c r="I837" s="12"/>
      <c r="J837" s="12" t="s">
        <v>216</v>
      </c>
      <c r="K837" s="76"/>
      <c r="L837" s="82"/>
      <c r="M837" s="11"/>
    </row>
    <row r="838" spans="1:13" s="79" customFormat="1" ht="13.5">
      <c r="A838" s="72" t="str">
        <f>IF(B838="Code",1+MAX(A$5:A837),"")</f>
        <v/>
      </c>
      <c r="B838" s="88" t="s">
        <v>238</v>
      </c>
      <c r="C838" s="102"/>
      <c r="D838" s="89" t="str">
        <f>IF(ISNUMBER(C838),VLOOKUP(C838,Approaches,2,0),"")</f>
        <v/>
      </c>
      <c r="E838" s="76">
        <v>5</v>
      </c>
      <c r="F838" s="11"/>
      <c r="G838" s="12"/>
      <c r="H838" s="103"/>
      <c r="I838" s="14"/>
      <c r="J838" s="12" t="s">
        <v>216</v>
      </c>
      <c r="K838" s="87"/>
      <c r="L838" s="82"/>
      <c r="M838" s="11"/>
    </row>
    <row r="839" spans="1:13" s="79" customFormat="1" ht="13.5">
      <c r="A839" s="72"/>
      <c r="B839" s="88" t="s">
        <v>238</v>
      </c>
      <c r="C839" s="102"/>
      <c r="D839" s="86" t="str">
        <f>IF(ISNUMBER(C839),VLOOKUP(C839,Approaches,2,0),"")</f>
        <v/>
      </c>
      <c r="E839" s="76">
        <v>6</v>
      </c>
      <c r="F839" s="11"/>
      <c r="G839" s="12"/>
      <c r="H839" s="103"/>
      <c r="I839" s="14"/>
      <c r="J839" s="12"/>
      <c r="K839" s="87"/>
      <c r="L839" s="82"/>
      <c r="M839" s="11"/>
    </row>
    <row r="840" spans="1:13" s="79" customFormat="1" ht="13.5">
      <c r="A840" s="72"/>
      <c r="B840" s="88" t="s">
        <v>238</v>
      </c>
      <c r="C840" s="102"/>
      <c r="D840" s="86" t="str">
        <f>IF(ISNUMBER(C840),VLOOKUP(C840,Approaches,2,0),"")</f>
        <v/>
      </c>
      <c r="E840" s="76">
        <v>7</v>
      </c>
      <c r="F840" s="11"/>
      <c r="G840" s="12"/>
      <c r="H840" s="103"/>
      <c r="I840" s="14"/>
      <c r="J840" s="12"/>
      <c r="K840" s="87"/>
      <c r="L840" s="82"/>
      <c r="M840" s="11"/>
    </row>
    <row r="841" spans="1:13" s="79" customFormat="1" ht="13.5">
      <c r="A841" s="72"/>
      <c r="B841" s="88" t="s">
        <v>238</v>
      </c>
      <c r="C841" s="102"/>
      <c r="D841" s="86" t="str">
        <f>IF(ISNUMBER(C841),VLOOKUP(C841,Approaches,2,0),"")</f>
        <v/>
      </c>
      <c r="E841" s="76">
        <v>8</v>
      </c>
      <c r="F841" s="11"/>
      <c r="G841" s="12"/>
      <c r="H841" s="103"/>
      <c r="I841" s="14"/>
      <c r="J841" s="12"/>
      <c r="K841" s="87"/>
      <c r="L841" s="82"/>
      <c r="M841" s="11"/>
    </row>
    <row r="842" spans="1:13" s="79" customFormat="1" ht="13.5">
      <c r="A842" s="72"/>
      <c r="B842" s="88" t="s">
        <v>238</v>
      </c>
      <c r="C842" s="102"/>
      <c r="D842" s="90" t="str">
        <f>IF(ISNUMBER(C842),VLOOKUP(C842,Approaches,2,0),"")</f>
        <v/>
      </c>
      <c r="E842" s="76">
        <v>9</v>
      </c>
      <c r="F842" s="11"/>
      <c r="G842" s="12"/>
      <c r="H842" s="103"/>
      <c r="I842" s="14"/>
      <c r="J842" s="12"/>
      <c r="K842" s="87"/>
      <c r="L842" s="82"/>
      <c r="M842" s="11"/>
    </row>
    <row r="843" spans="1:13" s="79" customFormat="1" ht="14.25" thickBot="1">
      <c r="A843" s="72"/>
      <c r="B843" s="91"/>
      <c r="C843" s="91"/>
      <c r="D843" s="86"/>
      <c r="E843" s="76">
        <v>10</v>
      </c>
      <c r="F843" s="11"/>
      <c r="G843" s="12"/>
      <c r="H843" s="103"/>
      <c r="I843" s="15"/>
      <c r="J843" s="12"/>
      <c r="K843" s="87"/>
      <c r="L843" s="82"/>
      <c r="M843" s="11"/>
    </row>
    <row r="844" spans="1:13" s="79" customFormat="1" ht="14.25" thickBot="1">
      <c r="A844" s="72" t="str">
        <f>IF(B844="Code",1+MAX(A$5:A838),"")</f>
        <v/>
      </c>
      <c r="B844" s="92"/>
      <c r="C844" s="92"/>
      <c r="D844" s="92"/>
      <c r="E844" s="93"/>
      <c r="F844" s="94"/>
      <c r="G844" s="92" t="s">
        <v>204</v>
      </c>
      <c r="H844" s="95">
        <f>B834</f>
        <v>1107131</v>
      </c>
      <c r="I844" s="104"/>
      <c r="J844" s="93" t="s">
        <v>216</v>
      </c>
      <c r="K844" s="93"/>
      <c r="L844" s="93"/>
      <c r="M844" s="93"/>
    </row>
    <row r="845" spans="1:13" s="79" customFormat="1" ht="14.25" thickBot="1">
      <c r="A845" s="72">
        <f>IF(B845="Code",1+MAX(A$5:A844),"")</f>
        <v>71</v>
      </c>
      <c r="B845" s="73" t="s">
        <v>199</v>
      </c>
      <c r="C845" s="73"/>
      <c r="D845" s="74" t="s">
        <v>200</v>
      </c>
      <c r="E845" s="75"/>
      <c r="F845" s="74" t="s">
        <v>201</v>
      </c>
      <c r="G845" s="74" t="s">
        <v>202</v>
      </c>
      <c r="H845" s="75" t="s">
        <v>198</v>
      </c>
      <c r="I845" s="75" t="s">
        <v>203</v>
      </c>
      <c r="J845" s="75" t="s">
        <v>215</v>
      </c>
      <c r="K845" s="76"/>
      <c r="L845" s="77" t="str">
        <f>IF(AND(ISNUMBER(I856),ISNUMBER(H856)),"OK","")</f>
        <v/>
      </c>
      <c r="M845" s="78"/>
    </row>
    <row r="846" spans="1:13" s="79" customFormat="1" ht="13.5">
      <c r="A846" s="72" t="str">
        <f>IF(B846="Code",1+MAX(A$5:A845),"")</f>
        <v/>
      </c>
      <c r="B846" s="80">
        <f>VLOOKUP(A845,BasicHeadings,2,0)</f>
        <v>1107141</v>
      </c>
      <c r="C846" s="81"/>
      <c r="D846" s="80" t="str">
        <f>VLOOKUP(A845,BasicHeadings,3,0)</f>
        <v>Animal drawn vehicles</v>
      </c>
      <c r="E846" s="76">
        <v>1</v>
      </c>
      <c r="F846" s="11"/>
      <c r="G846" s="11"/>
      <c r="H846" s="12"/>
      <c r="I846" s="12"/>
      <c r="J846" s="12" t="s">
        <v>216</v>
      </c>
      <c r="K846" s="76"/>
      <c r="L846" s="82"/>
      <c r="M846" s="11"/>
    </row>
    <row r="847" spans="1:13" s="79" customFormat="1" ht="15" customHeight="1">
      <c r="A847" s="72" t="str">
        <f>IF(B847="Code",1+MAX(A$5:A846),"")</f>
        <v/>
      </c>
      <c r="B847" s="83"/>
      <c r="C847" s="84" t="s">
        <v>212</v>
      </c>
      <c r="D847" s="83"/>
      <c r="E847" s="76">
        <v>2</v>
      </c>
      <c r="F847" s="11"/>
      <c r="G847" s="11"/>
      <c r="H847" s="12"/>
      <c r="I847" s="12"/>
      <c r="J847" s="12" t="s">
        <v>216</v>
      </c>
      <c r="K847" s="76"/>
      <c r="L847" s="82"/>
      <c r="M847" s="11"/>
    </row>
    <row r="848" spans="1:13" s="79" customFormat="1" ht="13.5" customHeight="1">
      <c r="A848" s="72" t="str">
        <f>IF(B848="Code",1+MAX(A$5:A847),"")</f>
        <v/>
      </c>
      <c r="B848" s="85"/>
      <c r="C848" s="167" t="s">
        <v>239</v>
      </c>
      <c r="D848" s="168"/>
      <c r="E848" s="76">
        <v>3</v>
      </c>
      <c r="F848" s="11"/>
      <c r="G848" s="11"/>
      <c r="H848" s="12"/>
      <c r="I848" s="13"/>
      <c r="J848" s="12" t="s">
        <v>216</v>
      </c>
      <c r="K848" s="76"/>
      <c r="L848" s="82"/>
      <c r="M848" s="11"/>
    </row>
    <row r="849" spans="1:13" s="79" customFormat="1" ht="13.5">
      <c r="A849" s="72" t="str">
        <f>IF(B849="Code",1+MAX(A$5:A848),"")</f>
        <v/>
      </c>
      <c r="B849" s="86"/>
      <c r="C849" s="169"/>
      <c r="D849" s="170"/>
      <c r="E849" s="87">
        <v>4</v>
      </c>
      <c r="F849" s="11"/>
      <c r="G849" s="11"/>
      <c r="H849" s="12"/>
      <c r="I849" s="12"/>
      <c r="J849" s="12" t="s">
        <v>216</v>
      </c>
      <c r="K849" s="76"/>
      <c r="L849" s="82"/>
      <c r="M849" s="11"/>
    </row>
    <row r="850" spans="1:13" s="79" customFormat="1" ht="13.5">
      <c r="A850" s="72" t="str">
        <f>IF(B850="Code",1+MAX(A$5:A849),"")</f>
        <v/>
      </c>
      <c r="B850" s="88" t="s">
        <v>238</v>
      </c>
      <c r="C850" s="102"/>
      <c r="D850" s="89" t="str">
        <f>IF(ISNUMBER(C850),VLOOKUP(C850,Approaches,2,0),"")</f>
        <v/>
      </c>
      <c r="E850" s="76">
        <v>5</v>
      </c>
      <c r="F850" s="11"/>
      <c r="G850" s="12"/>
      <c r="H850" s="103"/>
      <c r="I850" s="14"/>
      <c r="J850" s="12" t="s">
        <v>216</v>
      </c>
      <c r="K850" s="87"/>
      <c r="L850" s="82"/>
      <c r="M850" s="11"/>
    </row>
    <row r="851" spans="1:13" s="79" customFormat="1" ht="13.5">
      <c r="A851" s="72"/>
      <c r="B851" s="88" t="s">
        <v>238</v>
      </c>
      <c r="C851" s="102"/>
      <c r="D851" s="86" t="str">
        <f>IF(ISNUMBER(C851),VLOOKUP(C851,Approaches,2,0),"")</f>
        <v/>
      </c>
      <c r="E851" s="76">
        <v>6</v>
      </c>
      <c r="F851" s="11"/>
      <c r="G851" s="12"/>
      <c r="H851" s="103"/>
      <c r="I851" s="14"/>
      <c r="J851" s="12"/>
      <c r="K851" s="87"/>
      <c r="L851" s="82"/>
      <c r="M851" s="11"/>
    </row>
    <row r="852" spans="1:13" s="79" customFormat="1" ht="13.5">
      <c r="A852" s="72"/>
      <c r="B852" s="88" t="s">
        <v>238</v>
      </c>
      <c r="C852" s="102"/>
      <c r="D852" s="86" t="str">
        <f>IF(ISNUMBER(C852),VLOOKUP(C852,Approaches,2,0),"")</f>
        <v/>
      </c>
      <c r="E852" s="76">
        <v>7</v>
      </c>
      <c r="F852" s="11"/>
      <c r="G852" s="12"/>
      <c r="H852" s="103"/>
      <c r="I852" s="14"/>
      <c r="J852" s="12"/>
      <c r="K852" s="87"/>
      <c r="L852" s="82"/>
      <c r="M852" s="11"/>
    </row>
    <row r="853" spans="1:13" s="79" customFormat="1" ht="13.5">
      <c r="A853" s="72"/>
      <c r="B853" s="88" t="s">
        <v>238</v>
      </c>
      <c r="C853" s="102"/>
      <c r="D853" s="86" t="str">
        <f>IF(ISNUMBER(C853),VLOOKUP(C853,Approaches,2,0),"")</f>
        <v/>
      </c>
      <c r="E853" s="76">
        <v>8</v>
      </c>
      <c r="F853" s="11"/>
      <c r="G853" s="12"/>
      <c r="H853" s="103"/>
      <c r="I853" s="14"/>
      <c r="J853" s="12"/>
      <c r="K853" s="87"/>
      <c r="L853" s="82"/>
      <c r="M853" s="11"/>
    </row>
    <row r="854" spans="1:13" s="79" customFormat="1" ht="13.5">
      <c r="A854" s="72"/>
      <c r="B854" s="88" t="s">
        <v>238</v>
      </c>
      <c r="C854" s="102"/>
      <c r="D854" s="90" t="str">
        <f>IF(ISNUMBER(C854),VLOOKUP(C854,Approaches,2,0),"")</f>
        <v/>
      </c>
      <c r="E854" s="76">
        <v>9</v>
      </c>
      <c r="F854" s="11"/>
      <c r="G854" s="12"/>
      <c r="H854" s="103"/>
      <c r="I854" s="14"/>
      <c r="J854" s="12"/>
      <c r="K854" s="87"/>
      <c r="L854" s="82"/>
      <c r="M854" s="11"/>
    </row>
    <row r="855" spans="1:13" s="79" customFormat="1" ht="14.25" thickBot="1">
      <c r="A855" s="72"/>
      <c r="B855" s="91"/>
      <c r="C855" s="91"/>
      <c r="D855" s="86"/>
      <c r="E855" s="76">
        <v>10</v>
      </c>
      <c r="F855" s="11"/>
      <c r="G855" s="12"/>
      <c r="H855" s="103"/>
      <c r="I855" s="15"/>
      <c r="J855" s="12"/>
      <c r="K855" s="87"/>
      <c r="L855" s="82"/>
      <c r="M855" s="11"/>
    </row>
    <row r="856" spans="1:13" s="79" customFormat="1" ht="14.25" thickBot="1">
      <c r="A856" s="72" t="str">
        <f>IF(B856="Code",1+MAX(A$5:A850),"")</f>
        <v/>
      </c>
      <c r="B856" s="92"/>
      <c r="C856" s="92"/>
      <c r="D856" s="92"/>
      <c r="E856" s="93"/>
      <c r="F856" s="94"/>
      <c r="G856" s="92" t="s">
        <v>204</v>
      </c>
      <c r="H856" s="95">
        <f>B846</f>
        <v>1107141</v>
      </c>
      <c r="I856" s="104"/>
      <c r="J856" s="93" t="s">
        <v>216</v>
      </c>
      <c r="K856" s="93"/>
      <c r="L856" s="93"/>
      <c r="M856" s="93"/>
    </row>
    <row r="857" spans="1:13" s="79" customFormat="1" ht="14.25" thickBot="1">
      <c r="A857" s="72">
        <f>IF(B857="Code",1+MAX(A$5:A856),"")</f>
        <v>72</v>
      </c>
      <c r="B857" s="73" t="s">
        <v>199</v>
      </c>
      <c r="C857" s="73"/>
      <c r="D857" s="74" t="s">
        <v>200</v>
      </c>
      <c r="E857" s="75"/>
      <c r="F857" s="74" t="s">
        <v>201</v>
      </c>
      <c r="G857" s="74" t="s">
        <v>202</v>
      </c>
      <c r="H857" s="75" t="s">
        <v>198</v>
      </c>
      <c r="I857" s="75" t="s">
        <v>203</v>
      </c>
      <c r="J857" s="75" t="s">
        <v>215</v>
      </c>
      <c r="K857" s="76"/>
      <c r="L857" s="77" t="str">
        <f>IF(AND(ISNUMBER(I868),ISNUMBER(H868)),"OK","")</f>
        <v/>
      </c>
      <c r="M857" s="78"/>
    </row>
    <row r="858" spans="1:13" s="79" customFormat="1" ht="13.5">
      <c r="A858" s="72" t="str">
        <f>IF(B858="Code",1+MAX(A$5:A857),"")</f>
        <v/>
      </c>
      <c r="B858" s="80">
        <f>VLOOKUP(A857,BasicHeadings,2,0)</f>
        <v>1107221</v>
      </c>
      <c r="C858" s="81"/>
      <c r="D858" s="80" t="str">
        <f>VLOOKUP(A857,BasicHeadings,3,0)</f>
        <v>Fuels and lubricants for personal transport equipment</v>
      </c>
      <c r="E858" s="76">
        <v>1</v>
      </c>
      <c r="F858" s="11"/>
      <c r="G858" s="11"/>
      <c r="H858" s="12"/>
      <c r="I858" s="12"/>
      <c r="J858" s="12" t="s">
        <v>216</v>
      </c>
      <c r="K858" s="76"/>
      <c r="L858" s="82"/>
      <c r="M858" s="11"/>
    </row>
    <row r="859" spans="1:13" s="79" customFormat="1" ht="15" customHeight="1">
      <c r="A859" s="72" t="str">
        <f>IF(B859="Code",1+MAX(A$5:A858),"")</f>
        <v/>
      </c>
      <c r="B859" s="83"/>
      <c r="C859" s="84" t="s">
        <v>212</v>
      </c>
      <c r="D859" s="83"/>
      <c r="E859" s="76">
        <v>2</v>
      </c>
      <c r="F859" s="11"/>
      <c r="G859" s="11"/>
      <c r="H859" s="12"/>
      <c r="I859" s="12"/>
      <c r="J859" s="12" t="s">
        <v>216</v>
      </c>
      <c r="K859" s="76"/>
      <c r="L859" s="82"/>
      <c r="M859" s="11"/>
    </row>
    <row r="860" spans="1:13" s="79" customFormat="1" ht="13.5" customHeight="1">
      <c r="A860" s="72" t="str">
        <f>IF(B860="Code",1+MAX(A$5:A859),"")</f>
        <v/>
      </c>
      <c r="B860" s="85"/>
      <c r="C860" s="167" t="s">
        <v>239</v>
      </c>
      <c r="D860" s="168"/>
      <c r="E860" s="76">
        <v>3</v>
      </c>
      <c r="F860" s="11"/>
      <c r="G860" s="11"/>
      <c r="H860" s="12"/>
      <c r="I860" s="13"/>
      <c r="J860" s="12" t="s">
        <v>216</v>
      </c>
      <c r="K860" s="76"/>
      <c r="L860" s="82"/>
      <c r="M860" s="11"/>
    </row>
    <row r="861" spans="1:13" s="79" customFormat="1" ht="13.5">
      <c r="A861" s="72" t="str">
        <f>IF(B861="Code",1+MAX(A$5:A860),"")</f>
        <v/>
      </c>
      <c r="B861" s="86"/>
      <c r="C861" s="169"/>
      <c r="D861" s="170"/>
      <c r="E861" s="87">
        <v>4</v>
      </c>
      <c r="F861" s="11"/>
      <c r="G861" s="11"/>
      <c r="H861" s="12"/>
      <c r="I861" s="12"/>
      <c r="J861" s="12" t="s">
        <v>216</v>
      </c>
      <c r="K861" s="76"/>
      <c r="L861" s="82"/>
      <c r="M861" s="11"/>
    </row>
    <row r="862" spans="1:13" s="79" customFormat="1" ht="13.5">
      <c r="A862" s="72" t="str">
        <f>IF(B862="Code",1+MAX(A$5:A861),"")</f>
        <v/>
      </c>
      <c r="B862" s="88" t="s">
        <v>238</v>
      </c>
      <c r="C862" s="102"/>
      <c r="D862" s="89" t="str">
        <f>IF(ISNUMBER(C862),VLOOKUP(C862,Approaches,2,0),"")</f>
        <v/>
      </c>
      <c r="E862" s="76">
        <v>5</v>
      </c>
      <c r="F862" s="11"/>
      <c r="G862" s="12"/>
      <c r="H862" s="103"/>
      <c r="I862" s="14"/>
      <c r="J862" s="12" t="s">
        <v>216</v>
      </c>
      <c r="K862" s="87"/>
      <c r="L862" s="82"/>
      <c r="M862" s="11"/>
    </row>
    <row r="863" spans="1:13" s="79" customFormat="1" ht="13.5">
      <c r="A863" s="72"/>
      <c r="B863" s="88" t="s">
        <v>238</v>
      </c>
      <c r="C863" s="102"/>
      <c r="D863" s="86" t="str">
        <f>IF(ISNUMBER(C863),VLOOKUP(C863,Approaches,2,0),"")</f>
        <v/>
      </c>
      <c r="E863" s="76">
        <v>6</v>
      </c>
      <c r="F863" s="11"/>
      <c r="G863" s="12"/>
      <c r="H863" s="103"/>
      <c r="I863" s="14"/>
      <c r="J863" s="12"/>
      <c r="K863" s="87"/>
      <c r="L863" s="82"/>
      <c r="M863" s="11"/>
    </row>
    <row r="864" spans="1:13" s="79" customFormat="1" ht="13.5">
      <c r="A864" s="72"/>
      <c r="B864" s="88" t="s">
        <v>238</v>
      </c>
      <c r="C864" s="102"/>
      <c r="D864" s="86" t="str">
        <f>IF(ISNUMBER(C864),VLOOKUP(C864,Approaches,2,0),"")</f>
        <v/>
      </c>
      <c r="E864" s="76">
        <v>7</v>
      </c>
      <c r="F864" s="11"/>
      <c r="G864" s="12"/>
      <c r="H864" s="103"/>
      <c r="I864" s="14"/>
      <c r="J864" s="12"/>
      <c r="K864" s="87"/>
      <c r="L864" s="82"/>
      <c r="M864" s="11"/>
    </row>
    <row r="865" spans="1:13" s="79" customFormat="1" ht="13.5">
      <c r="A865" s="72"/>
      <c r="B865" s="88" t="s">
        <v>238</v>
      </c>
      <c r="C865" s="102"/>
      <c r="D865" s="86" t="str">
        <f>IF(ISNUMBER(C865),VLOOKUP(C865,Approaches,2,0),"")</f>
        <v/>
      </c>
      <c r="E865" s="76">
        <v>8</v>
      </c>
      <c r="F865" s="11"/>
      <c r="G865" s="12"/>
      <c r="H865" s="103"/>
      <c r="I865" s="14"/>
      <c r="J865" s="12"/>
      <c r="K865" s="87"/>
      <c r="L865" s="82"/>
      <c r="M865" s="11"/>
    </row>
    <row r="866" spans="1:13" s="79" customFormat="1" ht="13.5">
      <c r="A866" s="72"/>
      <c r="B866" s="88" t="s">
        <v>238</v>
      </c>
      <c r="C866" s="102"/>
      <c r="D866" s="90" t="str">
        <f>IF(ISNUMBER(C866),VLOOKUP(C866,Approaches,2,0),"")</f>
        <v/>
      </c>
      <c r="E866" s="76">
        <v>9</v>
      </c>
      <c r="F866" s="11"/>
      <c r="G866" s="12"/>
      <c r="H866" s="103"/>
      <c r="I866" s="14"/>
      <c r="J866" s="12"/>
      <c r="K866" s="87"/>
      <c r="L866" s="82"/>
      <c r="M866" s="11"/>
    </row>
    <row r="867" spans="1:13" s="79" customFormat="1" ht="14.25" thickBot="1">
      <c r="A867" s="72"/>
      <c r="B867" s="91"/>
      <c r="C867" s="91"/>
      <c r="D867" s="86"/>
      <c r="E867" s="76">
        <v>10</v>
      </c>
      <c r="F867" s="11"/>
      <c r="G867" s="12"/>
      <c r="H867" s="103"/>
      <c r="I867" s="15"/>
      <c r="J867" s="12"/>
      <c r="K867" s="87"/>
      <c r="L867" s="82"/>
      <c r="M867" s="11"/>
    </row>
    <row r="868" spans="1:13" s="79" customFormat="1" ht="14.25" thickBot="1">
      <c r="A868" s="72" t="str">
        <f>IF(B868="Code",1+MAX(A$5:A862),"")</f>
        <v/>
      </c>
      <c r="B868" s="92"/>
      <c r="C868" s="92"/>
      <c r="D868" s="92"/>
      <c r="E868" s="93"/>
      <c r="F868" s="94"/>
      <c r="G868" s="92" t="s">
        <v>204</v>
      </c>
      <c r="H868" s="95">
        <f>B858</f>
        <v>1107221</v>
      </c>
      <c r="I868" s="104"/>
      <c r="J868" s="93" t="s">
        <v>216</v>
      </c>
      <c r="K868" s="93"/>
      <c r="L868" s="93"/>
      <c r="M868" s="93"/>
    </row>
    <row r="869" spans="1:13" s="79" customFormat="1" ht="14.25" thickBot="1">
      <c r="A869" s="72">
        <f>IF(B869="Code",1+MAX(A$5:A868),"")</f>
        <v>73</v>
      </c>
      <c r="B869" s="73" t="s">
        <v>199</v>
      </c>
      <c r="C869" s="73"/>
      <c r="D869" s="74" t="s">
        <v>200</v>
      </c>
      <c r="E869" s="75"/>
      <c r="F869" s="74" t="s">
        <v>201</v>
      </c>
      <c r="G869" s="74" t="s">
        <v>202</v>
      </c>
      <c r="H869" s="75" t="s">
        <v>198</v>
      </c>
      <c r="I869" s="75" t="s">
        <v>203</v>
      </c>
      <c r="J869" s="75" t="s">
        <v>215</v>
      </c>
      <c r="K869" s="76"/>
      <c r="L869" s="77" t="str">
        <f>IF(AND(ISNUMBER(I880),ISNUMBER(H880)),"OK","")</f>
        <v/>
      </c>
      <c r="M869" s="78"/>
    </row>
    <row r="870" spans="1:13" s="79" customFormat="1" ht="13.5">
      <c r="A870" s="72" t="str">
        <f>IF(B870="Code",1+MAX(A$5:A869),"")</f>
        <v/>
      </c>
      <c r="B870" s="80">
        <f>VLOOKUP(A869,BasicHeadings,2,0)</f>
        <v>1107231</v>
      </c>
      <c r="C870" s="81"/>
      <c r="D870" s="80" t="str">
        <f>VLOOKUP(A869,BasicHeadings,3,0)</f>
        <v>Maintenance and repair of personal transport equipment</v>
      </c>
      <c r="E870" s="76">
        <v>1</v>
      </c>
      <c r="F870" s="11"/>
      <c r="G870" s="11"/>
      <c r="H870" s="12"/>
      <c r="I870" s="12"/>
      <c r="J870" s="12" t="s">
        <v>216</v>
      </c>
      <c r="K870" s="76"/>
      <c r="L870" s="82"/>
      <c r="M870" s="11"/>
    </row>
    <row r="871" spans="1:13" s="79" customFormat="1" ht="15" customHeight="1">
      <c r="A871" s="72" t="str">
        <f>IF(B871="Code",1+MAX(A$5:A870),"")</f>
        <v/>
      </c>
      <c r="B871" s="83"/>
      <c r="C871" s="84" t="s">
        <v>212</v>
      </c>
      <c r="D871" s="83"/>
      <c r="E871" s="76">
        <v>2</v>
      </c>
      <c r="F871" s="11"/>
      <c r="G871" s="11"/>
      <c r="H871" s="12"/>
      <c r="I871" s="12"/>
      <c r="J871" s="12" t="s">
        <v>216</v>
      </c>
      <c r="K871" s="76"/>
      <c r="L871" s="82"/>
      <c r="M871" s="11"/>
    </row>
    <row r="872" spans="1:13" s="79" customFormat="1" ht="13.5" customHeight="1">
      <c r="A872" s="72" t="str">
        <f>IF(B872="Code",1+MAX(A$5:A871),"")</f>
        <v/>
      </c>
      <c r="B872" s="85"/>
      <c r="C872" s="167" t="s">
        <v>239</v>
      </c>
      <c r="D872" s="168"/>
      <c r="E872" s="76">
        <v>3</v>
      </c>
      <c r="F872" s="11"/>
      <c r="G872" s="11"/>
      <c r="H872" s="12"/>
      <c r="I872" s="13"/>
      <c r="J872" s="12" t="s">
        <v>216</v>
      </c>
      <c r="K872" s="76"/>
      <c r="L872" s="82"/>
      <c r="M872" s="11"/>
    </row>
    <row r="873" spans="1:13" s="79" customFormat="1" ht="13.5">
      <c r="A873" s="72" t="str">
        <f>IF(B873="Code",1+MAX(A$5:A872),"")</f>
        <v/>
      </c>
      <c r="B873" s="86"/>
      <c r="C873" s="169"/>
      <c r="D873" s="170"/>
      <c r="E873" s="87">
        <v>4</v>
      </c>
      <c r="F873" s="11"/>
      <c r="G873" s="11"/>
      <c r="H873" s="12"/>
      <c r="I873" s="12"/>
      <c r="J873" s="12" t="s">
        <v>216</v>
      </c>
      <c r="K873" s="76"/>
      <c r="L873" s="82"/>
      <c r="M873" s="11"/>
    </row>
    <row r="874" spans="1:13" s="79" customFormat="1" ht="13.5">
      <c r="A874" s="72" t="str">
        <f>IF(B874="Code",1+MAX(A$5:A873),"")</f>
        <v/>
      </c>
      <c r="B874" s="88" t="s">
        <v>238</v>
      </c>
      <c r="C874" s="102"/>
      <c r="D874" s="89" t="str">
        <f>IF(ISNUMBER(C874),VLOOKUP(C874,Approaches,2,0),"")</f>
        <v/>
      </c>
      <c r="E874" s="76">
        <v>5</v>
      </c>
      <c r="F874" s="11"/>
      <c r="G874" s="12"/>
      <c r="H874" s="103"/>
      <c r="I874" s="14"/>
      <c r="J874" s="12" t="s">
        <v>216</v>
      </c>
      <c r="K874" s="87"/>
      <c r="L874" s="82"/>
      <c r="M874" s="11"/>
    </row>
    <row r="875" spans="1:13" s="79" customFormat="1" ht="13.5">
      <c r="A875" s="72"/>
      <c r="B875" s="88" t="s">
        <v>238</v>
      </c>
      <c r="C875" s="102"/>
      <c r="D875" s="86" t="str">
        <f>IF(ISNUMBER(C875),VLOOKUP(C875,Approaches,2,0),"")</f>
        <v/>
      </c>
      <c r="E875" s="76">
        <v>6</v>
      </c>
      <c r="F875" s="11"/>
      <c r="G875" s="12"/>
      <c r="H875" s="103"/>
      <c r="I875" s="14"/>
      <c r="J875" s="12"/>
      <c r="K875" s="87"/>
      <c r="L875" s="82"/>
      <c r="M875" s="11"/>
    </row>
    <row r="876" spans="1:13" s="79" customFormat="1" ht="13.5">
      <c r="A876" s="72"/>
      <c r="B876" s="88" t="s">
        <v>238</v>
      </c>
      <c r="C876" s="102"/>
      <c r="D876" s="86" t="str">
        <f>IF(ISNUMBER(C876),VLOOKUP(C876,Approaches,2,0),"")</f>
        <v/>
      </c>
      <c r="E876" s="76">
        <v>7</v>
      </c>
      <c r="F876" s="11"/>
      <c r="G876" s="12"/>
      <c r="H876" s="103"/>
      <c r="I876" s="14"/>
      <c r="J876" s="12"/>
      <c r="K876" s="87"/>
      <c r="L876" s="82"/>
      <c r="M876" s="11"/>
    </row>
    <row r="877" spans="1:13" s="79" customFormat="1" ht="13.5">
      <c r="A877" s="72"/>
      <c r="B877" s="88" t="s">
        <v>238</v>
      </c>
      <c r="C877" s="102"/>
      <c r="D877" s="86" t="str">
        <f>IF(ISNUMBER(C877),VLOOKUP(C877,Approaches,2,0),"")</f>
        <v/>
      </c>
      <c r="E877" s="76">
        <v>8</v>
      </c>
      <c r="F877" s="11"/>
      <c r="G877" s="12"/>
      <c r="H877" s="103"/>
      <c r="I877" s="14"/>
      <c r="J877" s="12"/>
      <c r="K877" s="87"/>
      <c r="L877" s="82"/>
      <c r="M877" s="11"/>
    </row>
    <row r="878" spans="1:13" s="79" customFormat="1" ht="13.5">
      <c r="A878" s="72"/>
      <c r="B878" s="88" t="s">
        <v>238</v>
      </c>
      <c r="C878" s="102"/>
      <c r="D878" s="90" t="str">
        <f>IF(ISNUMBER(C878),VLOOKUP(C878,Approaches,2,0),"")</f>
        <v/>
      </c>
      <c r="E878" s="76">
        <v>9</v>
      </c>
      <c r="F878" s="11"/>
      <c r="G878" s="12"/>
      <c r="H878" s="103"/>
      <c r="I878" s="14"/>
      <c r="J878" s="12"/>
      <c r="K878" s="87"/>
      <c r="L878" s="82"/>
      <c r="M878" s="11"/>
    </row>
    <row r="879" spans="1:13" s="79" customFormat="1" ht="14.25" thickBot="1">
      <c r="A879" s="72"/>
      <c r="B879" s="91"/>
      <c r="C879" s="91"/>
      <c r="D879" s="86"/>
      <c r="E879" s="76">
        <v>10</v>
      </c>
      <c r="F879" s="11"/>
      <c r="G879" s="12"/>
      <c r="H879" s="103"/>
      <c r="I879" s="15"/>
      <c r="J879" s="12"/>
      <c r="K879" s="87"/>
      <c r="L879" s="82"/>
      <c r="M879" s="11"/>
    </row>
    <row r="880" spans="1:13" s="79" customFormat="1" ht="14.25" thickBot="1">
      <c r="A880" s="72" t="str">
        <f>IF(B880="Code",1+MAX(A$5:A874),"")</f>
        <v/>
      </c>
      <c r="B880" s="92"/>
      <c r="C880" s="92"/>
      <c r="D880" s="92"/>
      <c r="E880" s="93"/>
      <c r="F880" s="94"/>
      <c r="G880" s="92" t="s">
        <v>204</v>
      </c>
      <c r="H880" s="95">
        <f>B870</f>
        <v>1107231</v>
      </c>
      <c r="I880" s="104"/>
      <c r="J880" s="93" t="s">
        <v>216</v>
      </c>
      <c r="K880" s="93"/>
      <c r="L880" s="93"/>
      <c r="M880" s="93"/>
    </row>
    <row r="881" spans="1:13" s="79" customFormat="1" ht="14.25" thickBot="1">
      <c r="A881" s="72">
        <f>IF(B881="Code",1+MAX(A$5:A880),"")</f>
        <v>74</v>
      </c>
      <c r="B881" s="73" t="s">
        <v>199</v>
      </c>
      <c r="C881" s="73"/>
      <c r="D881" s="74" t="s">
        <v>200</v>
      </c>
      <c r="E881" s="75"/>
      <c r="F881" s="74" t="s">
        <v>201</v>
      </c>
      <c r="G881" s="74" t="s">
        <v>202</v>
      </c>
      <c r="H881" s="75" t="s">
        <v>198</v>
      </c>
      <c r="I881" s="75" t="s">
        <v>203</v>
      </c>
      <c r="J881" s="75" t="s">
        <v>215</v>
      </c>
      <c r="K881" s="76"/>
      <c r="L881" s="77" t="str">
        <f>IF(AND(ISNUMBER(I892),ISNUMBER(H892)),"OK","")</f>
        <v/>
      </c>
      <c r="M881" s="78"/>
    </row>
    <row r="882" spans="1:13" s="79" customFormat="1" ht="13.5">
      <c r="A882" s="72" t="str">
        <f>IF(B882="Code",1+MAX(A$5:A881),"")</f>
        <v/>
      </c>
      <c r="B882" s="80">
        <f>VLOOKUP(A881,BasicHeadings,2,0)</f>
        <v>1107241</v>
      </c>
      <c r="C882" s="81"/>
      <c r="D882" s="80" t="str">
        <f>VLOOKUP(A881,BasicHeadings,3,0)</f>
        <v>Other services in respect of personal transport equipment</v>
      </c>
      <c r="E882" s="76">
        <v>1</v>
      </c>
      <c r="F882" s="11"/>
      <c r="G882" s="11"/>
      <c r="H882" s="12"/>
      <c r="I882" s="12"/>
      <c r="J882" s="12" t="s">
        <v>216</v>
      </c>
      <c r="K882" s="76"/>
      <c r="L882" s="82"/>
      <c r="M882" s="11"/>
    </row>
    <row r="883" spans="1:13" s="79" customFormat="1" ht="15" customHeight="1">
      <c r="A883" s="72" t="str">
        <f>IF(B883="Code",1+MAX(A$5:A882),"")</f>
        <v/>
      </c>
      <c r="B883" s="83"/>
      <c r="C883" s="84" t="s">
        <v>212</v>
      </c>
      <c r="D883" s="83"/>
      <c r="E883" s="76">
        <v>2</v>
      </c>
      <c r="F883" s="11"/>
      <c r="G883" s="11"/>
      <c r="H883" s="12"/>
      <c r="I883" s="12"/>
      <c r="J883" s="12" t="s">
        <v>216</v>
      </c>
      <c r="K883" s="76"/>
      <c r="L883" s="82"/>
      <c r="M883" s="11"/>
    </row>
    <row r="884" spans="1:13" s="79" customFormat="1" ht="13.5" customHeight="1">
      <c r="A884" s="72" t="str">
        <f>IF(B884="Code",1+MAX(A$5:A883),"")</f>
        <v/>
      </c>
      <c r="B884" s="85"/>
      <c r="C884" s="167" t="s">
        <v>239</v>
      </c>
      <c r="D884" s="168"/>
      <c r="E884" s="76">
        <v>3</v>
      </c>
      <c r="F884" s="11"/>
      <c r="G884" s="11"/>
      <c r="H884" s="12"/>
      <c r="I884" s="13"/>
      <c r="J884" s="12" t="s">
        <v>216</v>
      </c>
      <c r="K884" s="76"/>
      <c r="L884" s="82"/>
      <c r="M884" s="11"/>
    </row>
    <row r="885" spans="1:13" s="79" customFormat="1" ht="13.5">
      <c r="A885" s="72" t="str">
        <f>IF(B885="Code",1+MAX(A$5:A884),"")</f>
        <v/>
      </c>
      <c r="B885" s="86"/>
      <c r="C885" s="169"/>
      <c r="D885" s="170"/>
      <c r="E885" s="87">
        <v>4</v>
      </c>
      <c r="F885" s="11"/>
      <c r="G885" s="11"/>
      <c r="H885" s="12"/>
      <c r="I885" s="12"/>
      <c r="J885" s="12" t="s">
        <v>216</v>
      </c>
      <c r="K885" s="76"/>
      <c r="L885" s="82"/>
      <c r="M885" s="11"/>
    </row>
    <row r="886" spans="1:13" s="79" customFormat="1" ht="13.5">
      <c r="A886" s="72" t="str">
        <f>IF(B886="Code",1+MAX(A$5:A885),"")</f>
        <v/>
      </c>
      <c r="B886" s="88" t="s">
        <v>238</v>
      </c>
      <c r="C886" s="102"/>
      <c r="D886" s="89" t="str">
        <f>IF(ISNUMBER(C886),VLOOKUP(C886,Approaches,2,0),"")</f>
        <v/>
      </c>
      <c r="E886" s="76">
        <v>5</v>
      </c>
      <c r="F886" s="11"/>
      <c r="G886" s="12"/>
      <c r="H886" s="103"/>
      <c r="I886" s="14"/>
      <c r="J886" s="12" t="s">
        <v>216</v>
      </c>
      <c r="K886" s="87"/>
      <c r="L886" s="82"/>
      <c r="M886" s="11"/>
    </row>
    <row r="887" spans="1:13" s="79" customFormat="1" ht="13.5">
      <c r="A887" s="72"/>
      <c r="B887" s="88" t="s">
        <v>238</v>
      </c>
      <c r="C887" s="102"/>
      <c r="D887" s="86" t="str">
        <f>IF(ISNUMBER(C887),VLOOKUP(C887,Approaches,2,0),"")</f>
        <v/>
      </c>
      <c r="E887" s="76">
        <v>6</v>
      </c>
      <c r="F887" s="11"/>
      <c r="G887" s="12"/>
      <c r="H887" s="103"/>
      <c r="I887" s="14"/>
      <c r="J887" s="12"/>
      <c r="K887" s="87"/>
      <c r="L887" s="82"/>
      <c r="M887" s="11"/>
    </row>
    <row r="888" spans="1:13" s="79" customFormat="1" ht="13.5">
      <c r="A888" s="72"/>
      <c r="B888" s="88" t="s">
        <v>238</v>
      </c>
      <c r="C888" s="102"/>
      <c r="D888" s="86" t="str">
        <f>IF(ISNUMBER(C888),VLOOKUP(C888,Approaches,2,0),"")</f>
        <v/>
      </c>
      <c r="E888" s="76">
        <v>7</v>
      </c>
      <c r="F888" s="11"/>
      <c r="G888" s="12"/>
      <c r="H888" s="103"/>
      <c r="I888" s="14"/>
      <c r="J888" s="12"/>
      <c r="K888" s="87"/>
      <c r="L888" s="82"/>
      <c r="M888" s="11"/>
    </row>
    <row r="889" spans="1:13" s="79" customFormat="1" ht="13.5">
      <c r="A889" s="72"/>
      <c r="B889" s="88" t="s">
        <v>238</v>
      </c>
      <c r="C889" s="102"/>
      <c r="D889" s="86" t="str">
        <f>IF(ISNUMBER(C889),VLOOKUP(C889,Approaches,2,0),"")</f>
        <v/>
      </c>
      <c r="E889" s="76">
        <v>8</v>
      </c>
      <c r="F889" s="11"/>
      <c r="G889" s="12"/>
      <c r="H889" s="103"/>
      <c r="I889" s="14"/>
      <c r="J889" s="12"/>
      <c r="K889" s="87"/>
      <c r="L889" s="82"/>
      <c r="M889" s="11"/>
    </row>
    <row r="890" spans="1:13" s="79" customFormat="1" ht="13.5">
      <c r="A890" s="72"/>
      <c r="B890" s="88" t="s">
        <v>238</v>
      </c>
      <c r="C890" s="102"/>
      <c r="D890" s="90" t="str">
        <f>IF(ISNUMBER(C890),VLOOKUP(C890,Approaches,2,0),"")</f>
        <v/>
      </c>
      <c r="E890" s="76">
        <v>9</v>
      </c>
      <c r="F890" s="11"/>
      <c r="G890" s="12"/>
      <c r="H890" s="103"/>
      <c r="I890" s="14"/>
      <c r="J890" s="12"/>
      <c r="K890" s="87"/>
      <c r="L890" s="82"/>
      <c r="M890" s="11"/>
    </row>
    <row r="891" spans="1:13" s="79" customFormat="1" ht="14.25" thickBot="1">
      <c r="A891" s="72"/>
      <c r="B891" s="91"/>
      <c r="C891" s="91"/>
      <c r="D891" s="86"/>
      <c r="E891" s="76">
        <v>10</v>
      </c>
      <c r="F891" s="11"/>
      <c r="G891" s="12"/>
      <c r="H891" s="103"/>
      <c r="I891" s="15"/>
      <c r="J891" s="12"/>
      <c r="K891" s="87"/>
      <c r="L891" s="82"/>
      <c r="M891" s="11"/>
    </row>
    <row r="892" spans="1:13" s="79" customFormat="1" ht="14.25" thickBot="1">
      <c r="A892" s="72" t="str">
        <f>IF(B892="Code",1+MAX(A$5:A886),"")</f>
        <v/>
      </c>
      <c r="B892" s="92"/>
      <c r="C892" s="92"/>
      <c r="D892" s="92"/>
      <c r="E892" s="93"/>
      <c r="F892" s="94"/>
      <c r="G892" s="92" t="s">
        <v>204</v>
      </c>
      <c r="H892" s="95">
        <f>B882</f>
        <v>1107241</v>
      </c>
      <c r="I892" s="104"/>
      <c r="J892" s="93" t="s">
        <v>216</v>
      </c>
      <c r="K892" s="93"/>
      <c r="L892" s="93"/>
      <c r="M892" s="93"/>
    </row>
    <row r="893" spans="1:13" s="79" customFormat="1" ht="14.25" thickBot="1">
      <c r="A893" s="72">
        <f>IF(B893="Code",1+MAX(A$5:A892),"")</f>
        <v>75</v>
      </c>
      <c r="B893" s="73" t="s">
        <v>199</v>
      </c>
      <c r="C893" s="73"/>
      <c r="D893" s="74" t="s">
        <v>200</v>
      </c>
      <c r="E893" s="75"/>
      <c r="F893" s="74" t="s">
        <v>201</v>
      </c>
      <c r="G893" s="74" t="s">
        <v>202</v>
      </c>
      <c r="H893" s="75" t="s">
        <v>198</v>
      </c>
      <c r="I893" s="75" t="s">
        <v>203</v>
      </c>
      <c r="J893" s="75" t="s">
        <v>215</v>
      </c>
      <c r="K893" s="76"/>
      <c r="L893" s="77" t="str">
        <f>IF(AND(ISNUMBER(I904),ISNUMBER(H904)),"OK","")</f>
        <v/>
      </c>
      <c r="M893" s="78"/>
    </row>
    <row r="894" spans="1:13" s="79" customFormat="1" ht="13.5">
      <c r="A894" s="72" t="str">
        <f>IF(B894="Code",1+MAX(A$5:A893),"")</f>
        <v/>
      </c>
      <c r="B894" s="80">
        <f>VLOOKUP(A893,BasicHeadings,2,0)</f>
        <v>1107311</v>
      </c>
      <c r="C894" s="81"/>
      <c r="D894" s="80" t="str">
        <f>VLOOKUP(A893,BasicHeadings,3,0)</f>
        <v>Passenger transport by railway</v>
      </c>
      <c r="E894" s="76">
        <v>1</v>
      </c>
      <c r="F894" s="11"/>
      <c r="G894" s="11"/>
      <c r="H894" s="12"/>
      <c r="I894" s="12"/>
      <c r="J894" s="12" t="s">
        <v>216</v>
      </c>
      <c r="K894" s="76"/>
      <c r="L894" s="82"/>
      <c r="M894" s="11"/>
    </row>
    <row r="895" spans="1:13" s="79" customFormat="1" ht="15" customHeight="1">
      <c r="A895" s="72" t="str">
        <f>IF(B895="Code",1+MAX(A$5:A894),"")</f>
        <v/>
      </c>
      <c r="B895" s="83"/>
      <c r="C895" s="84" t="s">
        <v>212</v>
      </c>
      <c r="D895" s="83"/>
      <c r="E895" s="76">
        <v>2</v>
      </c>
      <c r="F895" s="11"/>
      <c r="G895" s="11"/>
      <c r="H895" s="12"/>
      <c r="I895" s="12"/>
      <c r="J895" s="12" t="s">
        <v>216</v>
      </c>
      <c r="K895" s="76"/>
      <c r="L895" s="82"/>
      <c r="M895" s="11"/>
    </row>
    <row r="896" spans="1:13" s="79" customFormat="1" ht="13.5" customHeight="1">
      <c r="A896" s="72" t="str">
        <f>IF(B896="Code",1+MAX(A$5:A895),"")</f>
        <v/>
      </c>
      <c r="B896" s="85"/>
      <c r="C896" s="167" t="s">
        <v>239</v>
      </c>
      <c r="D896" s="168"/>
      <c r="E896" s="76">
        <v>3</v>
      </c>
      <c r="F896" s="11"/>
      <c r="G896" s="11"/>
      <c r="H896" s="12"/>
      <c r="I896" s="13"/>
      <c r="J896" s="12" t="s">
        <v>216</v>
      </c>
      <c r="K896" s="76"/>
      <c r="L896" s="82"/>
      <c r="M896" s="11"/>
    </row>
    <row r="897" spans="1:13" s="79" customFormat="1" ht="13.5">
      <c r="A897" s="72" t="str">
        <f>IF(B897="Code",1+MAX(A$5:A896),"")</f>
        <v/>
      </c>
      <c r="B897" s="86"/>
      <c r="C897" s="169"/>
      <c r="D897" s="170"/>
      <c r="E897" s="87">
        <v>4</v>
      </c>
      <c r="F897" s="11"/>
      <c r="G897" s="11"/>
      <c r="H897" s="12"/>
      <c r="I897" s="12"/>
      <c r="J897" s="12" t="s">
        <v>216</v>
      </c>
      <c r="K897" s="76"/>
      <c r="L897" s="82"/>
      <c r="M897" s="11"/>
    </row>
    <row r="898" spans="1:13" s="79" customFormat="1" ht="13.5">
      <c r="A898" s="72" t="str">
        <f>IF(B898="Code",1+MAX(A$5:A897),"")</f>
        <v/>
      </c>
      <c r="B898" s="88" t="s">
        <v>238</v>
      </c>
      <c r="C898" s="102"/>
      <c r="D898" s="89" t="str">
        <f>IF(ISNUMBER(C898),VLOOKUP(C898,Approaches,2,0),"")</f>
        <v/>
      </c>
      <c r="E898" s="76">
        <v>5</v>
      </c>
      <c r="F898" s="11"/>
      <c r="G898" s="12"/>
      <c r="H898" s="103"/>
      <c r="I898" s="14"/>
      <c r="J898" s="12" t="s">
        <v>216</v>
      </c>
      <c r="K898" s="87"/>
      <c r="L898" s="82"/>
      <c r="M898" s="11"/>
    </row>
    <row r="899" spans="1:13" s="79" customFormat="1" ht="13.5">
      <c r="A899" s="72"/>
      <c r="B899" s="88" t="s">
        <v>238</v>
      </c>
      <c r="C899" s="102"/>
      <c r="D899" s="86" t="str">
        <f>IF(ISNUMBER(C899),VLOOKUP(C899,Approaches,2,0),"")</f>
        <v/>
      </c>
      <c r="E899" s="76">
        <v>6</v>
      </c>
      <c r="F899" s="11"/>
      <c r="G899" s="12"/>
      <c r="H899" s="103"/>
      <c r="I899" s="14"/>
      <c r="J899" s="12"/>
      <c r="K899" s="87"/>
      <c r="L899" s="82"/>
      <c r="M899" s="11"/>
    </row>
    <row r="900" spans="1:13" s="79" customFormat="1" ht="13.5">
      <c r="A900" s="72"/>
      <c r="B900" s="88" t="s">
        <v>238</v>
      </c>
      <c r="C900" s="102"/>
      <c r="D900" s="86" t="str">
        <f>IF(ISNUMBER(C900),VLOOKUP(C900,Approaches,2,0),"")</f>
        <v/>
      </c>
      <c r="E900" s="76">
        <v>7</v>
      </c>
      <c r="F900" s="11"/>
      <c r="G900" s="12"/>
      <c r="H900" s="103"/>
      <c r="I900" s="14"/>
      <c r="J900" s="12"/>
      <c r="K900" s="87"/>
      <c r="L900" s="82"/>
      <c r="M900" s="11"/>
    </row>
    <row r="901" spans="1:13" s="79" customFormat="1" ht="13.5">
      <c r="A901" s="72"/>
      <c r="B901" s="88" t="s">
        <v>238</v>
      </c>
      <c r="C901" s="102"/>
      <c r="D901" s="86" t="str">
        <f>IF(ISNUMBER(C901),VLOOKUP(C901,Approaches,2,0),"")</f>
        <v/>
      </c>
      <c r="E901" s="76">
        <v>8</v>
      </c>
      <c r="F901" s="11"/>
      <c r="G901" s="12"/>
      <c r="H901" s="103"/>
      <c r="I901" s="14"/>
      <c r="J901" s="12"/>
      <c r="K901" s="87"/>
      <c r="L901" s="82"/>
      <c r="M901" s="11"/>
    </row>
    <row r="902" spans="1:13" s="79" customFormat="1" ht="13.5">
      <c r="A902" s="72"/>
      <c r="B902" s="88" t="s">
        <v>238</v>
      </c>
      <c r="C902" s="102"/>
      <c r="D902" s="90" t="str">
        <f>IF(ISNUMBER(C902),VLOOKUP(C902,Approaches,2,0),"")</f>
        <v/>
      </c>
      <c r="E902" s="76">
        <v>9</v>
      </c>
      <c r="F902" s="11"/>
      <c r="G902" s="12"/>
      <c r="H902" s="103"/>
      <c r="I902" s="14"/>
      <c r="J902" s="12"/>
      <c r="K902" s="87"/>
      <c r="L902" s="82"/>
      <c r="M902" s="11"/>
    </row>
    <row r="903" spans="1:13" s="79" customFormat="1" ht="14.25" thickBot="1">
      <c r="A903" s="72"/>
      <c r="B903" s="91"/>
      <c r="C903" s="91"/>
      <c r="D903" s="86"/>
      <c r="E903" s="76">
        <v>10</v>
      </c>
      <c r="F903" s="11"/>
      <c r="G903" s="12"/>
      <c r="H903" s="103"/>
      <c r="I903" s="15"/>
      <c r="J903" s="12"/>
      <c r="K903" s="87"/>
      <c r="L903" s="82"/>
      <c r="M903" s="11"/>
    </row>
    <row r="904" spans="1:13" s="79" customFormat="1" ht="14.25" thickBot="1">
      <c r="A904" s="72" t="str">
        <f>IF(B904="Code",1+MAX(A$5:A898),"")</f>
        <v/>
      </c>
      <c r="B904" s="92"/>
      <c r="C904" s="92"/>
      <c r="D904" s="92"/>
      <c r="E904" s="93"/>
      <c r="F904" s="94"/>
      <c r="G904" s="92" t="s">
        <v>204</v>
      </c>
      <c r="H904" s="95">
        <f>B894</f>
        <v>1107311</v>
      </c>
      <c r="I904" s="104"/>
      <c r="J904" s="93" t="s">
        <v>216</v>
      </c>
      <c r="K904" s="93"/>
      <c r="L904" s="93"/>
      <c r="M904" s="93"/>
    </row>
    <row r="905" spans="1:13" s="79" customFormat="1" ht="14.25" thickBot="1">
      <c r="A905" s="72">
        <f>IF(B905="Code",1+MAX(A$5:A904),"")</f>
        <v>76</v>
      </c>
      <c r="B905" s="73" t="s">
        <v>199</v>
      </c>
      <c r="C905" s="73"/>
      <c r="D905" s="74" t="s">
        <v>200</v>
      </c>
      <c r="E905" s="75"/>
      <c r="F905" s="74" t="s">
        <v>201</v>
      </c>
      <c r="G905" s="74" t="s">
        <v>202</v>
      </c>
      <c r="H905" s="75" t="s">
        <v>198</v>
      </c>
      <c r="I905" s="75" t="s">
        <v>203</v>
      </c>
      <c r="J905" s="75" t="s">
        <v>215</v>
      </c>
      <c r="K905" s="76"/>
      <c r="L905" s="77" t="str">
        <f>IF(AND(ISNUMBER(I916),ISNUMBER(H916)),"OK","")</f>
        <v/>
      </c>
      <c r="M905" s="78"/>
    </row>
    <row r="906" spans="1:13" s="79" customFormat="1" ht="13.5">
      <c r="A906" s="72" t="str">
        <f>IF(B906="Code",1+MAX(A$5:A905),"")</f>
        <v/>
      </c>
      <c r="B906" s="80">
        <f>VLOOKUP(A905,BasicHeadings,2,0)</f>
        <v>1107321</v>
      </c>
      <c r="C906" s="81"/>
      <c r="D906" s="80" t="str">
        <f>VLOOKUP(A905,BasicHeadings,3,0)</f>
        <v>Passenger transport by road</v>
      </c>
      <c r="E906" s="76">
        <v>1</v>
      </c>
      <c r="F906" s="11"/>
      <c r="G906" s="11"/>
      <c r="H906" s="12"/>
      <c r="I906" s="12"/>
      <c r="J906" s="12" t="s">
        <v>216</v>
      </c>
      <c r="K906" s="76"/>
      <c r="L906" s="82"/>
      <c r="M906" s="11"/>
    </row>
    <row r="907" spans="1:13" s="79" customFormat="1" ht="15" customHeight="1">
      <c r="A907" s="72" t="str">
        <f>IF(B907="Code",1+MAX(A$5:A906),"")</f>
        <v/>
      </c>
      <c r="B907" s="83"/>
      <c r="C907" s="84" t="s">
        <v>212</v>
      </c>
      <c r="D907" s="83"/>
      <c r="E907" s="76">
        <v>2</v>
      </c>
      <c r="F907" s="11"/>
      <c r="G907" s="11"/>
      <c r="H907" s="12"/>
      <c r="I907" s="12"/>
      <c r="J907" s="12" t="s">
        <v>216</v>
      </c>
      <c r="K907" s="76"/>
      <c r="L907" s="82"/>
      <c r="M907" s="11"/>
    </row>
    <row r="908" spans="1:13" s="79" customFormat="1" ht="13.5" customHeight="1">
      <c r="A908" s="72" t="str">
        <f>IF(B908="Code",1+MAX(A$5:A907),"")</f>
        <v/>
      </c>
      <c r="B908" s="85"/>
      <c r="C908" s="167" t="s">
        <v>239</v>
      </c>
      <c r="D908" s="168"/>
      <c r="E908" s="76">
        <v>3</v>
      </c>
      <c r="F908" s="11"/>
      <c r="G908" s="11"/>
      <c r="H908" s="12"/>
      <c r="I908" s="13"/>
      <c r="J908" s="12" t="s">
        <v>216</v>
      </c>
      <c r="K908" s="76"/>
      <c r="L908" s="82"/>
      <c r="M908" s="11"/>
    </row>
    <row r="909" spans="1:13" s="79" customFormat="1" ht="13.5">
      <c r="A909" s="72" t="str">
        <f>IF(B909="Code",1+MAX(A$5:A908),"")</f>
        <v/>
      </c>
      <c r="B909" s="86"/>
      <c r="C909" s="169"/>
      <c r="D909" s="170"/>
      <c r="E909" s="87">
        <v>4</v>
      </c>
      <c r="F909" s="11"/>
      <c r="G909" s="11"/>
      <c r="H909" s="12"/>
      <c r="I909" s="12"/>
      <c r="J909" s="12" t="s">
        <v>216</v>
      </c>
      <c r="K909" s="76"/>
      <c r="L909" s="82"/>
      <c r="M909" s="11"/>
    </row>
    <row r="910" spans="1:13" s="79" customFormat="1" ht="13.5">
      <c r="A910" s="72" t="str">
        <f>IF(B910="Code",1+MAX(A$5:A909),"")</f>
        <v/>
      </c>
      <c r="B910" s="88" t="s">
        <v>238</v>
      </c>
      <c r="C910" s="102"/>
      <c r="D910" s="89" t="str">
        <f>IF(ISNUMBER(C910),VLOOKUP(C910,Approaches,2,0),"")</f>
        <v/>
      </c>
      <c r="E910" s="76">
        <v>5</v>
      </c>
      <c r="F910" s="11"/>
      <c r="G910" s="12"/>
      <c r="H910" s="103"/>
      <c r="I910" s="14"/>
      <c r="J910" s="12" t="s">
        <v>216</v>
      </c>
      <c r="K910" s="87"/>
      <c r="L910" s="82"/>
      <c r="M910" s="11"/>
    </row>
    <row r="911" spans="1:13" s="79" customFormat="1" ht="13.5">
      <c r="A911" s="72"/>
      <c r="B911" s="88" t="s">
        <v>238</v>
      </c>
      <c r="C911" s="102"/>
      <c r="D911" s="86" t="str">
        <f>IF(ISNUMBER(C911),VLOOKUP(C911,Approaches,2,0),"")</f>
        <v/>
      </c>
      <c r="E911" s="76">
        <v>6</v>
      </c>
      <c r="F911" s="11"/>
      <c r="G911" s="12"/>
      <c r="H911" s="103"/>
      <c r="I911" s="14"/>
      <c r="J911" s="12"/>
      <c r="K911" s="87"/>
      <c r="L911" s="82"/>
      <c r="M911" s="11"/>
    </row>
    <row r="912" spans="1:13" s="79" customFormat="1" ht="13.5">
      <c r="A912" s="72"/>
      <c r="B912" s="88" t="s">
        <v>238</v>
      </c>
      <c r="C912" s="102"/>
      <c r="D912" s="86" t="str">
        <f>IF(ISNUMBER(C912),VLOOKUP(C912,Approaches,2,0),"")</f>
        <v/>
      </c>
      <c r="E912" s="76">
        <v>7</v>
      </c>
      <c r="F912" s="11"/>
      <c r="G912" s="12"/>
      <c r="H912" s="103"/>
      <c r="I912" s="14"/>
      <c r="J912" s="12"/>
      <c r="K912" s="87"/>
      <c r="L912" s="82"/>
      <c r="M912" s="11"/>
    </row>
    <row r="913" spans="1:13" s="79" customFormat="1" ht="13.5">
      <c r="A913" s="72"/>
      <c r="B913" s="88" t="s">
        <v>238</v>
      </c>
      <c r="C913" s="102"/>
      <c r="D913" s="86" t="str">
        <f>IF(ISNUMBER(C913),VLOOKUP(C913,Approaches,2,0),"")</f>
        <v/>
      </c>
      <c r="E913" s="76">
        <v>8</v>
      </c>
      <c r="F913" s="11"/>
      <c r="G913" s="12"/>
      <c r="H913" s="103"/>
      <c r="I913" s="14"/>
      <c r="J913" s="12"/>
      <c r="K913" s="87"/>
      <c r="L913" s="82"/>
      <c r="M913" s="11"/>
    </row>
    <row r="914" spans="1:13" s="79" customFormat="1" ht="13.5">
      <c r="A914" s="72"/>
      <c r="B914" s="88" t="s">
        <v>238</v>
      </c>
      <c r="C914" s="102"/>
      <c r="D914" s="90" t="str">
        <f>IF(ISNUMBER(C914),VLOOKUP(C914,Approaches,2,0),"")</f>
        <v/>
      </c>
      <c r="E914" s="76">
        <v>9</v>
      </c>
      <c r="F914" s="11"/>
      <c r="G914" s="12"/>
      <c r="H914" s="103"/>
      <c r="I914" s="14"/>
      <c r="J914" s="12"/>
      <c r="K914" s="87"/>
      <c r="L914" s="82"/>
      <c r="M914" s="11"/>
    </row>
    <row r="915" spans="1:13" s="79" customFormat="1" ht="14.25" thickBot="1">
      <c r="A915" s="72"/>
      <c r="B915" s="91"/>
      <c r="C915" s="91"/>
      <c r="D915" s="86"/>
      <c r="E915" s="76">
        <v>10</v>
      </c>
      <c r="F915" s="11"/>
      <c r="G915" s="12"/>
      <c r="H915" s="103"/>
      <c r="I915" s="15"/>
      <c r="J915" s="12"/>
      <c r="K915" s="87"/>
      <c r="L915" s="82"/>
      <c r="M915" s="11"/>
    </row>
    <row r="916" spans="1:13" s="79" customFormat="1" ht="14.25" thickBot="1">
      <c r="A916" s="72" t="str">
        <f>IF(B916="Code",1+MAX(A$5:A910),"")</f>
        <v/>
      </c>
      <c r="B916" s="92"/>
      <c r="C916" s="92"/>
      <c r="D916" s="92"/>
      <c r="E916" s="93"/>
      <c r="F916" s="94"/>
      <c r="G916" s="92" t="s">
        <v>204</v>
      </c>
      <c r="H916" s="95">
        <f>B906</f>
        <v>1107321</v>
      </c>
      <c r="I916" s="104"/>
      <c r="J916" s="93" t="s">
        <v>216</v>
      </c>
      <c r="K916" s="93"/>
      <c r="L916" s="93"/>
      <c r="M916" s="93"/>
    </row>
    <row r="917" spans="1:13" s="79" customFormat="1" ht="14.25" thickBot="1">
      <c r="A917" s="72">
        <f>IF(B917="Code",1+MAX(A$5:A916),"")</f>
        <v>77</v>
      </c>
      <c r="B917" s="73" t="s">
        <v>199</v>
      </c>
      <c r="C917" s="73"/>
      <c r="D917" s="74" t="s">
        <v>200</v>
      </c>
      <c r="E917" s="75"/>
      <c r="F917" s="74" t="s">
        <v>201</v>
      </c>
      <c r="G917" s="74" t="s">
        <v>202</v>
      </c>
      <c r="H917" s="75" t="s">
        <v>198</v>
      </c>
      <c r="I917" s="75" t="s">
        <v>203</v>
      </c>
      <c r="J917" s="75" t="s">
        <v>215</v>
      </c>
      <c r="K917" s="76"/>
      <c r="L917" s="77" t="str">
        <f>IF(AND(ISNUMBER(I928),ISNUMBER(H928)),"OK","")</f>
        <v/>
      </c>
      <c r="M917" s="78"/>
    </row>
    <row r="918" spans="1:13" s="79" customFormat="1" ht="13.5">
      <c r="A918" s="72" t="str">
        <f>IF(B918="Code",1+MAX(A$5:A917),"")</f>
        <v/>
      </c>
      <c r="B918" s="80">
        <f>VLOOKUP(A917,BasicHeadings,2,0)</f>
        <v>1107331</v>
      </c>
      <c r="C918" s="81"/>
      <c r="D918" s="80" t="str">
        <f>VLOOKUP(A917,BasicHeadings,3,0)</f>
        <v>Passenger transport by air</v>
      </c>
      <c r="E918" s="76">
        <v>1</v>
      </c>
      <c r="F918" s="11"/>
      <c r="G918" s="11"/>
      <c r="H918" s="12"/>
      <c r="I918" s="12"/>
      <c r="J918" s="12" t="s">
        <v>216</v>
      </c>
      <c r="K918" s="76"/>
      <c r="L918" s="82"/>
      <c r="M918" s="11"/>
    </row>
    <row r="919" spans="1:13" s="79" customFormat="1" ht="15" customHeight="1">
      <c r="A919" s="72" t="str">
        <f>IF(B919="Code",1+MAX(A$5:A918),"")</f>
        <v/>
      </c>
      <c r="B919" s="83"/>
      <c r="C919" s="84" t="s">
        <v>212</v>
      </c>
      <c r="D919" s="83"/>
      <c r="E919" s="76">
        <v>2</v>
      </c>
      <c r="F919" s="11"/>
      <c r="G919" s="11"/>
      <c r="H919" s="12"/>
      <c r="I919" s="12"/>
      <c r="J919" s="12" t="s">
        <v>216</v>
      </c>
      <c r="K919" s="76"/>
      <c r="L919" s="82"/>
      <c r="M919" s="11"/>
    </row>
    <row r="920" spans="1:13" s="79" customFormat="1" ht="13.5" customHeight="1">
      <c r="A920" s="72" t="str">
        <f>IF(B920="Code",1+MAX(A$5:A919),"")</f>
        <v/>
      </c>
      <c r="B920" s="85"/>
      <c r="C920" s="167" t="s">
        <v>239</v>
      </c>
      <c r="D920" s="168"/>
      <c r="E920" s="76">
        <v>3</v>
      </c>
      <c r="F920" s="11"/>
      <c r="G920" s="11"/>
      <c r="H920" s="12"/>
      <c r="I920" s="13"/>
      <c r="J920" s="12" t="s">
        <v>216</v>
      </c>
      <c r="K920" s="76"/>
      <c r="L920" s="82"/>
      <c r="M920" s="11"/>
    </row>
    <row r="921" spans="1:13" s="79" customFormat="1" ht="13.5">
      <c r="A921" s="72" t="str">
        <f>IF(B921="Code",1+MAX(A$5:A920),"")</f>
        <v/>
      </c>
      <c r="B921" s="86"/>
      <c r="C921" s="169"/>
      <c r="D921" s="170"/>
      <c r="E921" s="87">
        <v>4</v>
      </c>
      <c r="F921" s="11"/>
      <c r="G921" s="11"/>
      <c r="H921" s="12"/>
      <c r="I921" s="12"/>
      <c r="J921" s="12" t="s">
        <v>216</v>
      </c>
      <c r="K921" s="76"/>
      <c r="L921" s="82"/>
      <c r="M921" s="11"/>
    </row>
    <row r="922" spans="1:13" s="79" customFormat="1" ht="13.5">
      <c r="A922" s="72" t="str">
        <f>IF(B922="Code",1+MAX(A$5:A921),"")</f>
        <v/>
      </c>
      <c r="B922" s="88" t="s">
        <v>238</v>
      </c>
      <c r="C922" s="102"/>
      <c r="D922" s="89" t="str">
        <f>IF(ISNUMBER(C922),VLOOKUP(C922,Approaches,2,0),"")</f>
        <v/>
      </c>
      <c r="E922" s="76">
        <v>5</v>
      </c>
      <c r="F922" s="11"/>
      <c r="G922" s="12"/>
      <c r="H922" s="103"/>
      <c r="I922" s="14"/>
      <c r="J922" s="12" t="s">
        <v>216</v>
      </c>
      <c r="K922" s="87"/>
      <c r="L922" s="82"/>
      <c r="M922" s="11"/>
    </row>
    <row r="923" spans="1:13" s="79" customFormat="1" ht="13.5">
      <c r="A923" s="72"/>
      <c r="B923" s="88" t="s">
        <v>238</v>
      </c>
      <c r="C923" s="102"/>
      <c r="D923" s="86" t="str">
        <f>IF(ISNUMBER(C923),VLOOKUP(C923,Approaches,2,0),"")</f>
        <v/>
      </c>
      <c r="E923" s="76">
        <v>6</v>
      </c>
      <c r="F923" s="11"/>
      <c r="G923" s="12"/>
      <c r="H923" s="103"/>
      <c r="I923" s="14"/>
      <c r="J923" s="12"/>
      <c r="K923" s="87"/>
      <c r="L923" s="82"/>
      <c r="M923" s="11"/>
    </row>
    <row r="924" spans="1:13" s="79" customFormat="1" ht="13.5">
      <c r="A924" s="72"/>
      <c r="B924" s="88" t="s">
        <v>238</v>
      </c>
      <c r="C924" s="102"/>
      <c r="D924" s="86" t="str">
        <f>IF(ISNUMBER(C924),VLOOKUP(C924,Approaches,2,0),"")</f>
        <v/>
      </c>
      <c r="E924" s="76">
        <v>7</v>
      </c>
      <c r="F924" s="11"/>
      <c r="G924" s="12"/>
      <c r="H924" s="103"/>
      <c r="I924" s="14"/>
      <c r="J924" s="12"/>
      <c r="K924" s="87"/>
      <c r="L924" s="82"/>
      <c r="M924" s="11"/>
    </row>
    <row r="925" spans="1:13" s="79" customFormat="1" ht="13.5">
      <c r="A925" s="72"/>
      <c r="B925" s="88" t="s">
        <v>238</v>
      </c>
      <c r="C925" s="102"/>
      <c r="D925" s="86" t="str">
        <f>IF(ISNUMBER(C925),VLOOKUP(C925,Approaches,2,0),"")</f>
        <v/>
      </c>
      <c r="E925" s="76">
        <v>8</v>
      </c>
      <c r="F925" s="11"/>
      <c r="G925" s="12"/>
      <c r="H925" s="103"/>
      <c r="I925" s="14"/>
      <c r="J925" s="12"/>
      <c r="K925" s="87"/>
      <c r="L925" s="82"/>
      <c r="M925" s="11"/>
    </row>
    <row r="926" spans="1:13" s="79" customFormat="1" ht="13.5">
      <c r="A926" s="72"/>
      <c r="B926" s="88" t="s">
        <v>238</v>
      </c>
      <c r="C926" s="102"/>
      <c r="D926" s="90" t="str">
        <f>IF(ISNUMBER(C926),VLOOKUP(C926,Approaches,2,0),"")</f>
        <v/>
      </c>
      <c r="E926" s="76">
        <v>9</v>
      </c>
      <c r="F926" s="11"/>
      <c r="G926" s="12"/>
      <c r="H926" s="103"/>
      <c r="I926" s="14"/>
      <c r="J926" s="12"/>
      <c r="K926" s="87"/>
      <c r="L926" s="82"/>
      <c r="M926" s="11"/>
    </row>
    <row r="927" spans="1:13" s="79" customFormat="1" ht="14.25" thickBot="1">
      <c r="A927" s="72"/>
      <c r="B927" s="91"/>
      <c r="C927" s="91"/>
      <c r="D927" s="86"/>
      <c r="E927" s="76">
        <v>10</v>
      </c>
      <c r="F927" s="11"/>
      <c r="G927" s="12"/>
      <c r="H927" s="103"/>
      <c r="I927" s="15"/>
      <c r="J927" s="12"/>
      <c r="K927" s="87"/>
      <c r="L927" s="82"/>
      <c r="M927" s="11"/>
    </row>
    <row r="928" spans="1:13" s="79" customFormat="1" ht="14.25" thickBot="1">
      <c r="A928" s="72" t="str">
        <f>IF(B928="Code",1+MAX(A$5:A922),"")</f>
        <v/>
      </c>
      <c r="B928" s="92"/>
      <c r="C928" s="92"/>
      <c r="D928" s="92"/>
      <c r="E928" s="93"/>
      <c r="F928" s="94"/>
      <c r="G928" s="92" t="s">
        <v>204</v>
      </c>
      <c r="H928" s="95">
        <f>B918</f>
        <v>1107331</v>
      </c>
      <c r="I928" s="104"/>
      <c r="J928" s="93" t="s">
        <v>216</v>
      </c>
      <c r="K928" s="93"/>
      <c r="L928" s="93"/>
      <c r="M928" s="93"/>
    </row>
    <row r="929" spans="1:13" s="79" customFormat="1" ht="14.25" thickBot="1">
      <c r="A929" s="72">
        <f>IF(B929="Code",1+MAX(A$5:A928),"")</f>
        <v>78</v>
      </c>
      <c r="B929" s="73" t="s">
        <v>199</v>
      </c>
      <c r="C929" s="73"/>
      <c r="D929" s="74" t="s">
        <v>200</v>
      </c>
      <c r="E929" s="75"/>
      <c r="F929" s="74" t="s">
        <v>201</v>
      </c>
      <c r="G929" s="74" t="s">
        <v>202</v>
      </c>
      <c r="H929" s="75" t="s">
        <v>198</v>
      </c>
      <c r="I929" s="75" t="s">
        <v>203</v>
      </c>
      <c r="J929" s="75" t="s">
        <v>215</v>
      </c>
      <c r="K929" s="76"/>
      <c r="L929" s="77" t="str">
        <f>IF(AND(ISNUMBER(I940),ISNUMBER(H940)),"OK","")</f>
        <v/>
      </c>
      <c r="M929" s="78"/>
    </row>
    <row r="930" spans="1:13" s="79" customFormat="1" ht="13.5">
      <c r="A930" s="72" t="str">
        <f>IF(B930="Code",1+MAX(A$5:A929),"")</f>
        <v/>
      </c>
      <c r="B930" s="80">
        <f>VLOOKUP(A929,BasicHeadings,2,0)</f>
        <v>1107341</v>
      </c>
      <c r="C930" s="81"/>
      <c r="D930" s="80" t="str">
        <f>VLOOKUP(A929,BasicHeadings,3,0)</f>
        <v>Passenger transport by sea and inland waterway</v>
      </c>
      <c r="E930" s="76">
        <v>1</v>
      </c>
      <c r="F930" s="11"/>
      <c r="G930" s="11"/>
      <c r="H930" s="12"/>
      <c r="I930" s="12"/>
      <c r="J930" s="12" t="s">
        <v>216</v>
      </c>
      <c r="K930" s="76"/>
      <c r="L930" s="82"/>
      <c r="M930" s="11"/>
    </row>
    <row r="931" spans="1:13" s="79" customFormat="1" ht="15" customHeight="1">
      <c r="A931" s="72" t="str">
        <f>IF(B931="Code",1+MAX(A$5:A930),"")</f>
        <v/>
      </c>
      <c r="B931" s="83"/>
      <c r="C931" s="84" t="s">
        <v>212</v>
      </c>
      <c r="D931" s="83"/>
      <c r="E931" s="76">
        <v>2</v>
      </c>
      <c r="F931" s="11"/>
      <c r="G931" s="11"/>
      <c r="H931" s="12"/>
      <c r="I931" s="12"/>
      <c r="J931" s="12" t="s">
        <v>216</v>
      </c>
      <c r="K931" s="76"/>
      <c r="L931" s="82"/>
      <c r="M931" s="11"/>
    </row>
    <row r="932" spans="1:13" s="79" customFormat="1" ht="13.5" customHeight="1">
      <c r="A932" s="72" t="str">
        <f>IF(B932="Code",1+MAX(A$5:A931),"")</f>
        <v/>
      </c>
      <c r="B932" s="85"/>
      <c r="C932" s="167" t="s">
        <v>239</v>
      </c>
      <c r="D932" s="168"/>
      <c r="E932" s="76">
        <v>3</v>
      </c>
      <c r="F932" s="11"/>
      <c r="G932" s="11"/>
      <c r="H932" s="12"/>
      <c r="I932" s="13"/>
      <c r="J932" s="12" t="s">
        <v>216</v>
      </c>
      <c r="K932" s="76"/>
      <c r="L932" s="82"/>
      <c r="M932" s="11"/>
    </row>
    <row r="933" spans="1:13" s="79" customFormat="1" ht="13.5">
      <c r="A933" s="72" t="str">
        <f>IF(B933="Code",1+MAX(A$5:A932),"")</f>
        <v/>
      </c>
      <c r="B933" s="86"/>
      <c r="C933" s="169"/>
      <c r="D933" s="170"/>
      <c r="E933" s="87">
        <v>4</v>
      </c>
      <c r="F933" s="11"/>
      <c r="G933" s="11"/>
      <c r="H933" s="12"/>
      <c r="I933" s="12"/>
      <c r="J933" s="12" t="s">
        <v>216</v>
      </c>
      <c r="K933" s="76"/>
      <c r="L933" s="82"/>
      <c r="M933" s="11"/>
    </row>
    <row r="934" spans="1:13" s="79" customFormat="1" ht="13.5">
      <c r="A934" s="72" t="str">
        <f>IF(B934="Code",1+MAX(A$5:A933),"")</f>
        <v/>
      </c>
      <c r="B934" s="88" t="s">
        <v>238</v>
      </c>
      <c r="C934" s="102"/>
      <c r="D934" s="89" t="str">
        <f>IF(ISNUMBER(C934),VLOOKUP(C934,Approaches,2,0),"")</f>
        <v/>
      </c>
      <c r="E934" s="76">
        <v>5</v>
      </c>
      <c r="F934" s="11"/>
      <c r="G934" s="12"/>
      <c r="H934" s="103"/>
      <c r="I934" s="14"/>
      <c r="J934" s="12" t="s">
        <v>216</v>
      </c>
      <c r="K934" s="87"/>
      <c r="L934" s="82"/>
      <c r="M934" s="11"/>
    </row>
    <row r="935" spans="1:13" s="79" customFormat="1" ht="13.5">
      <c r="A935" s="72"/>
      <c r="B935" s="88" t="s">
        <v>238</v>
      </c>
      <c r="C935" s="102"/>
      <c r="D935" s="86" t="str">
        <f>IF(ISNUMBER(C935),VLOOKUP(C935,Approaches,2,0),"")</f>
        <v/>
      </c>
      <c r="E935" s="76">
        <v>6</v>
      </c>
      <c r="F935" s="11"/>
      <c r="G935" s="12"/>
      <c r="H935" s="103"/>
      <c r="I935" s="14"/>
      <c r="J935" s="12"/>
      <c r="K935" s="87"/>
      <c r="L935" s="82"/>
      <c r="M935" s="11"/>
    </row>
    <row r="936" spans="1:13" s="79" customFormat="1" ht="13.5">
      <c r="A936" s="72"/>
      <c r="B936" s="88" t="s">
        <v>238</v>
      </c>
      <c r="C936" s="102"/>
      <c r="D936" s="86" t="str">
        <f>IF(ISNUMBER(C936),VLOOKUP(C936,Approaches,2,0),"")</f>
        <v/>
      </c>
      <c r="E936" s="76">
        <v>7</v>
      </c>
      <c r="F936" s="11"/>
      <c r="G936" s="12"/>
      <c r="H936" s="103"/>
      <c r="I936" s="14"/>
      <c r="J936" s="12"/>
      <c r="K936" s="87"/>
      <c r="L936" s="82"/>
      <c r="M936" s="11"/>
    </row>
    <row r="937" spans="1:13" s="79" customFormat="1" ht="13.5">
      <c r="A937" s="72"/>
      <c r="B937" s="88" t="s">
        <v>238</v>
      </c>
      <c r="C937" s="102"/>
      <c r="D937" s="86" t="str">
        <f>IF(ISNUMBER(C937),VLOOKUP(C937,Approaches,2,0),"")</f>
        <v/>
      </c>
      <c r="E937" s="76">
        <v>8</v>
      </c>
      <c r="F937" s="11"/>
      <c r="G937" s="12"/>
      <c r="H937" s="103"/>
      <c r="I937" s="14"/>
      <c r="J937" s="12"/>
      <c r="K937" s="87"/>
      <c r="L937" s="82"/>
      <c r="M937" s="11"/>
    </row>
    <row r="938" spans="1:13" s="79" customFormat="1" ht="13.5">
      <c r="A938" s="72"/>
      <c r="B938" s="88" t="s">
        <v>238</v>
      </c>
      <c r="C938" s="102"/>
      <c r="D938" s="90" t="str">
        <f>IF(ISNUMBER(C938),VLOOKUP(C938,Approaches,2,0),"")</f>
        <v/>
      </c>
      <c r="E938" s="76">
        <v>9</v>
      </c>
      <c r="F938" s="11"/>
      <c r="G938" s="12"/>
      <c r="H938" s="103"/>
      <c r="I938" s="14"/>
      <c r="J938" s="12"/>
      <c r="K938" s="87"/>
      <c r="L938" s="82"/>
      <c r="M938" s="11"/>
    </row>
    <row r="939" spans="1:13" s="79" customFormat="1" ht="14.25" thickBot="1">
      <c r="A939" s="72"/>
      <c r="B939" s="91"/>
      <c r="C939" s="91"/>
      <c r="D939" s="86"/>
      <c r="E939" s="76">
        <v>10</v>
      </c>
      <c r="F939" s="11"/>
      <c r="G939" s="12"/>
      <c r="H939" s="103"/>
      <c r="I939" s="15"/>
      <c r="J939" s="12"/>
      <c r="K939" s="87"/>
      <c r="L939" s="82"/>
      <c r="M939" s="11"/>
    </row>
    <row r="940" spans="1:13" s="79" customFormat="1" ht="14.25" thickBot="1">
      <c r="A940" s="72" t="str">
        <f>IF(B940="Code",1+MAX(A$5:A934),"")</f>
        <v/>
      </c>
      <c r="B940" s="92"/>
      <c r="C940" s="92"/>
      <c r="D940" s="92"/>
      <c r="E940" s="93"/>
      <c r="F940" s="94"/>
      <c r="G940" s="92" t="s">
        <v>204</v>
      </c>
      <c r="H940" s="95">
        <f>B930</f>
        <v>1107341</v>
      </c>
      <c r="I940" s="104"/>
      <c r="J940" s="93" t="s">
        <v>216</v>
      </c>
      <c r="K940" s="93"/>
      <c r="L940" s="93"/>
      <c r="M940" s="93"/>
    </row>
    <row r="941" spans="1:13" s="79" customFormat="1" ht="14.25" thickBot="1">
      <c r="A941" s="72">
        <f>IF(B941="Code",1+MAX(A$5:A940),"")</f>
        <v>79</v>
      </c>
      <c r="B941" s="73" t="s">
        <v>199</v>
      </c>
      <c r="C941" s="73"/>
      <c r="D941" s="74" t="s">
        <v>200</v>
      </c>
      <c r="E941" s="75"/>
      <c r="F941" s="74" t="s">
        <v>201</v>
      </c>
      <c r="G941" s="74" t="s">
        <v>202</v>
      </c>
      <c r="H941" s="75" t="s">
        <v>198</v>
      </c>
      <c r="I941" s="75" t="s">
        <v>203</v>
      </c>
      <c r="J941" s="75" t="s">
        <v>215</v>
      </c>
      <c r="K941" s="76"/>
      <c r="L941" s="77" t="str">
        <f>IF(AND(ISNUMBER(I952),ISNUMBER(H952)),"OK","")</f>
        <v/>
      </c>
      <c r="M941" s="78"/>
    </row>
    <row r="942" spans="1:13" s="79" customFormat="1" ht="13.5">
      <c r="A942" s="72" t="str">
        <f>IF(B942="Code",1+MAX(A$5:A941),"")</f>
        <v/>
      </c>
      <c r="B942" s="80">
        <f>VLOOKUP(A941,BasicHeadings,2,0)</f>
        <v>1107351</v>
      </c>
      <c r="C942" s="81"/>
      <c r="D942" s="80" t="str">
        <f>VLOOKUP(A941,BasicHeadings,3,0)</f>
        <v>Combined passenger transport</v>
      </c>
      <c r="E942" s="76">
        <v>1</v>
      </c>
      <c r="F942" s="11"/>
      <c r="G942" s="11"/>
      <c r="H942" s="12"/>
      <c r="I942" s="12"/>
      <c r="J942" s="12" t="s">
        <v>216</v>
      </c>
      <c r="K942" s="76"/>
      <c r="L942" s="82"/>
      <c r="M942" s="11"/>
    </row>
    <row r="943" spans="1:13" s="79" customFormat="1" ht="15" customHeight="1">
      <c r="A943" s="72" t="str">
        <f>IF(B943="Code",1+MAX(A$5:A942),"")</f>
        <v/>
      </c>
      <c r="B943" s="83"/>
      <c r="C943" s="84" t="s">
        <v>212</v>
      </c>
      <c r="D943" s="83"/>
      <c r="E943" s="76">
        <v>2</v>
      </c>
      <c r="F943" s="11"/>
      <c r="G943" s="11"/>
      <c r="H943" s="12"/>
      <c r="I943" s="12"/>
      <c r="J943" s="12" t="s">
        <v>216</v>
      </c>
      <c r="K943" s="76"/>
      <c r="L943" s="82"/>
      <c r="M943" s="11"/>
    </row>
    <row r="944" spans="1:13" s="79" customFormat="1" ht="13.5" customHeight="1">
      <c r="A944" s="72" t="str">
        <f>IF(B944="Code",1+MAX(A$5:A943),"")</f>
        <v/>
      </c>
      <c r="B944" s="85"/>
      <c r="C944" s="167" t="s">
        <v>239</v>
      </c>
      <c r="D944" s="168"/>
      <c r="E944" s="76">
        <v>3</v>
      </c>
      <c r="F944" s="11"/>
      <c r="G944" s="11"/>
      <c r="H944" s="12"/>
      <c r="I944" s="13"/>
      <c r="J944" s="12" t="s">
        <v>216</v>
      </c>
      <c r="K944" s="76"/>
      <c r="L944" s="82"/>
      <c r="M944" s="11"/>
    </row>
    <row r="945" spans="1:13" s="79" customFormat="1" ht="13.5">
      <c r="A945" s="72" t="str">
        <f>IF(B945="Code",1+MAX(A$5:A944),"")</f>
        <v/>
      </c>
      <c r="B945" s="86"/>
      <c r="C945" s="169"/>
      <c r="D945" s="170"/>
      <c r="E945" s="87">
        <v>4</v>
      </c>
      <c r="F945" s="11"/>
      <c r="G945" s="11"/>
      <c r="H945" s="12"/>
      <c r="I945" s="12"/>
      <c r="J945" s="12" t="s">
        <v>216</v>
      </c>
      <c r="K945" s="76"/>
      <c r="L945" s="82"/>
      <c r="M945" s="11"/>
    </row>
    <row r="946" spans="1:13" s="79" customFormat="1" ht="13.5">
      <c r="A946" s="72" t="str">
        <f>IF(B946="Code",1+MAX(A$5:A945),"")</f>
        <v/>
      </c>
      <c r="B946" s="88" t="s">
        <v>238</v>
      </c>
      <c r="C946" s="102"/>
      <c r="D946" s="89" t="str">
        <f>IF(ISNUMBER(C946),VLOOKUP(C946,Approaches,2,0),"")</f>
        <v/>
      </c>
      <c r="E946" s="76">
        <v>5</v>
      </c>
      <c r="F946" s="11"/>
      <c r="G946" s="12"/>
      <c r="H946" s="103"/>
      <c r="I946" s="14"/>
      <c r="J946" s="12" t="s">
        <v>216</v>
      </c>
      <c r="K946" s="87"/>
      <c r="L946" s="82"/>
      <c r="M946" s="11"/>
    </row>
    <row r="947" spans="1:13" s="79" customFormat="1" ht="13.5">
      <c r="A947" s="72"/>
      <c r="B947" s="88" t="s">
        <v>238</v>
      </c>
      <c r="C947" s="102"/>
      <c r="D947" s="86" t="str">
        <f>IF(ISNUMBER(C947),VLOOKUP(C947,Approaches,2,0),"")</f>
        <v/>
      </c>
      <c r="E947" s="76">
        <v>6</v>
      </c>
      <c r="F947" s="11"/>
      <c r="G947" s="12"/>
      <c r="H947" s="103"/>
      <c r="I947" s="14"/>
      <c r="J947" s="12"/>
      <c r="K947" s="87"/>
      <c r="L947" s="82"/>
      <c r="M947" s="11"/>
    </row>
    <row r="948" spans="1:13" s="79" customFormat="1" ht="13.5">
      <c r="A948" s="72"/>
      <c r="B948" s="88" t="s">
        <v>238</v>
      </c>
      <c r="C948" s="102"/>
      <c r="D948" s="86" t="str">
        <f>IF(ISNUMBER(C948),VLOOKUP(C948,Approaches,2,0),"")</f>
        <v/>
      </c>
      <c r="E948" s="76">
        <v>7</v>
      </c>
      <c r="F948" s="11"/>
      <c r="G948" s="12"/>
      <c r="H948" s="103"/>
      <c r="I948" s="14"/>
      <c r="J948" s="12"/>
      <c r="K948" s="87"/>
      <c r="L948" s="82"/>
      <c r="M948" s="11"/>
    </row>
    <row r="949" spans="1:13" s="79" customFormat="1" ht="13.5">
      <c r="A949" s="72"/>
      <c r="B949" s="88" t="s">
        <v>238</v>
      </c>
      <c r="C949" s="102"/>
      <c r="D949" s="86" t="str">
        <f>IF(ISNUMBER(C949),VLOOKUP(C949,Approaches,2,0),"")</f>
        <v/>
      </c>
      <c r="E949" s="76">
        <v>8</v>
      </c>
      <c r="F949" s="11"/>
      <c r="G949" s="12"/>
      <c r="H949" s="103"/>
      <c r="I949" s="14"/>
      <c r="J949" s="12"/>
      <c r="K949" s="87"/>
      <c r="L949" s="82"/>
      <c r="M949" s="11"/>
    </row>
    <row r="950" spans="1:13" s="79" customFormat="1" ht="13.5">
      <c r="A950" s="72"/>
      <c r="B950" s="88" t="s">
        <v>238</v>
      </c>
      <c r="C950" s="102"/>
      <c r="D950" s="90" t="str">
        <f>IF(ISNUMBER(C950),VLOOKUP(C950,Approaches,2,0),"")</f>
        <v/>
      </c>
      <c r="E950" s="76">
        <v>9</v>
      </c>
      <c r="F950" s="11"/>
      <c r="G950" s="12"/>
      <c r="H950" s="103"/>
      <c r="I950" s="14"/>
      <c r="J950" s="12"/>
      <c r="K950" s="87"/>
      <c r="L950" s="82"/>
      <c r="M950" s="11"/>
    </row>
    <row r="951" spans="1:13" s="79" customFormat="1" ht="14.25" thickBot="1">
      <c r="A951" s="72"/>
      <c r="B951" s="91"/>
      <c r="C951" s="91"/>
      <c r="D951" s="86"/>
      <c r="E951" s="76">
        <v>10</v>
      </c>
      <c r="F951" s="11"/>
      <c r="G951" s="12"/>
      <c r="H951" s="103"/>
      <c r="I951" s="15"/>
      <c r="J951" s="12"/>
      <c r="K951" s="87"/>
      <c r="L951" s="82"/>
      <c r="M951" s="11"/>
    </row>
    <row r="952" spans="1:13" s="79" customFormat="1" ht="14.25" thickBot="1">
      <c r="A952" s="72" t="str">
        <f>IF(B952="Code",1+MAX(A$5:A946),"")</f>
        <v/>
      </c>
      <c r="B952" s="92"/>
      <c r="C952" s="92"/>
      <c r="D952" s="92"/>
      <c r="E952" s="93"/>
      <c r="F952" s="94"/>
      <c r="G952" s="92" t="s">
        <v>204</v>
      </c>
      <c r="H952" s="95">
        <f>B942</f>
        <v>1107351</v>
      </c>
      <c r="I952" s="104"/>
      <c r="J952" s="93" t="s">
        <v>216</v>
      </c>
      <c r="K952" s="93"/>
      <c r="L952" s="93"/>
      <c r="M952" s="93"/>
    </row>
    <row r="953" spans="1:13" s="79" customFormat="1" ht="14.25" thickBot="1">
      <c r="A953" s="72">
        <f>IF(B953="Code",1+MAX(A$5:A952),"")</f>
        <v>80</v>
      </c>
      <c r="B953" s="73" t="s">
        <v>199</v>
      </c>
      <c r="C953" s="73"/>
      <c r="D953" s="74" t="s">
        <v>200</v>
      </c>
      <c r="E953" s="75"/>
      <c r="F953" s="74" t="s">
        <v>201</v>
      </c>
      <c r="G953" s="74" t="s">
        <v>202</v>
      </c>
      <c r="H953" s="75" t="s">
        <v>198</v>
      </c>
      <c r="I953" s="75" t="s">
        <v>203</v>
      </c>
      <c r="J953" s="75" t="s">
        <v>215</v>
      </c>
      <c r="K953" s="76"/>
      <c r="L953" s="77" t="str">
        <f>IF(AND(ISNUMBER(I964),ISNUMBER(H964)),"OK","")</f>
        <v/>
      </c>
      <c r="M953" s="78"/>
    </row>
    <row r="954" spans="1:13" s="79" customFormat="1" ht="13.5">
      <c r="A954" s="72" t="str">
        <f>IF(B954="Code",1+MAX(A$5:A953),"")</f>
        <v/>
      </c>
      <c r="B954" s="80">
        <f>VLOOKUP(A953,BasicHeadings,2,0)</f>
        <v>1107361</v>
      </c>
      <c r="C954" s="81"/>
      <c r="D954" s="80" t="str">
        <f>VLOOKUP(A953,BasicHeadings,3,0)</f>
        <v xml:space="preserve">Other purchased transport services </v>
      </c>
      <c r="E954" s="76">
        <v>1</v>
      </c>
      <c r="F954" s="11"/>
      <c r="G954" s="11"/>
      <c r="H954" s="12"/>
      <c r="I954" s="12"/>
      <c r="J954" s="12" t="s">
        <v>216</v>
      </c>
      <c r="K954" s="76"/>
      <c r="L954" s="82"/>
      <c r="M954" s="11"/>
    </row>
    <row r="955" spans="1:13" s="79" customFormat="1" ht="15" customHeight="1">
      <c r="A955" s="72" t="str">
        <f>IF(B955="Code",1+MAX(A$5:A954),"")</f>
        <v/>
      </c>
      <c r="B955" s="83"/>
      <c r="C955" s="84" t="s">
        <v>212</v>
      </c>
      <c r="D955" s="83"/>
      <c r="E955" s="76">
        <v>2</v>
      </c>
      <c r="F955" s="11"/>
      <c r="G955" s="11"/>
      <c r="H955" s="12"/>
      <c r="I955" s="12"/>
      <c r="J955" s="12" t="s">
        <v>216</v>
      </c>
      <c r="K955" s="76"/>
      <c r="L955" s="82"/>
      <c r="M955" s="11"/>
    </row>
    <row r="956" spans="1:13" s="79" customFormat="1" ht="13.5" customHeight="1">
      <c r="A956" s="72" t="str">
        <f>IF(B956="Code",1+MAX(A$5:A955),"")</f>
        <v/>
      </c>
      <c r="B956" s="85"/>
      <c r="C956" s="167" t="s">
        <v>239</v>
      </c>
      <c r="D956" s="168"/>
      <c r="E956" s="76">
        <v>3</v>
      </c>
      <c r="F956" s="11"/>
      <c r="G956" s="11"/>
      <c r="H956" s="12"/>
      <c r="I956" s="13"/>
      <c r="J956" s="12" t="s">
        <v>216</v>
      </c>
      <c r="K956" s="76"/>
      <c r="L956" s="82"/>
      <c r="M956" s="11"/>
    </row>
    <row r="957" spans="1:13" s="79" customFormat="1" ht="13.5">
      <c r="A957" s="72" t="str">
        <f>IF(B957="Code",1+MAX(A$5:A956),"")</f>
        <v/>
      </c>
      <c r="B957" s="86"/>
      <c r="C957" s="169"/>
      <c r="D957" s="170"/>
      <c r="E957" s="87">
        <v>4</v>
      </c>
      <c r="F957" s="11"/>
      <c r="G957" s="11"/>
      <c r="H957" s="12"/>
      <c r="I957" s="12"/>
      <c r="J957" s="12" t="s">
        <v>216</v>
      </c>
      <c r="K957" s="76"/>
      <c r="L957" s="82"/>
      <c r="M957" s="11"/>
    </row>
    <row r="958" spans="1:13" s="79" customFormat="1" ht="13.5">
      <c r="A958" s="72" t="str">
        <f>IF(B958="Code",1+MAX(A$5:A957),"")</f>
        <v/>
      </c>
      <c r="B958" s="88" t="s">
        <v>238</v>
      </c>
      <c r="C958" s="102"/>
      <c r="D958" s="89" t="str">
        <f>IF(ISNUMBER(C958),VLOOKUP(C958,Approaches,2,0),"")</f>
        <v/>
      </c>
      <c r="E958" s="76">
        <v>5</v>
      </c>
      <c r="F958" s="11"/>
      <c r="G958" s="12"/>
      <c r="H958" s="103"/>
      <c r="I958" s="14"/>
      <c r="J958" s="12" t="s">
        <v>216</v>
      </c>
      <c r="K958" s="87"/>
      <c r="L958" s="82"/>
      <c r="M958" s="11"/>
    </row>
    <row r="959" spans="1:13" s="79" customFormat="1" ht="13.5">
      <c r="A959" s="72"/>
      <c r="B959" s="88" t="s">
        <v>238</v>
      </c>
      <c r="C959" s="102"/>
      <c r="D959" s="86" t="str">
        <f>IF(ISNUMBER(C959),VLOOKUP(C959,Approaches,2,0),"")</f>
        <v/>
      </c>
      <c r="E959" s="76">
        <v>6</v>
      </c>
      <c r="F959" s="11"/>
      <c r="G959" s="12"/>
      <c r="H959" s="103"/>
      <c r="I959" s="14"/>
      <c r="J959" s="12"/>
      <c r="K959" s="87"/>
      <c r="L959" s="82"/>
      <c r="M959" s="11"/>
    </row>
    <row r="960" spans="1:13" s="79" customFormat="1" ht="13.5">
      <c r="A960" s="72"/>
      <c r="B960" s="88" t="s">
        <v>238</v>
      </c>
      <c r="C960" s="102"/>
      <c r="D960" s="86" t="str">
        <f>IF(ISNUMBER(C960),VLOOKUP(C960,Approaches,2,0),"")</f>
        <v/>
      </c>
      <c r="E960" s="76">
        <v>7</v>
      </c>
      <c r="F960" s="11"/>
      <c r="G960" s="12"/>
      <c r="H960" s="103"/>
      <c r="I960" s="14"/>
      <c r="J960" s="12"/>
      <c r="K960" s="87"/>
      <c r="L960" s="82"/>
      <c r="M960" s="11"/>
    </row>
    <row r="961" spans="1:13" s="79" customFormat="1" ht="13.5">
      <c r="A961" s="72"/>
      <c r="B961" s="88" t="s">
        <v>238</v>
      </c>
      <c r="C961" s="102"/>
      <c r="D961" s="86" t="str">
        <f>IF(ISNUMBER(C961),VLOOKUP(C961,Approaches,2,0),"")</f>
        <v/>
      </c>
      <c r="E961" s="76">
        <v>8</v>
      </c>
      <c r="F961" s="11"/>
      <c r="G961" s="12"/>
      <c r="H961" s="103"/>
      <c r="I961" s="14"/>
      <c r="J961" s="12"/>
      <c r="K961" s="87"/>
      <c r="L961" s="82"/>
      <c r="M961" s="11"/>
    </row>
    <row r="962" spans="1:13" s="79" customFormat="1" ht="13.5">
      <c r="A962" s="72"/>
      <c r="B962" s="88" t="s">
        <v>238</v>
      </c>
      <c r="C962" s="102"/>
      <c r="D962" s="90" t="str">
        <f>IF(ISNUMBER(C962),VLOOKUP(C962,Approaches,2,0),"")</f>
        <v/>
      </c>
      <c r="E962" s="76">
        <v>9</v>
      </c>
      <c r="F962" s="11"/>
      <c r="G962" s="12"/>
      <c r="H962" s="103"/>
      <c r="I962" s="14"/>
      <c r="J962" s="12"/>
      <c r="K962" s="87"/>
      <c r="L962" s="82"/>
      <c r="M962" s="11"/>
    </row>
    <row r="963" spans="1:13" s="79" customFormat="1" ht="14.25" thickBot="1">
      <c r="A963" s="72"/>
      <c r="B963" s="91"/>
      <c r="C963" s="91"/>
      <c r="D963" s="86"/>
      <c r="E963" s="76">
        <v>10</v>
      </c>
      <c r="F963" s="11"/>
      <c r="G963" s="12"/>
      <c r="H963" s="103"/>
      <c r="I963" s="15"/>
      <c r="J963" s="12"/>
      <c r="K963" s="87"/>
      <c r="L963" s="82"/>
      <c r="M963" s="11"/>
    </row>
    <row r="964" spans="1:13" s="79" customFormat="1" ht="14.25" thickBot="1">
      <c r="A964" s="72" t="str">
        <f>IF(B964="Code",1+MAX(A$5:A958),"")</f>
        <v/>
      </c>
      <c r="B964" s="92"/>
      <c r="C964" s="92"/>
      <c r="D964" s="92"/>
      <c r="E964" s="93"/>
      <c r="F964" s="94"/>
      <c r="G964" s="92" t="s">
        <v>204</v>
      </c>
      <c r="H964" s="95">
        <f>B954</f>
        <v>1107361</v>
      </c>
      <c r="I964" s="104"/>
      <c r="J964" s="93" t="s">
        <v>216</v>
      </c>
      <c r="K964" s="93"/>
      <c r="L964" s="93"/>
      <c r="M964" s="93"/>
    </row>
    <row r="965" spans="1:13" s="79" customFormat="1" ht="14.25" thickBot="1">
      <c r="A965" s="72">
        <f>IF(B965="Code",1+MAX(A$5:A964),"")</f>
        <v>81</v>
      </c>
      <c r="B965" s="73" t="s">
        <v>199</v>
      </c>
      <c r="C965" s="73"/>
      <c r="D965" s="74" t="s">
        <v>200</v>
      </c>
      <c r="E965" s="75"/>
      <c r="F965" s="74" t="s">
        <v>201</v>
      </c>
      <c r="G965" s="74" t="s">
        <v>202</v>
      </c>
      <c r="H965" s="75" t="s">
        <v>198</v>
      </c>
      <c r="I965" s="75" t="s">
        <v>203</v>
      </c>
      <c r="J965" s="75" t="s">
        <v>215</v>
      </c>
      <c r="K965" s="76"/>
      <c r="L965" s="77" t="str">
        <f>IF(AND(ISNUMBER(I976),ISNUMBER(H976)),"OK","")</f>
        <v/>
      </c>
      <c r="M965" s="78"/>
    </row>
    <row r="966" spans="1:13" s="79" customFormat="1" ht="13.5">
      <c r="A966" s="72" t="str">
        <f>IF(B966="Code",1+MAX(A$5:A965),"")</f>
        <v/>
      </c>
      <c r="B966" s="80">
        <f>VLOOKUP(A965,BasicHeadings,2,0)</f>
        <v>1108111</v>
      </c>
      <c r="C966" s="81"/>
      <c r="D966" s="80" t="str">
        <f>VLOOKUP(A965,BasicHeadings,3,0)</f>
        <v>Postal services</v>
      </c>
      <c r="E966" s="76">
        <v>1</v>
      </c>
      <c r="F966" s="11"/>
      <c r="G966" s="11"/>
      <c r="H966" s="12"/>
      <c r="I966" s="12"/>
      <c r="J966" s="12" t="s">
        <v>216</v>
      </c>
      <c r="K966" s="76"/>
      <c r="L966" s="82"/>
      <c r="M966" s="11"/>
    </row>
    <row r="967" spans="1:13" s="79" customFormat="1" ht="15" customHeight="1">
      <c r="A967" s="72" t="str">
        <f>IF(B967="Code",1+MAX(A$5:A966),"")</f>
        <v/>
      </c>
      <c r="B967" s="83"/>
      <c r="C967" s="84" t="s">
        <v>212</v>
      </c>
      <c r="D967" s="83"/>
      <c r="E967" s="76">
        <v>2</v>
      </c>
      <c r="F967" s="11"/>
      <c r="G967" s="11"/>
      <c r="H967" s="12"/>
      <c r="I967" s="12"/>
      <c r="J967" s="12" t="s">
        <v>216</v>
      </c>
      <c r="K967" s="76"/>
      <c r="L967" s="82"/>
      <c r="M967" s="11"/>
    </row>
    <row r="968" spans="1:13" s="79" customFormat="1" ht="13.5" customHeight="1">
      <c r="A968" s="72" t="str">
        <f>IF(B968="Code",1+MAX(A$5:A967),"")</f>
        <v/>
      </c>
      <c r="B968" s="85"/>
      <c r="C968" s="167" t="s">
        <v>239</v>
      </c>
      <c r="D968" s="168"/>
      <c r="E968" s="76">
        <v>3</v>
      </c>
      <c r="F968" s="11"/>
      <c r="G968" s="11"/>
      <c r="H968" s="12"/>
      <c r="I968" s="13"/>
      <c r="J968" s="12" t="s">
        <v>216</v>
      </c>
      <c r="K968" s="76"/>
      <c r="L968" s="82"/>
      <c r="M968" s="11"/>
    </row>
    <row r="969" spans="1:13" s="79" customFormat="1" ht="13.5">
      <c r="A969" s="72" t="str">
        <f>IF(B969="Code",1+MAX(A$5:A968),"")</f>
        <v/>
      </c>
      <c r="B969" s="86"/>
      <c r="C969" s="169"/>
      <c r="D969" s="170"/>
      <c r="E969" s="87">
        <v>4</v>
      </c>
      <c r="F969" s="11"/>
      <c r="G969" s="11"/>
      <c r="H969" s="12"/>
      <c r="I969" s="12"/>
      <c r="J969" s="12" t="s">
        <v>216</v>
      </c>
      <c r="K969" s="76"/>
      <c r="L969" s="82"/>
      <c r="M969" s="11"/>
    </row>
    <row r="970" spans="1:13" s="79" customFormat="1" ht="13.5">
      <c r="A970" s="72" t="str">
        <f>IF(B970="Code",1+MAX(A$5:A969),"")</f>
        <v/>
      </c>
      <c r="B970" s="88" t="s">
        <v>238</v>
      </c>
      <c r="C970" s="102"/>
      <c r="D970" s="89" t="str">
        <f>IF(ISNUMBER(C970),VLOOKUP(C970,Approaches,2,0),"")</f>
        <v/>
      </c>
      <c r="E970" s="76">
        <v>5</v>
      </c>
      <c r="F970" s="11"/>
      <c r="G970" s="12"/>
      <c r="H970" s="103"/>
      <c r="I970" s="14"/>
      <c r="J970" s="12" t="s">
        <v>216</v>
      </c>
      <c r="K970" s="87"/>
      <c r="L970" s="82"/>
      <c r="M970" s="11"/>
    </row>
    <row r="971" spans="1:13" s="79" customFormat="1" ht="13.5">
      <c r="A971" s="72"/>
      <c r="B971" s="88" t="s">
        <v>238</v>
      </c>
      <c r="C971" s="102"/>
      <c r="D971" s="86" t="str">
        <f>IF(ISNUMBER(C971),VLOOKUP(C971,Approaches,2,0),"")</f>
        <v/>
      </c>
      <c r="E971" s="76">
        <v>6</v>
      </c>
      <c r="F971" s="11"/>
      <c r="G971" s="12"/>
      <c r="H971" s="103"/>
      <c r="I971" s="14"/>
      <c r="J971" s="12"/>
      <c r="K971" s="87"/>
      <c r="L971" s="82"/>
      <c r="M971" s="11"/>
    </row>
    <row r="972" spans="1:13" s="79" customFormat="1" ht="13.5">
      <c r="A972" s="72"/>
      <c r="B972" s="88" t="s">
        <v>238</v>
      </c>
      <c r="C972" s="102"/>
      <c r="D972" s="86" t="str">
        <f>IF(ISNUMBER(C972),VLOOKUP(C972,Approaches,2,0),"")</f>
        <v/>
      </c>
      <c r="E972" s="76">
        <v>7</v>
      </c>
      <c r="F972" s="11"/>
      <c r="G972" s="12"/>
      <c r="H972" s="103"/>
      <c r="I972" s="14"/>
      <c r="J972" s="12"/>
      <c r="K972" s="87"/>
      <c r="L972" s="82"/>
      <c r="M972" s="11"/>
    </row>
    <row r="973" spans="1:13" s="79" customFormat="1" ht="13.5">
      <c r="A973" s="72"/>
      <c r="B973" s="88" t="s">
        <v>238</v>
      </c>
      <c r="C973" s="102"/>
      <c r="D973" s="86" t="str">
        <f>IF(ISNUMBER(C973),VLOOKUP(C973,Approaches,2,0),"")</f>
        <v/>
      </c>
      <c r="E973" s="76">
        <v>8</v>
      </c>
      <c r="F973" s="11"/>
      <c r="G973" s="12"/>
      <c r="H973" s="103"/>
      <c r="I973" s="14"/>
      <c r="J973" s="12"/>
      <c r="K973" s="87"/>
      <c r="L973" s="82"/>
      <c r="M973" s="11"/>
    </row>
    <row r="974" spans="1:13" s="79" customFormat="1" ht="13.5">
      <c r="A974" s="72"/>
      <c r="B974" s="88" t="s">
        <v>238</v>
      </c>
      <c r="C974" s="102"/>
      <c r="D974" s="90" t="str">
        <f>IF(ISNUMBER(C974),VLOOKUP(C974,Approaches,2,0),"")</f>
        <v/>
      </c>
      <c r="E974" s="76">
        <v>9</v>
      </c>
      <c r="F974" s="11"/>
      <c r="G974" s="12"/>
      <c r="H974" s="103"/>
      <c r="I974" s="14"/>
      <c r="J974" s="12"/>
      <c r="K974" s="87"/>
      <c r="L974" s="82"/>
      <c r="M974" s="11"/>
    </row>
    <row r="975" spans="1:13" s="79" customFormat="1" ht="14.25" thickBot="1">
      <c r="A975" s="72"/>
      <c r="B975" s="91"/>
      <c r="C975" s="91"/>
      <c r="D975" s="86"/>
      <c r="E975" s="76">
        <v>10</v>
      </c>
      <c r="F975" s="11"/>
      <c r="G975" s="12"/>
      <c r="H975" s="103"/>
      <c r="I975" s="15"/>
      <c r="J975" s="12"/>
      <c r="K975" s="87"/>
      <c r="L975" s="82"/>
      <c r="M975" s="11"/>
    </row>
    <row r="976" spans="1:13" s="79" customFormat="1" ht="14.25" thickBot="1">
      <c r="A976" s="72" t="str">
        <f>IF(B976="Code",1+MAX(A$5:A970),"")</f>
        <v/>
      </c>
      <c r="B976" s="92"/>
      <c r="C976" s="92"/>
      <c r="D976" s="92"/>
      <c r="E976" s="93"/>
      <c r="F976" s="94"/>
      <c r="G976" s="92" t="s">
        <v>204</v>
      </c>
      <c r="H976" s="95">
        <f>B966</f>
        <v>1108111</v>
      </c>
      <c r="I976" s="104"/>
      <c r="J976" s="93" t="s">
        <v>216</v>
      </c>
      <c r="K976" s="93"/>
      <c r="L976" s="93"/>
      <c r="M976" s="93"/>
    </row>
    <row r="977" spans="1:13" s="79" customFormat="1" ht="14.25" thickBot="1">
      <c r="A977" s="72">
        <f>IF(B977="Code",1+MAX(A$5:A976),"")</f>
        <v>82</v>
      </c>
      <c r="B977" s="73" t="s">
        <v>199</v>
      </c>
      <c r="C977" s="73"/>
      <c r="D977" s="74" t="s">
        <v>200</v>
      </c>
      <c r="E977" s="75"/>
      <c r="F977" s="74" t="s">
        <v>201</v>
      </c>
      <c r="G977" s="74" t="s">
        <v>202</v>
      </c>
      <c r="H977" s="75" t="s">
        <v>198</v>
      </c>
      <c r="I977" s="75" t="s">
        <v>203</v>
      </c>
      <c r="J977" s="75" t="s">
        <v>215</v>
      </c>
      <c r="K977" s="76"/>
      <c r="L977" s="77" t="str">
        <f>IF(AND(ISNUMBER(I988),ISNUMBER(H988)),"OK","")</f>
        <v/>
      </c>
      <c r="M977" s="78"/>
    </row>
    <row r="978" spans="1:13" s="79" customFormat="1" ht="13.5">
      <c r="A978" s="72" t="str">
        <f>IF(B978="Code",1+MAX(A$5:A977),"")</f>
        <v/>
      </c>
      <c r="B978" s="80">
        <f>VLOOKUP(A977,BasicHeadings,2,0)</f>
        <v>1108211</v>
      </c>
      <c r="C978" s="81"/>
      <c r="D978" s="80" t="str">
        <f>VLOOKUP(A977,BasicHeadings,3,0)</f>
        <v>Telephone and telefax equipment</v>
      </c>
      <c r="E978" s="76">
        <v>1</v>
      </c>
      <c r="F978" s="11"/>
      <c r="G978" s="11"/>
      <c r="H978" s="12"/>
      <c r="I978" s="12"/>
      <c r="J978" s="12" t="s">
        <v>216</v>
      </c>
      <c r="K978" s="76"/>
      <c r="L978" s="82"/>
      <c r="M978" s="11"/>
    </row>
    <row r="979" spans="1:13" s="79" customFormat="1" ht="15" customHeight="1">
      <c r="A979" s="72" t="str">
        <f>IF(B979="Code",1+MAX(A$5:A978),"")</f>
        <v/>
      </c>
      <c r="B979" s="83"/>
      <c r="C979" s="84" t="s">
        <v>212</v>
      </c>
      <c r="D979" s="83"/>
      <c r="E979" s="76">
        <v>2</v>
      </c>
      <c r="F979" s="11"/>
      <c r="G979" s="11"/>
      <c r="H979" s="12"/>
      <c r="I979" s="12"/>
      <c r="J979" s="12" t="s">
        <v>216</v>
      </c>
      <c r="K979" s="76"/>
      <c r="L979" s="82"/>
      <c r="M979" s="11"/>
    </row>
    <row r="980" spans="1:13" s="79" customFormat="1" ht="13.5" customHeight="1">
      <c r="A980" s="72" t="str">
        <f>IF(B980="Code",1+MAX(A$5:A979),"")</f>
        <v/>
      </c>
      <c r="B980" s="85"/>
      <c r="C980" s="167" t="s">
        <v>239</v>
      </c>
      <c r="D980" s="168"/>
      <c r="E980" s="76">
        <v>3</v>
      </c>
      <c r="F980" s="11"/>
      <c r="G980" s="11"/>
      <c r="H980" s="12"/>
      <c r="I980" s="13"/>
      <c r="J980" s="12" t="s">
        <v>216</v>
      </c>
      <c r="K980" s="76"/>
      <c r="L980" s="82"/>
      <c r="M980" s="11"/>
    </row>
    <row r="981" spans="1:13" s="79" customFormat="1" ht="13.5">
      <c r="A981" s="72" t="str">
        <f>IF(B981="Code",1+MAX(A$5:A980),"")</f>
        <v/>
      </c>
      <c r="B981" s="86"/>
      <c r="C981" s="169"/>
      <c r="D981" s="170"/>
      <c r="E981" s="87">
        <v>4</v>
      </c>
      <c r="F981" s="11"/>
      <c r="G981" s="11"/>
      <c r="H981" s="12"/>
      <c r="I981" s="12"/>
      <c r="J981" s="12" t="s">
        <v>216</v>
      </c>
      <c r="K981" s="76"/>
      <c r="L981" s="82"/>
      <c r="M981" s="11"/>
    </row>
    <row r="982" spans="1:13" s="79" customFormat="1" ht="13.5">
      <c r="A982" s="72" t="str">
        <f>IF(B982="Code",1+MAX(A$5:A981),"")</f>
        <v/>
      </c>
      <c r="B982" s="88" t="s">
        <v>238</v>
      </c>
      <c r="C982" s="102"/>
      <c r="D982" s="89" t="str">
        <f>IF(ISNUMBER(C982),VLOOKUP(C982,Approaches,2,0),"")</f>
        <v/>
      </c>
      <c r="E982" s="76">
        <v>5</v>
      </c>
      <c r="F982" s="11"/>
      <c r="G982" s="12"/>
      <c r="H982" s="103"/>
      <c r="I982" s="14"/>
      <c r="J982" s="12" t="s">
        <v>216</v>
      </c>
      <c r="K982" s="87"/>
      <c r="L982" s="82"/>
      <c r="M982" s="11"/>
    </row>
    <row r="983" spans="1:13" s="79" customFormat="1" ht="13.5">
      <c r="A983" s="72"/>
      <c r="B983" s="88" t="s">
        <v>238</v>
      </c>
      <c r="C983" s="102"/>
      <c r="D983" s="86" t="str">
        <f>IF(ISNUMBER(C983),VLOOKUP(C983,Approaches,2,0),"")</f>
        <v/>
      </c>
      <c r="E983" s="76">
        <v>6</v>
      </c>
      <c r="F983" s="11"/>
      <c r="G983" s="12"/>
      <c r="H983" s="103"/>
      <c r="I983" s="14"/>
      <c r="J983" s="12"/>
      <c r="K983" s="87"/>
      <c r="L983" s="82"/>
      <c r="M983" s="11"/>
    </row>
    <row r="984" spans="1:13" s="79" customFormat="1" ht="13.5">
      <c r="A984" s="72"/>
      <c r="B984" s="88" t="s">
        <v>238</v>
      </c>
      <c r="C984" s="102"/>
      <c r="D984" s="86" t="str">
        <f>IF(ISNUMBER(C984),VLOOKUP(C984,Approaches,2,0),"")</f>
        <v/>
      </c>
      <c r="E984" s="76">
        <v>7</v>
      </c>
      <c r="F984" s="11"/>
      <c r="G984" s="12"/>
      <c r="H984" s="103"/>
      <c r="I984" s="14"/>
      <c r="J984" s="12"/>
      <c r="K984" s="87"/>
      <c r="L984" s="82"/>
      <c r="M984" s="11"/>
    </row>
    <row r="985" spans="1:13" s="79" customFormat="1" ht="13.5">
      <c r="A985" s="72"/>
      <c r="B985" s="88" t="s">
        <v>238</v>
      </c>
      <c r="C985" s="102"/>
      <c r="D985" s="86" t="str">
        <f>IF(ISNUMBER(C985),VLOOKUP(C985,Approaches,2,0),"")</f>
        <v/>
      </c>
      <c r="E985" s="76">
        <v>8</v>
      </c>
      <c r="F985" s="11"/>
      <c r="G985" s="12"/>
      <c r="H985" s="103"/>
      <c r="I985" s="14"/>
      <c r="J985" s="12"/>
      <c r="K985" s="87"/>
      <c r="L985" s="82"/>
      <c r="M985" s="11"/>
    </row>
    <row r="986" spans="1:13" s="79" customFormat="1" ht="13.5">
      <c r="A986" s="72"/>
      <c r="B986" s="88" t="s">
        <v>238</v>
      </c>
      <c r="C986" s="102"/>
      <c r="D986" s="90" t="str">
        <f>IF(ISNUMBER(C986),VLOOKUP(C986,Approaches,2,0),"")</f>
        <v/>
      </c>
      <c r="E986" s="76">
        <v>9</v>
      </c>
      <c r="F986" s="11"/>
      <c r="G986" s="12"/>
      <c r="H986" s="103"/>
      <c r="I986" s="14"/>
      <c r="J986" s="12"/>
      <c r="K986" s="87"/>
      <c r="L986" s="82"/>
      <c r="M986" s="11"/>
    </row>
    <row r="987" spans="1:13" s="79" customFormat="1" ht="14.25" thickBot="1">
      <c r="A987" s="72"/>
      <c r="B987" s="91"/>
      <c r="C987" s="91"/>
      <c r="D987" s="86"/>
      <c r="E987" s="76">
        <v>10</v>
      </c>
      <c r="F987" s="11"/>
      <c r="G987" s="12"/>
      <c r="H987" s="103"/>
      <c r="I987" s="15"/>
      <c r="J987" s="12"/>
      <c r="K987" s="87"/>
      <c r="L987" s="82"/>
      <c r="M987" s="11"/>
    </row>
    <row r="988" spans="1:13" s="79" customFormat="1" ht="14.25" thickBot="1">
      <c r="A988" s="72" t="str">
        <f>IF(B988="Code",1+MAX(A$5:A982),"")</f>
        <v/>
      </c>
      <c r="B988" s="92"/>
      <c r="C988" s="92"/>
      <c r="D988" s="92"/>
      <c r="E988" s="93"/>
      <c r="F988" s="94"/>
      <c r="G988" s="92" t="s">
        <v>204</v>
      </c>
      <c r="H988" s="95">
        <f>B978</f>
        <v>1108211</v>
      </c>
      <c r="I988" s="104"/>
      <c r="J988" s="93" t="s">
        <v>216</v>
      </c>
      <c r="K988" s="93"/>
      <c r="L988" s="93"/>
      <c r="M988" s="93"/>
    </row>
    <row r="989" spans="1:13" s="79" customFormat="1" ht="14.25" thickBot="1">
      <c r="A989" s="72">
        <f>IF(B989="Code",1+MAX(A$5:A988),"")</f>
        <v>83</v>
      </c>
      <c r="B989" s="73" t="s">
        <v>199</v>
      </c>
      <c r="C989" s="73"/>
      <c r="D989" s="74" t="s">
        <v>200</v>
      </c>
      <c r="E989" s="75"/>
      <c r="F989" s="74" t="s">
        <v>201</v>
      </c>
      <c r="G989" s="74" t="s">
        <v>202</v>
      </c>
      <c r="H989" s="75" t="s">
        <v>198</v>
      </c>
      <c r="I989" s="75" t="s">
        <v>203</v>
      </c>
      <c r="J989" s="75" t="s">
        <v>215</v>
      </c>
      <c r="K989" s="76"/>
      <c r="L989" s="77" t="str">
        <f>IF(AND(ISNUMBER(I1000),ISNUMBER(H1000)),"OK","")</f>
        <v/>
      </c>
      <c r="M989" s="78"/>
    </row>
    <row r="990" spans="1:13" s="79" customFormat="1" ht="13.5">
      <c r="A990" s="72" t="str">
        <f>IF(B990="Code",1+MAX(A$5:A989),"")</f>
        <v/>
      </c>
      <c r="B990" s="80">
        <f>VLOOKUP(A989,BasicHeadings,2,0)</f>
        <v>1108311</v>
      </c>
      <c r="C990" s="81"/>
      <c r="D990" s="80" t="str">
        <f>VLOOKUP(A989,BasicHeadings,3,0)</f>
        <v>Telephone and telefax services</v>
      </c>
      <c r="E990" s="76">
        <v>1</v>
      </c>
      <c r="F990" s="11"/>
      <c r="G990" s="11"/>
      <c r="H990" s="12"/>
      <c r="I990" s="12"/>
      <c r="J990" s="12" t="s">
        <v>216</v>
      </c>
      <c r="K990" s="76"/>
      <c r="L990" s="82"/>
      <c r="M990" s="11"/>
    </row>
    <row r="991" spans="1:13" s="79" customFormat="1" ht="15" customHeight="1">
      <c r="A991" s="72" t="str">
        <f>IF(B991="Code",1+MAX(A$5:A990),"")</f>
        <v/>
      </c>
      <c r="B991" s="83"/>
      <c r="C991" s="84" t="s">
        <v>212</v>
      </c>
      <c r="D991" s="83"/>
      <c r="E991" s="76">
        <v>2</v>
      </c>
      <c r="F991" s="11"/>
      <c r="G991" s="11"/>
      <c r="H991" s="12"/>
      <c r="I991" s="12"/>
      <c r="J991" s="12" t="s">
        <v>216</v>
      </c>
      <c r="K991" s="76"/>
      <c r="L991" s="82"/>
      <c r="M991" s="11"/>
    </row>
    <row r="992" spans="1:13" s="79" customFormat="1" ht="13.5" customHeight="1">
      <c r="A992" s="72" t="str">
        <f>IF(B992="Code",1+MAX(A$5:A991),"")</f>
        <v/>
      </c>
      <c r="B992" s="85"/>
      <c r="C992" s="167" t="s">
        <v>239</v>
      </c>
      <c r="D992" s="168"/>
      <c r="E992" s="76">
        <v>3</v>
      </c>
      <c r="F992" s="11"/>
      <c r="G992" s="11"/>
      <c r="H992" s="12"/>
      <c r="I992" s="13"/>
      <c r="J992" s="12" t="s">
        <v>216</v>
      </c>
      <c r="K992" s="76"/>
      <c r="L992" s="82"/>
      <c r="M992" s="11"/>
    </row>
    <row r="993" spans="1:13" s="79" customFormat="1" ht="13.5">
      <c r="A993" s="72" t="str">
        <f>IF(B993="Code",1+MAX(A$5:A992),"")</f>
        <v/>
      </c>
      <c r="B993" s="86"/>
      <c r="C993" s="169"/>
      <c r="D993" s="170"/>
      <c r="E993" s="87">
        <v>4</v>
      </c>
      <c r="F993" s="11"/>
      <c r="G993" s="11"/>
      <c r="H993" s="12"/>
      <c r="I993" s="12"/>
      <c r="J993" s="12" t="s">
        <v>216</v>
      </c>
      <c r="K993" s="76"/>
      <c r="L993" s="82"/>
      <c r="M993" s="11"/>
    </row>
    <row r="994" spans="1:13" s="79" customFormat="1" ht="13.5">
      <c r="A994" s="72" t="str">
        <f>IF(B994="Code",1+MAX(A$5:A993),"")</f>
        <v/>
      </c>
      <c r="B994" s="88" t="s">
        <v>238</v>
      </c>
      <c r="C994" s="102"/>
      <c r="D994" s="89" t="str">
        <f>IF(ISNUMBER(C994),VLOOKUP(C994,Approaches,2,0),"")</f>
        <v/>
      </c>
      <c r="E994" s="76">
        <v>5</v>
      </c>
      <c r="F994" s="11"/>
      <c r="G994" s="12"/>
      <c r="H994" s="103"/>
      <c r="I994" s="14"/>
      <c r="J994" s="12" t="s">
        <v>216</v>
      </c>
      <c r="K994" s="87"/>
      <c r="L994" s="82"/>
      <c r="M994" s="11"/>
    </row>
    <row r="995" spans="1:13" s="79" customFormat="1" ht="13.5">
      <c r="A995" s="72"/>
      <c r="B995" s="88" t="s">
        <v>238</v>
      </c>
      <c r="C995" s="102"/>
      <c r="D995" s="86" t="str">
        <f>IF(ISNUMBER(C995),VLOOKUP(C995,Approaches,2,0),"")</f>
        <v/>
      </c>
      <c r="E995" s="76">
        <v>6</v>
      </c>
      <c r="F995" s="11"/>
      <c r="G995" s="12"/>
      <c r="H995" s="103"/>
      <c r="I995" s="14"/>
      <c r="J995" s="12"/>
      <c r="K995" s="87"/>
      <c r="L995" s="82"/>
      <c r="M995" s="11"/>
    </row>
    <row r="996" spans="1:13" s="79" customFormat="1" ht="13.5">
      <c r="A996" s="72"/>
      <c r="B996" s="88" t="s">
        <v>238</v>
      </c>
      <c r="C996" s="102"/>
      <c r="D996" s="86" t="str">
        <f>IF(ISNUMBER(C996),VLOOKUP(C996,Approaches,2,0),"")</f>
        <v/>
      </c>
      <c r="E996" s="76">
        <v>7</v>
      </c>
      <c r="F996" s="11"/>
      <c r="G996" s="12"/>
      <c r="H996" s="103"/>
      <c r="I996" s="14"/>
      <c r="J996" s="12"/>
      <c r="K996" s="87"/>
      <c r="L996" s="82"/>
      <c r="M996" s="11"/>
    </row>
    <row r="997" spans="1:13" s="79" customFormat="1" ht="13.5">
      <c r="A997" s="72"/>
      <c r="B997" s="88" t="s">
        <v>238</v>
      </c>
      <c r="C997" s="102"/>
      <c r="D997" s="86" t="str">
        <f>IF(ISNUMBER(C997),VLOOKUP(C997,Approaches,2,0),"")</f>
        <v/>
      </c>
      <c r="E997" s="76">
        <v>8</v>
      </c>
      <c r="F997" s="11"/>
      <c r="G997" s="12"/>
      <c r="H997" s="103"/>
      <c r="I997" s="14"/>
      <c r="J997" s="12"/>
      <c r="K997" s="87"/>
      <c r="L997" s="82"/>
      <c r="M997" s="11"/>
    </row>
    <row r="998" spans="1:13" s="79" customFormat="1" ht="13.5">
      <c r="A998" s="72"/>
      <c r="B998" s="88" t="s">
        <v>238</v>
      </c>
      <c r="C998" s="102"/>
      <c r="D998" s="90" t="str">
        <f>IF(ISNUMBER(C998),VLOOKUP(C998,Approaches,2,0),"")</f>
        <v/>
      </c>
      <c r="E998" s="76">
        <v>9</v>
      </c>
      <c r="F998" s="11"/>
      <c r="G998" s="12"/>
      <c r="H998" s="103"/>
      <c r="I998" s="14"/>
      <c r="J998" s="12"/>
      <c r="K998" s="87"/>
      <c r="L998" s="82"/>
      <c r="M998" s="11"/>
    </row>
    <row r="999" spans="1:13" s="79" customFormat="1" ht="14.25" thickBot="1">
      <c r="A999" s="72"/>
      <c r="B999" s="91"/>
      <c r="C999" s="91"/>
      <c r="D999" s="86"/>
      <c r="E999" s="76">
        <v>10</v>
      </c>
      <c r="F999" s="11"/>
      <c r="G999" s="12"/>
      <c r="H999" s="103"/>
      <c r="I999" s="15"/>
      <c r="J999" s="12"/>
      <c r="K999" s="87"/>
      <c r="L999" s="82"/>
      <c r="M999" s="11"/>
    </row>
    <row r="1000" spans="1:13" s="79" customFormat="1" ht="14.25" thickBot="1">
      <c r="A1000" s="72" t="str">
        <f>IF(B1000="Code",1+MAX(A$5:A994),"")</f>
        <v/>
      </c>
      <c r="B1000" s="92"/>
      <c r="C1000" s="92"/>
      <c r="D1000" s="92"/>
      <c r="E1000" s="93"/>
      <c r="F1000" s="94"/>
      <c r="G1000" s="92" t="s">
        <v>204</v>
      </c>
      <c r="H1000" s="95">
        <f>B990</f>
        <v>1108311</v>
      </c>
      <c r="I1000" s="104"/>
      <c r="J1000" s="93" t="s">
        <v>216</v>
      </c>
      <c r="K1000" s="93"/>
      <c r="L1000" s="93"/>
      <c r="M1000" s="93"/>
    </row>
    <row r="1001" spans="1:13" s="79" customFormat="1" ht="14.25" thickBot="1">
      <c r="A1001" s="72">
        <f>IF(B1001="Code",1+MAX(A$5:A1000),"")</f>
        <v>84</v>
      </c>
      <c r="B1001" s="73" t="s">
        <v>199</v>
      </c>
      <c r="C1001" s="73"/>
      <c r="D1001" s="74" t="s">
        <v>200</v>
      </c>
      <c r="E1001" s="75"/>
      <c r="F1001" s="74" t="s">
        <v>201</v>
      </c>
      <c r="G1001" s="74" t="s">
        <v>202</v>
      </c>
      <c r="H1001" s="75" t="s">
        <v>198</v>
      </c>
      <c r="I1001" s="75" t="s">
        <v>203</v>
      </c>
      <c r="J1001" s="75" t="s">
        <v>215</v>
      </c>
      <c r="K1001" s="76"/>
      <c r="L1001" s="77" t="str">
        <f>IF(AND(ISNUMBER(I1012),ISNUMBER(H1012)),"OK","")</f>
        <v/>
      </c>
      <c r="M1001" s="78"/>
    </row>
    <row r="1002" spans="1:13" s="79" customFormat="1" ht="13.5">
      <c r="A1002" s="72" t="str">
        <f>IF(B1002="Code",1+MAX(A$5:A1001),"")</f>
        <v/>
      </c>
      <c r="B1002" s="80">
        <f>VLOOKUP(A1001,BasicHeadings,2,0)</f>
        <v>1109111</v>
      </c>
      <c r="C1002" s="81"/>
      <c r="D1002" s="80" t="str">
        <f>VLOOKUP(A1001,BasicHeadings,3,0)</f>
        <v>Audio-visual, photographic and information processing equipment</v>
      </c>
      <c r="E1002" s="76">
        <v>1</v>
      </c>
      <c r="F1002" s="11"/>
      <c r="G1002" s="11"/>
      <c r="H1002" s="12"/>
      <c r="I1002" s="12"/>
      <c r="J1002" s="12" t="s">
        <v>216</v>
      </c>
      <c r="K1002" s="76"/>
      <c r="L1002" s="82"/>
      <c r="M1002" s="11"/>
    </row>
    <row r="1003" spans="1:13" s="79" customFormat="1" ht="15" customHeight="1">
      <c r="A1003" s="72" t="str">
        <f>IF(B1003="Code",1+MAX(A$5:A1002),"")</f>
        <v/>
      </c>
      <c r="B1003" s="83"/>
      <c r="C1003" s="84" t="s">
        <v>212</v>
      </c>
      <c r="D1003" s="83"/>
      <c r="E1003" s="76">
        <v>2</v>
      </c>
      <c r="F1003" s="11"/>
      <c r="G1003" s="11"/>
      <c r="H1003" s="12"/>
      <c r="I1003" s="12"/>
      <c r="J1003" s="12" t="s">
        <v>216</v>
      </c>
      <c r="K1003" s="76"/>
      <c r="L1003" s="82"/>
      <c r="M1003" s="11"/>
    </row>
    <row r="1004" spans="1:13" s="79" customFormat="1" ht="13.5" customHeight="1">
      <c r="A1004" s="72" t="str">
        <f>IF(B1004="Code",1+MAX(A$5:A1003),"")</f>
        <v/>
      </c>
      <c r="B1004" s="85"/>
      <c r="C1004" s="167" t="s">
        <v>239</v>
      </c>
      <c r="D1004" s="168"/>
      <c r="E1004" s="76">
        <v>3</v>
      </c>
      <c r="F1004" s="11"/>
      <c r="G1004" s="11"/>
      <c r="H1004" s="12"/>
      <c r="I1004" s="13"/>
      <c r="J1004" s="12" t="s">
        <v>216</v>
      </c>
      <c r="K1004" s="76"/>
      <c r="L1004" s="82"/>
      <c r="M1004" s="11"/>
    </row>
    <row r="1005" spans="1:13" s="79" customFormat="1" ht="13.5">
      <c r="A1005" s="72" t="str">
        <f>IF(B1005="Code",1+MAX(A$5:A1004),"")</f>
        <v/>
      </c>
      <c r="B1005" s="86"/>
      <c r="C1005" s="169"/>
      <c r="D1005" s="170"/>
      <c r="E1005" s="87">
        <v>4</v>
      </c>
      <c r="F1005" s="11"/>
      <c r="G1005" s="11"/>
      <c r="H1005" s="12"/>
      <c r="I1005" s="12"/>
      <c r="J1005" s="12" t="s">
        <v>216</v>
      </c>
      <c r="K1005" s="76"/>
      <c r="L1005" s="82"/>
      <c r="M1005" s="11"/>
    </row>
    <row r="1006" spans="1:13" s="79" customFormat="1" ht="13.5">
      <c r="A1006" s="72" t="str">
        <f>IF(B1006="Code",1+MAX(A$5:A1005),"")</f>
        <v/>
      </c>
      <c r="B1006" s="88" t="s">
        <v>238</v>
      </c>
      <c r="C1006" s="102"/>
      <c r="D1006" s="89" t="str">
        <f>IF(ISNUMBER(C1006),VLOOKUP(C1006,Approaches,2,0),"")</f>
        <v/>
      </c>
      <c r="E1006" s="76">
        <v>5</v>
      </c>
      <c r="F1006" s="11"/>
      <c r="G1006" s="12"/>
      <c r="H1006" s="103"/>
      <c r="I1006" s="14"/>
      <c r="J1006" s="12" t="s">
        <v>216</v>
      </c>
      <c r="K1006" s="87"/>
      <c r="L1006" s="82"/>
      <c r="M1006" s="11"/>
    </row>
    <row r="1007" spans="1:13" s="79" customFormat="1" ht="13.5">
      <c r="A1007" s="72"/>
      <c r="B1007" s="88" t="s">
        <v>238</v>
      </c>
      <c r="C1007" s="102"/>
      <c r="D1007" s="86" t="str">
        <f>IF(ISNUMBER(C1007),VLOOKUP(C1007,Approaches,2,0),"")</f>
        <v/>
      </c>
      <c r="E1007" s="76">
        <v>6</v>
      </c>
      <c r="F1007" s="11"/>
      <c r="G1007" s="12"/>
      <c r="H1007" s="103"/>
      <c r="I1007" s="14"/>
      <c r="J1007" s="12"/>
      <c r="K1007" s="87"/>
      <c r="L1007" s="82"/>
      <c r="M1007" s="11"/>
    </row>
    <row r="1008" spans="1:13" s="79" customFormat="1" ht="13.5">
      <c r="A1008" s="72"/>
      <c r="B1008" s="88" t="s">
        <v>238</v>
      </c>
      <c r="C1008" s="102"/>
      <c r="D1008" s="86" t="str">
        <f>IF(ISNUMBER(C1008),VLOOKUP(C1008,Approaches,2,0),"")</f>
        <v/>
      </c>
      <c r="E1008" s="76">
        <v>7</v>
      </c>
      <c r="F1008" s="11"/>
      <c r="G1008" s="12"/>
      <c r="H1008" s="103"/>
      <c r="I1008" s="14"/>
      <c r="J1008" s="12"/>
      <c r="K1008" s="87"/>
      <c r="L1008" s="82"/>
      <c r="M1008" s="11"/>
    </row>
    <row r="1009" spans="1:13" s="79" customFormat="1" ht="13.5">
      <c r="A1009" s="72"/>
      <c r="B1009" s="88" t="s">
        <v>238</v>
      </c>
      <c r="C1009" s="102"/>
      <c r="D1009" s="86" t="str">
        <f>IF(ISNUMBER(C1009),VLOOKUP(C1009,Approaches,2,0),"")</f>
        <v/>
      </c>
      <c r="E1009" s="76">
        <v>8</v>
      </c>
      <c r="F1009" s="11"/>
      <c r="G1009" s="12"/>
      <c r="H1009" s="103"/>
      <c r="I1009" s="14"/>
      <c r="J1009" s="12"/>
      <c r="K1009" s="87"/>
      <c r="L1009" s="82"/>
      <c r="M1009" s="11"/>
    </row>
    <row r="1010" spans="1:13" s="79" customFormat="1" ht="13.5">
      <c r="A1010" s="72"/>
      <c r="B1010" s="88" t="s">
        <v>238</v>
      </c>
      <c r="C1010" s="102"/>
      <c r="D1010" s="90" t="str">
        <f>IF(ISNUMBER(C1010),VLOOKUP(C1010,Approaches,2,0),"")</f>
        <v/>
      </c>
      <c r="E1010" s="76">
        <v>9</v>
      </c>
      <c r="F1010" s="11"/>
      <c r="G1010" s="12"/>
      <c r="H1010" s="103"/>
      <c r="I1010" s="14"/>
      <c r="J1010" s="12"/>
      <c r="K1010" s="87"/>
      <c r="L1010" s="82"/>
      <c r="M1010" s="11"/>
    </row>
    <row r="1011" spans="1:13" s="79" customFormat="1" ht="14.25" thickBot="1">
      <c r="A1011" s="72"/>
      <c r="B1011" s="91"/>
      <c r="C1011" s="91"/>
      <c r="D1011" s="86"/>
      <c r="E1011" s="76">
        <v>10</v>
      </c>
      <c r="F1011" s="11"/>
      <c r="G1011" s="12"/>
      <c r="H1011" s="103"/>
      <c r="I1011" s="15"/>
      <c r="J1011" s="12"/>
      <c r="K1011" s="87"/>
      <c r="L1011" s="82"/>
      <c r="M1011" s="11"/>
    </row>
    <row r="1012" spans="1:13" s="79" customFormat="1" ht="14.25" thickBot="1">
      <c r="A1012" s="72" t="str">
        <f>IF(B1012="Code",1+MAX(A$5:A1006),"")</f>
        <v/>
      </c>
      <c r="B1012" s="92"/>
      <c r="C1012" s="92"/>
      <c r="D1012" s="92"/>
      <c r="E1012" s="93"/>
      <c r="F1012" s="94"/>
      <c r="G1012" s="92" t="s">
        <v>204</v>
      </c>
      <c r="H1012" s="95">
        <f>B1002</f>
        <v>1109111</v>
      </c>
      <c r="I1012" s="104"/>
      <c r="J1012" s="93" t="s">
        <v>216</v>
      </c>
      <c r="K1012" s="93"/>
      <c r="L1012" s="93"/>
      <c r="M1012" s="93"/>
    </row>
    <row r="1013" spans="1:13" s="79" customFormat="1" ht="14.25" thickBot="1">
      <c r="A1013" s="72">
        <f>IF(B1013="Code",1+MAX(A$5:A1012),"")</f>
        <v>85</v>
      </c>
      <c r="B1013" s="73" t="s">
        <v>199</v>
      </c>
      <c r="C1013" s="73"/>
      <c r="D1013" s="74" t="s">
        <v>200</v>
      </c>
      <c r="E1013" s="75"/>
      <c r="F1013" s="74" t="s">
        <v>201</v>
      </c>
      <c r="G1013" s="74" t="s">
        <v>202</v>
      </c>
      <c r="H1013" s="75" t="s">
        <v>198</v>
      </c>
      <c r="I1013" s="75" t="s">
        <v>203</v>
      </c>
      <c r="J1013" s="75" t="s">
        <v>215</v>
      </c>
      <c r="K1013" s="76"/>
      <c r="L1013" s="77" t="str">
        <f>IF(AND(ISNUMBER(I1024),ISNUMBER(H1024)),"OK","")</f>
        <v/>
      </c>
      <c r="M1013" s="78"/>
    </row>
    <row r="1014" spans="1:13" s="79" customFormat="1" ht="13.5">
      <c r="A1014" s="72" t="str">
        <f>IF(B1014="Code",1+MAX(A$5:A1013),"")</f>
        <v/>
      </c>
      <c r="B1014" s="80">
        <f>VLOOKUP(A1013,BasicHeadings,2,0)</f>
        <v>1109141</v>
      </c>
      <c r="C1014" s="81"/>
      <c r="D1014" s="80" t="str">
        <f>VLOOKUP(A1013,BasicHeadings,3,0)</f>
        <v>Recording media</v>
      </c>
      <c r="E1014" s="76">
        <v>1</v>
      </c>
      <c r="F1014" s="11"/>
      <c r="G1014" s="11"/>
      <c r="H1014" s="12"/>
      <c r="I1014" s="12"/>
      <c r="J1014" s="12" t="s">
        <v>216</v>
      </c>
      <c r="K1014" s="76"/>
      <c r="L1014" s="82"/>
      <c r="M1014" s="11"/>
    </row>
    <row r="1015" spans="1:13" s="79" customFormat="1" ht="15" customHeight="1">
      <c r="A1015" s="72" t="str">
        <f>IF(B1015="Code",1+MAX(A$5:A1014),"")</f>
        <v/>
      </c>
      <c r="B1015" s="83"/>
      <c r="C1015" s="84" t="s">
        <v>212</v>
      </c>
      <c r="D1015" s="83"/>
      <c r="E1015" s="76">
        <v>2</v>
      </c>
      <c r="F1015" s="11"/>
      <c r="G1015" s="11"/>
      <c r="H1015" s="12"/>
      <c r="I1015" s="12"/>
      <c r="J1015" s="12" t="s">
        <v>216</v>
      </c>
      <c r="K1015" s="76"/>
      <c r="L1015" s="82"/>
      <c r="M1015" s="11"/>
    </row>
    <row r="1016" spans="1:13" s="79" customFormat="1" ht="13.5" customHeight="1">
      <c r="A1016" s="72" t="str">
        <f>IF(B1016="Code",1+MAX(A$5:A1015),"")</f>
        <v/>
      </c>
      <c r="B1016" s="85"/>
      <c r="C1016" s="167" t="s">
        <v>239</v>
      </c>
      <c r="D1016" s="168"/>
      <c r="E1016" s="76">
        <v>3</v>
      </c>
      <c r="F1016" s="11"/>
      <c r="G1016" s="11"/>
      <c r="H1016" s="12"/>
      <c r="I1016" s="13"/>
      <c r="J1016" s="12" t="s">
        <v>216</v>
      </c>
      <c r="K1016" s="76"/>
      <c r="L1016" s="82"/>
      <c r="M1016" s="11"/>
    </row>
    <row r="1017" spans="1:13" s="79" customFormat="1" ht="13.5">
      <c r="A1017" s="72" t="str">
        <f>IF(B1017="Code",1+MAX(A$5:A1016),"")</f>
        <v/>
      </c>
      <c r="B1017" s="86"/>
      <c r="C1017" s="169"/>
      <c r="D1017" s="170"/>
      <c r="E1017" s="87">
        <v>4</v>
      </c>
      <c r="F1017" s="11"/>
      <c r="G1017" s="11"/>
      <c r="H1017" s="12"/>
      <c r="I1017" s="12"/>
      <c r="J1017" s="12" t="s">
        <v>216</v>
      </c>
      <c r="K1017" s="76"/>
      <c r="L1017" s="82"/>
      <c r="M1017" s="11"/>
    </row>
    <row r="1018" spans="1:13" s="79" customFormat="1" ht="13.5">
      <c r="A1018" s="72" t="str">
        <f>IF(B1018="Code",1+MAX(A$5:A1017),"")</f>
        <v/>
      </c>
      <c r="B1018" s="88" t="s">
        <v>238</v>
      </c>
      <c r="C1018" s="102"/>
      <c r="D1018" s="89" t="str">
        <f>IF(ISNUMBER(C1018),VLOOKUP(C1018,Approaches,2,0),"")</f>
        <v/>
      </c>
      <c r="E1018" s="76">
        <v>5</v>
      </c>
      <c r="F1018" s="11"/>
      <c r="G1018" s="12"/>
      <c r="H1018" s="103"/>
      <c r="I1018" s="14"/>
      <c r="J1018" s="12" t="s">
        <v>216</v>
      </c>
      <c r="K1018" s="87"/>
      <c r="L1018" s="82"/>
      <c r="M1018" s="11"/>
    </row>
    <row r="1019" spans="1:13" s="79" customFormat="1" ht="13.5">
      <c r="A1019" s="72"/>
      <c r="B1019" s="88" t="s">
        <v>238</v>
      </c>
      <c r="C1019" s="102"/>
      <c r="D1019" s="86" t="str">
        <f>IF(ISNUMBER(C1019),VLOOKUP(C1019,Approaches,2,0),"")</f>
        <v/>
      </c>
      <c r="E1019" s="76">
        <v>6</v>
      </c>
      <c r="F1019" s="11"/>
      <c r="G1019" s="12"/>
      <c r="H1019" s="103"/>
      <c r="I1019" s="14"/>
      <c r="J1019" s="12"/>
      <c r="K1019" s="87"/>
      <c r="L1019" s="82"/>
      <c r="M1019" s="11"/>
    </row>
    <row r="1020" spans="1:13" s="79" customFormat="1" ht="13.5">
      <c r="A1020" s="72"/>
      <c r="B1020" s="88" t="s">
        <v>238</v>
      </c>
      <c r="C1020" s="102"/>
      <c r="D1020" s="86" t="str">
        <f>IF(ISNUMBER(C1020),VLOOKUP(C1020,Approaches,2,0),"")</f>
        <v/>
      </c>
      <c r="E1020" s="76">
        <v>7</v>
      </c>
      <c r="F1020" s="11"/>
      <c r="G1020" s="12"/>
      <c r="H1020" s="103"/>
      <c r="I1020" s="14"/>
      <c r="J1020" s="12"/>
      <c r="K1020" s="87"/>
      <c r="L1020" s="82"/>
      <c r="M1020" s="11"/>
    </row>
    <row r="1021" spans="1:13" s="79" customFormat="1" ht="13.5">
      <c r="A1021" s="72"/>
      <c r="B1021" s="88" t="s">
        <v>238</v>
      </c>
      <c r="C1021" s="102"/>
      <c r="D1021" s="86" t="str">
        <f>IF(ISNUMBER(C1021),VLOOKUP(C1021,Approaches,2,0),"")</f>
        <v/>
      </c>
      <c r="E1021" s="76">
        <v>8</v>
      </c>
      <c r="F1021" s="11"/>
      <c r="G1021" s="12"/>
      <c r="H1021" s="103"/>
      <c r="I1021" s="14"/>
      <c r="J1021" s="12"/>
      <c r="K1021" s="87"/>
      <c r="L1021" s="82"/>
      <c r="M1021" s="11"/>
    </row>
    <row r="1022" spans="1:13" s="79" customFormat="1" ht="13.5">
      <c r="A1022" s="72"/>
      <c r="B1022" s="88" t="s">
        <v>238</v>
      </c>
      <c r="C1022" s="102"/>
      <c r="D1022" s="90" t="str">
        <f>IF(ISNUMBER(C1022),VLOOKUP(C1022,Approaches,2,0),"")</f>
        <v/>
      </c>
      <c r="E1022" s="76">
        <v>9</v>
      </c>
      <c r="F1022" s="11"/>
      <c r="G1022" s="12"/>
      <c r="H1022" s="103"/>
      <c r="I1022" s="14"/>
      <c r="J1022" s="12"/>
      <c r="K1022" s="87"/>
      <c r="L1022" s="82"/>
      <c r="M1022" s="11"/>
    </row>
    <row r="1023" spans="1:13" s="79" customFormat="1" ht="14.25" thickBot="1">
      <c r="A1023" s="72"/>
      <c r="B1023" s="91"/>
      <c r="C1023" s="91"/>
      <c r="D1023" s="86"/>
      <c r="E1023" s="76">
        <v>10</v>
      </c>
      <c r="F1023" s="11"/>
      <c r="G1023" s="12"/>
      <c r="H1023" s="103"/>
      <c r="I1023" s="15"/>
      <c r="J1023" s="12"/>
      <c r="K1023" s="87"/>
      <c r="L1023" s="82"/>
      <c r="M1023" s="11"/>
    </row>
    <row r="1024" spans="1:13" s="79" customFormat="1" ht="14.25" thickBot="1">
      <c r="A1024" s="72" t="str">
        <f>IF(B1024="Code",1+MAX(A$5:A1018),"")</f>
        <v/>
      </c>
      <c r="B1024" s="92"/>
      <c r="C1024" s="92"/>
      <c r="D1024" s="92"/>
      <c r="E1024" s="93"/>
      <c r="F1024" s="94"/>
      <c r="G1024" s="92" t="s">
        <v>204</v>
      </c>
      <c r="H1024" s="95">
        <f>B1014</f>
        <v>1109141</v>
      </c>
      <c r="I1024" s="104"/>
      <c r="J1024" s="93" t="s">
        <v>216</v>
      </c>
      <c r="K1024" s="93"/>
      <c r="L1024" s="93"/>
      <c r="M1024" s="93"/>
    </row>
    <row r="1025" spans="1:13" s="79" customFormat="1" ht="14.25" thickBot="1">
      <c r="A1025" s="72">
        <f>IF(B1025="Code",1+MAX(A$5:A1024),"")</f>
        <v>86</v>
      </c>
      <c r="B1025" s="73" t="s">
        <v>199</v>
      </c>
      <c r="C1025" s="73"/>
      <c r="D1025" s="74" t="s">
        <v>200</v>
      </c>
      <c r="E1025" s="75"/>
      <c r="F1025" s="74" t="s">
        <v>201</v>
      </c>
      <c r="G1025" s="74" t="s">
        <v>202</v>
      </c>
      <c r="H1025" s="75" t="s">
        <v>198</v>
      </c>
      <c r="I1025" s="75" t="s">
        <v>203</v>
      </c>
      <c r="J1025" s="75" t="s">
        <v>215</v>
      </c>
      <c r="K1025" s="76"/>
      <c r="L1025" s="77" t="str">
        <f>IF(AND(ISNUMBER(I1036),ISNUMBER(H1036)),"OK","")</f>
        <v/>
      </c>
      <c r="M1025" s="78"/>
    </row>
    <row r="1026" spans="1:13" s="79" customFormat="1" ht="13.5">
      <c r="A1026" s="72" t="str">
        <f>IF(B1026="Code",1+MAX(A$5:A1025),"")</f>
        <v/>
      </c>
      <c r="B1026" s="80">
        <f>VLOOKUP(A1025,BasicHeadings,2,0)</f>
        <v>1109151</v>
      </c>
      <c r="C1026" s="81"/>
      <c r="D1026" s="80" t="str">
        <f>VLOOKUP(A1025,BasicHeadings,3,0)</f>
        <v>Repair of audio-visual, photographic and information processing equipment</v>
      </c>
      <c r="E1026" s="76">
        <v>1</v>
      </c>
      <c r="F1026" s="11"/>
      <c r="G1026" s="11"/>
      <c r="H1026" s="12"/>
      <c r="I1026" s="12"/>
      <c r="J1026" s="12" t="s">
        <v>216</v>
      </c>
      <c r="K1026" s="76"/>
      <c r="L1026" s="82"/>
      <c r="M1026" s="11"/>
    </row>
    <row r="1027" spans="1:13" s="79" customFormat="1" ht="15" customHeight="1">
      <c r="A1027" s="72" t="str">
        <f>IF(B1027="Code",1+MAX(A$5:A1026),"")</f>
        <v/>
      </c>
      <c r="B1027" s="83"/>
      <c r="C1027" s="84" t="s">
        <v>212</v>
      </c>
      <c r="D1027" s="83"/>
      <c r="E1027" s="76">
        <v>2</v>
      </c>
      <c r="F1027" s="11"/>
      <c r="G1027" s="11"/>
      <c r="H1027" s="12"/>
      <c r="I1027" s="12"/>
      <c r="J1027" s="12" t="s">
        <v>216</v>
      </c>
      <c r="K1027" s="76"/>
      <c r="L1027" s="82"/>
      <c r="M1027" s="11"/>
    </row>
    <row r="1028" spans="1:13" s="79" customFormat="1" ht="13.5" customHeight="1">
      <c r="A1028" s="72" t="str">
        <f>IF(B1028="Code",1+MAX(A$5:A1027),"")</f>
        <v/>
      </c>
      <c r="B1028" s="85"/>
      <c r="C1028" s="167" t="s">
        <v>239</v>
      </c>
      <c r="D1028" s="168"/>
      <c r="E1028" s="76">
        <v>3</v>
      </c>
      <c r="F1028" s="11"/>
      <c r="G1028" s="11"/>
      <c r="H1028" s="12"/>
      <c r="I1028" s="13"/>
      <c r="J1028" s="12" t="s">
        <v>216</v>
      </c>
      <c r="K1028" s="76"/>
      <c r="L1028" s="82"/>
      <c r="M1028" s="11"/>
    </row>
    <row r="1029" spans="1:13" s="79" customFormat="1" ht="13.5">
      <c r="A1029" s="72" t="str">
        <f>IF(B1029="Code",1+MAX(A$5:A1028),"")</f>
        <v/>
      </c>
      <c r="B1029" s="86"/>
      <c r="C1029" s="169"/>
      <c r="D1029" s="170"/>
      <c r="E1029" s="87">
        <v>4</v>
      </c>
      <c r="F1029" s="11"/>
      <c r="G1029" s="11"/>
      <c r="H1029" s="12"/>
      <c r="I1029" s="12"/>
      <c r="J1029" s="12" t="s">
        <v>216</v>
      </c>
      <c r="K1029" s="76"/>
      <c r="L1029" s="82"/>
      <c r="M1029" s="11"/>
    </row>
    <row r="1030" spans="1:13" s="79" customFormat="1" ht="13.5">
      <c r="A1030" s="72" t="str">
        <f>IF(B1030="Code",1+MAX(A$5:A1029),"")</f>
        <v/>
      </c>
      <c r="B1030" s="88" t="s">
        <v>238</v>
      </c>
      <c r="C1030" s="102"/>
      <c r="D1030" s="89" t="str">
        <f>IF(ISNUMBER(C1030),VLOOKUP(C1030,Approaches,2,0),"")</f>
        <v/>
      </c>
      <c r="E1030" s="76">
        <v>5</v>
      </c>
      <c r="F1030" s="11"/>
      <c r="G1030" s="12"/>
      <c r="H1030" s="103"/>
      <c r="I1030" s="14"/>
      <c r="J1030" s="12" t="s">
        <v>216</v>
      </c>
      <c r="K1030" s="87"/>
      <c r="L1030" s="82"/>
      <c r="M1030" s="11"/>
    </row>
    <row r="1031" spans="1:13" s="79" customFormat="1" ht="13.5">
      <c r="A1031" s="72"/>
      <c r="B1031" s="88" t="s">
        <v>238</v>
      </c>
      <c r="C1031" s="102"/>
      <c r="D1031" s="86" t="str">
        <f>IF(ISNUMBER(C1031),VLOOKUP(C1031,Approaches,2,0),"")</f>
        <v/>
      </c>
      <c r="E1031" s="76">
        <v>6</v>
      </c>
      <c r="F1031" s="11"/>
      <c r="G1031" s="12"/>
      <c r="H1031" s="103"/>
      <c r="I1031" s="14"/>
      <c r="J1031" s="12"/>
      <c r="K1031" s="87"/>
      <c r="L1031" s="82"/>
      <c r="M1031" s="11"/>
    </row>
    <row r="1032" spans="1:13" s="79" customFormat="1" ht="13.5">
      <c r="A1032" s="72"/>
      <c r="B1032" s="88" t="s">
        <v>238</v>
      </c>
      <c r="C1032" s="102"/>
      <c r="D1032" s="86" t="str">
        <f>IF(ISNUMBER(C1032),VLOOKUP(C1032,Approaches,2,0),"")</f>
        <v/>
      </c>
      <c r="E1032" s="76">
        <v>7</v>
      </c>
      <c r="F1032" s="11"/>
      <c r="G1032" s="12"/>
      <c r="H1032" s="103"/>
      <c r="I1032" s="14"/>
      <c r="J1032" s="12"/>
      <c r="K1032" s="87"/>
      <c r="L1032" s="82"/>
      <c r="M1032" s="11"/>
    </row>
    <row r="1033" spans="1:13" s="79" customFormat="1" ht="13.5">
      <c r="A1033" s="72"/>
      <c r="B1033" s="88" t="s">
        <v>238</v>
      </c>
      <c r="C1033" s="102"/>
      <c r="D1033" s="86" t="str">
        <f>IF(ISNUMBER(C1033),VLOOKUP(C1033,Approaches,2,0),"")</f>
        <v/>
      </c>
      <c r="E1033" s="76">
        <v>8</v>
      </c>
      <c r="F1033" s="11"/>
      <c r="G1033" s="12"/>
      <c r="H1033" s="103"/>
      <c r="I1033" s="14"/>
      <c r="J1033" s="12"/>
      <c r="K1033" s="87"/>
      <c r="L1033" s="82"/>
      <c r="M1033" s="11"/>
    </row>
    <row r="1034" spans="1:13" s="79" customFormat="1" ht="13.5">
      <c r="A1034" s="72"/>
      <c r="B1034" s="88" t="s">
        <v>238</v>
      </c>
      <c r="C1034" s="102"/>
      <c r="D1034" s="90" t="str">
        <f>IF(ISNUMBER(C1034),VLOOKUP(C1034,Approaches,2,0),"")</f>
        <v/>
      </c>
      <c r="E1034" s="76">
        <v>9</v>
      </c>
      <c r="F1034" s="11"/>
      <c r="G1034" s="12"/>
      <c r="H1034" s="103"/>
      <c r="I1034" s="14"/>
      <c r="J1034" s="12"/>
      <c r="K1034" s="87"/>
      <c r="L1034" s="82"/>
      <c r="M1034" s="11"/>
    </row>
    <row r="1035" spans="1:13" s="79" customFormat="1" ht="14.25" thickBot="1">
      <c r="A1035" s="72"/>
      <c r="B1035" s="91"/>
      <c r="C1035" s="91"/>
      <c r="D1035" s="86"/>
      <c r="E1035" s="76">
        <v>10</v>
      </c>
      <c r="F1035" s="11"/>
      <c r="G1035" s="12"/>
      <c r="H1035" s="103"/>
      <c r="I1035" s="15"/>
      <c r="J1035" s="12"/>
      <c r="K1035" s="87"/>
      <c r="L1035" s="82"/>
      <c r="M1035" s="11"/>
    </row>
    <row r="1036" spans="1:13" s="79" customFormat="1" ht="14.25" thickBot="1">
      <c r="A1036" s="72" t="str">
        <f>IF(B1036="Code",1+MAX(A$5:A1030),"")</f>
        <v/>
      </c>
      <c r="B1036" s="92"/>
      <c r="C1036" s="92"/>
      <c r="D1036" s="92"/>
      <c r="E1036" s="93"/>
      <c r="F1036" s="94"/>
      <c r="G1036" s="92" t="s">
        <v>204</v>
      </c>
      <c r="H1036" s="95">
        <f>B1026</f>
        <v>1109151</v>
      </c>
      <c r="I1036" s="104"/>
      <c r="J1036" s="93" t="s">
        <v>216</v>
      </c>
      <c r="K1036" s="93"/>
      <c r="L1036" s="93"/>
      <c r="M1036" s="93"/>
    </row>
    <row r="1037" spans="1:13" s="79" customFormat="1" ht="14.25" thickBot="1">
      <c r="A1037" s="72">
        <f>IF(B1037="Code",1+MAX(A$5:A1036),"")</f>
        <v>87</v>
      </c>
      <c r="B1037" s="73" t="s">
        <v>199</v>
      </c>
      <c r="C1037" s="73"/>
      <c r="D1037" s="74" t="s">
        <v>200</v>
      </c>
      <c r="E1037" s="75"/>
      <c r="F1037" s="74" t="s">
        <v>201</v>
      </c>
      <c r="G1037" s="74" t="s">
        <v>202</v>
      </c>
      <c r="H1037" s="75" t="s">
        <v>198</v>
      </c>
      <c r="I1037" s="75" t="s">
        <v>203</v>
      </c>
      <c r="J1037" s="75" t="s">
        <v>215</v>
      </c>
      <c r="K1037" s="76"/>
      <c r="L1037" s="77" t="str">
        <f>IF(AND(ISNUMBER(I1048),ISNUMBER(H1048)),"OK","")</f>
        <v/>
      </c>
      <c r="M1037" s="78"/>
    </row>
    <row r="1038" spans="1:13" s="79" customFormat="1" ht="13.5">
      <c r="A1038" s="72" t="str">
        <f>IF(B1038="Code",1+MAX(A$5:A1037),"")</f>
        <v/>
      </c>
      <c r="B1038" s="80">
        <f>VLOOKUP(A1037,BasicHeadings,2,0)</f>
        <v>1109211</v>
      </c>
      <c r="C1038" s="81"/>
      <c r="D1038" s="80" t="str">
        <f>VLOOKUP(A1037,BasicHeadings,3,0)</f>
        <v>Major durables for outdoor and indoor recreation</v>
      </c>
      <c r="E1038" s="76">
        <v>1</v>
      </c>
      <c r="F1038" s="11"/>
      <c r="G1038" s="11"/>
      <c r="H1038" s="12"/>
      <c r="I1038" s="12"/>
      <c r="J1038" s="12" t="s">
        <v>216</v>
      </c>
      <c r="K1038" s="76"/>
      <c r="L1038" s="82"/>
      <c r="M1038" s="11"/>
    </row>
    <row r="1039" spans="1:13" s="79" customFormat="1" ht="15" customHeight="1">
      <c r="A1039" s="72" t="str">
        <f>IF(B1039="Code",1+MAX(A$5:A1038),"")</f>
        <v/>
      </c>
      <c r="B1039" s="83"/>
      <c r="C1039" s="84" t="s">
        <v>212</v>
      </c>
      <c r="D1039" s="83"/>
      <c r="E1039" s="76">
        <v>2</v>
      </c>
      <c r="F1039" s="11"/>
      <c r="G1039" s="11"/>
      <c r="H1039" s="12"/>
      <c r="I1039" s="12"/>
      <c r="J1039" s="12" t="s">
        <v>216</v>
      </c>
      <c r="K1039" s="76"/>
      <c r="L1039" s="82"/>
      <c r="M1039" s="11"/>
    </row>
    <row r="1040" spans="1:13" s="79" customFormat="1" ht="13.5" customHeight="1">
      <c r="A1040" s="72" t="str">
        <f>IF(B1040="Code",1+MAX(A$5:A1039),"")</f>
        <v/>
      </c>
      <c r="B1040" s="85"/>
      <c r="C1040" s="167" t="s">
        <v>239</v>
      </c>
      <c r="D1040" s="168"/>
      <c r="E1040" s="76">
        <v>3</v>
      </c>
      <c r="F1040" s="11"/>
      <c r="G1040" s="11"/>
      <c r="H1040" s="12"/>
      <c r="I1040" s="13"/>
      <c r="J1040" s="12" t="s">
        <v>216</v>
      </c>
      <c r="K1040" s="76"/>
      <c r="L1040" s="82"/>
      <c r="M1040" s="11"/>
    </row>
    <row r="1041" spans="1:13" s="79" customFormat="1" ht="13.5">
      <c r="A1041" s="72" t="str">
        <f>IF(B1041="Code",1+MAX(A$5:A1040),"")</f>
        <v/>
      </c>
      <c r="B1041" s="86"/>
      <c r="C1041" s="169"/>
      <c r="D1041" s="170"/>
      <c r="E1041" s="87">
        <v>4</v>
      </c>
      <c r="F1041" s="11"/>
      <c r="G1041" s="11"/>
      <c r="H1041" s="12"/>
      <c r="I1041" s="12"/>
      <c r="J1041" s="12" t="s">
        <v>216</v>
      </c>
      <c r="K1041" s="76"/>
      <c r="L1041" s="82"/>
      <c r="M1041" s="11"/>
    </row>
    <row r="1042" spans="1:13" s="79" customFormat="1" ht="13.5">
      <c r="A1042" s="72" t="str">
        <f>IF(B1042="Code",1+MAX(A$5:A1041),"")</f>
        <v/>
      </c>
      <c r="B1042" s="88" t="s">
        <v>238</v>
      </c>
      <c r="C1042" s="102"/>
      <c r="D1042" s="89" t="str">
        <f>IF(ISNUMBER(C1042),VLOOKUP(C1042,Approaches,2,0),"")</f>
        <v/>
      </c>
      <c r="E1042" s="76">
        <v>5</v>
      </c>
      <c r="F1042" s="11"/>
      <c r="G1042" s="12"/>
      <c r="H1042" s="103"/>
      <c r="I1042" s="14"/>
      <c r="J1042" s="12" t="s">
        <v>216</v>
      </c>
      <c r="K1042" s="87"/>
      <c r="L1042" s="82"/>
      <c r="M1042" s="11"/>
    </row>
    <row r="1043" spans="1:13" s="79" customFormat="1" ht="13.5">
      <c r="A1043" s="72"/>
      <c r="B1043" s="88" t="s">
        <v>238</v>
      </c>
      <c r="C1043" s="102"/>
      <c r="D1043" s="86" t="str">
        <f>IF(ISNUMBER(C1043),VLOOKUP(C1043,Approaches,2,0),"")</f>
        <v/>
      </c>
      <c r="E1043" s="76">
        <v>6</v>
      </c>
      <c r="F1043" s="11"/>
      <c r="G1043" s="12"/>
      <c r="H1043" s="103"/>
      <c r="I1043" s="14"/>
      <c r="J1043" s="12"/>
      <c r="K1043" s="87"/>
      <c r="L1043" s="82"/>
      <c r="M1043" s="11"/>
    </row>
    <row r="1044" spans="1:13" s="79" customFormat="1" ht="13.5">
      <c r="A1044" s="72"/>
      <c r="B1044" s="88" t="s">
        <v>238</v>
      </c>
      <c r="C1044" s="102"/>
      <c r="D1044" s="86" t="str">
        <f>IF(ISNUMBER(C1044),VLOOKUP(C1044,Approaches,2,0),"")</f>
        <v/>
      </c>
      <c r="E1044" s="76">
        <v>7</v>
      </c>
      <c r="F1044" s="11"/>
      <c r="G1044" s="12"/>
      <c r="H1044" s="103"/>
      <c r="I1044" s="14"/>
      <c r="J1044" s="12"/>
      <c r="K1044" s="87"/>
      <c r="L1044" s="82"/>
      <c r="M1044" s="11"/>
    </row>
    <row r="1045" spans="1:13" s="79" customFormat="1" ht="13.5">
      <c r="A1045" s="72"/>
      <c r="B1045" s="88" t="s">
        <v>238</v>
      </c>
      <c r="C1045" s="102"/>
      <c r="D1045" s="86" t="str">
        <f>IF(ISNUMBER(C1045),VLOOKUP(C1045,Approaches,2,0),"")</f>
        <v/>
      </c>
      <c r="E1045" s="76">
        <v>8</v>
      </c>
      <c r="F1045" s="11"/>
      <c r="G1045" s="12"/>
      <c r="H1045" s="103"/>
      <c r="I1045" s="14"/>
      <c r="J1045" s="12"/>
      <c r="K1045" s="87"/>
      <c r="L1045" s="82"/>
      <c r="M1045" s="11"/>
    </row>
    <row r="1046" spans="1:13" s="79" customFormat="1" ht="13.5">
      <c r="A1046" s="72"/>
      <c r="B1046" s="88" t="s">
        <v>238</v>
      </c>
      <c r="C1046" s="102"/>
      <c r="D1046" s="90" t="str">
        <f>IF(ISNUMBER(C1046),VLOOKUP(C1046,Approaches,2,0),"")</f>
        <v/>
      </c>
      <c r="E1046" s="76">
        <v>9</v>
      </c>
      <c r="F1046" s="11"/>
      <c r="G1046" s="12"/>
      <c r="H1046" s="103"/>
      <c r="I1046" s="14"/>
      <c r="J1046" s="12"/>
      <c r="K1046" s="87"/>
      <c r="L1046" s="82"/>
      <c r="M1046" s="11"/>
    </row>
    <row r="1047" spans="1:13" s="79" customFormat="1" ht="14.25" thickBot="1">
      <c r="A1047" s="72"/>
      <c r="B1047" s="91"/>
      <c r="C1047" s="91"/>
      <c r="D1047" s="86"/>
      <c r="E1047" s="76">
        <v>10</v>
      </c>
      <c r="F1047" s="11"/>
      <c r="G1047" s="12"/>
      <c r="H1047" s="103"/>
      <c r="I1047" s="15"/>
      <c r="J1047" s="12"/>
      <c r="K1047" s="87"/>
      <c r="L1047" s="82"/>
      <c r="M1047" s="11"/>
    </row>
    <row r="1048" spans="1:13" s="79" customFormat="1" ht="14.25" thickBot="1">
      <c r="A1048" s="72" t="str">
        <f>IF(B1048="Code",1+MAX(A$5:A1042),"")</f>
        <v/>
      </c>
      <c r="B1048" s="92"/>
      <c r="C1048" s="92"/>
      <c r="D1048" s="92"/>
      <c r="E1048" s="93"/>
      <c r="F1048" s="94"/>
      <c r="G1048" s="92" t="s">
        <v>204</v>
      </c>
      <c r="H1048" s="95">
        <f>B1038</f>
        <v>1109211</v>
      </c>
      <c r="I1048" s="104"/>
      <c r="J1048" s="93" t="s">
        <v>216</v>
      </c>
      <c r="K1048" s="93"/>
      <c r="L1048" s="93"/>
      <c r="M1048" s="93"/>
    </row>
    <row r="1049" spans="1:13" s="79" customFormat="1" ht="14.25" thickBot="1">
      <c r="A1049" s="72">
        <f>IF(B1049="Code",1+MAX(A$5:A1048),"")</f>
        <v>88</v>
      </c>
      <c r="B1049" s="73" t="s">
        <v>199</v>
      </c>
      <c r="C1049" s="73"/>
      <c r="D1049" s="74" t="s">
        <v>200</v>
      </c>
      <c r="E1049" s="75"/>
      <c r="F1049" s="74" t="s">
        <v>201</v>
      </c>
      <c r="G1049" s="74" t="s">
        <v>202</v>
      </c>
      <c r="H1049" s="75" t="s">
        <v>198</v>
      </c>
      <c r="I1049" s="75" t="s">
        <v>203</v>
      </c>
      <c r="J1049" s="75" t="s">
        <v>215</v>
      </c>
      <c r="K1049" s="76"/>
      <c r="L1049" s="77" t="str">
        <f>IF(AND(ISNUMBER(I1060),ISNUMBER(H1060)),"OK","")</f>
        <v/>
      </c>
      <c r="M1049" s="78"/>
    </row>
    <row r="1050" spans="1:13" s="79" customFormat="1" ht="13.5">
      <c r="A1050" s="72" t="str">
        <f>IF(B1050="Code",1+MAX(A$5:A1049),"")</f>
        <v/>
      </c>
      <c r="B1050" s="80">
        <f>VLOOKUP(A1049,BasicHeadings,2,0)</f>
        <v>1109231</v>
      </c>
      <c r="C1050" s="81"/>
      <c r="D1050" s="80" t="str">
        <f>VLOOKUP(A1049,BasicHeadings,3,0)</f>
        <v>Maintenance and repair of other major durables for recreation and culture</v>
      </c>
      <c r="E1050" s="76">
        <v>1</v>
      </c>
      <c r="F1050" s="11"/>
      <c r="G1050" s="11"/>
      <c r="H1050" s="12"/>
      <c r="I1050" s="12"/>
      <c r="J1050" s="12" t="s">
        <v>216</v>
      </c>
      <c r="K1050" s="76"/>
      <c r="L1050" s="82"/>
      <c r="M1050" s="11"/>
    </row>
    <row r="1051" spans="1:13" s="79" customFormat="1" ht="15" customHeight="1">
      <c r="A1051" s="72" t="str">
        <f>IF(B1051="Code",1+MAX(A$5:A1050),"")</f>
        <v/>
      </c>
      <c r="B1051" s="83"/>
      <c r="C1051" s="84" t="s">
        <v>212</v>
      </c>
      <c r="D1051" s="83"/>
      <c r="E1051" s="76">
        <v>2</v>
      </c>
      <c r="F1051" s="11"/>
      <c r="G1051" s="11"/>
      <c r="H1051" s="12"/>
      <c r="I1051" s="12"/>
      <c r="J1051" s="12" t="s">
        <v>216</v>
      </c>
      <c r="K1051" s="76"/>
      <c r="L1051" s="82"/>
      <c r="M1051" s="11"/>
    </row>
    <row r="1052" spans="1:13" s="79" customFormat="1" ht="13.5" customHeight="1">
      <c r="A1052" s="72" t="str">
        <f>IF(B1052="Code",1+MAX(A$5:A1051),"")</f>
        <v/>
      </c>
      <c r="B1052" s="85"/>
      <c r="C1052" s="167" t="s">
        <v>239</v>
      </c>
      <c r="D1052" s="168"/>
      <c r="E1052" s="76">
        <v>3</v>
      </c>
      <c r="F1052" s="11"/>
      <c r="G1052" s="11"/>
      <c r="H1052" s="12"/>
      <c r="I1052" s="13"/>
      <c r="J1052" s="12" t="s">
        <v>216</v>
      </c>
      <c r="K1052" s="76"/>
      <c r="L1052" s="82"/>
      <c r="M1052" s="11"/>
    </row>
    <row r="1053" spans="1:13" s="79" customFormat="1" ht="13.5">
      <c r="A1053" s="72" t="str">
        <f>IF(B1053="Code",1+MAX(A$5:A1052),"")</f>
        <v/>
      </c>
      <c r="B1053" s="86"/>
      <c r="C1053" s="169"/>
      <c r="D1053" s="170"/>
      <c r="E1053" s="87">
        <v>4</v>
      </c>
      <c r="F1053" s="11"/>
      <c r="G1053" s="11"/>
      <c r="H1053" s="12"/>
      <c r="I1053" s="12"/>
      <c r="J1053" s="12" t="s">
        <v>216</v>
      </c>
      <c r="K1053" s="76"/>
      <c r="L1053" s="82"/>
      <c r="M1053" s="11"/>
    </row>
    <row r="1054" spans="1:13" s="79" customFormat="1" ht="13.5">
      <c r="A1054" s="72" t="str">
        <f>IF(B1054="Code",1+MAX(A$5:A1053),"")</f>
        <v/>
      </c>
      <c r="B1054" s="88" t="s">
        <v>238</v>
      </c>
      <c r="C1054" s="102"/>
      <c r="D1054" s="89" t="str">
        <f>IF(ISNUMBER(C1054),VLOOKUP(C1054,Approaches,2,0),"")</f>
        <v/>
      </c>
      <c r="E1054" s="76">
        <v>5</v>
      </c>
      <c r="F1054" s="11"/>
      <c r="G1054" s="12"/>
      <c r="H1054" s="103"/>
      <c r="I1054" s="14"/>
      <c r="J1054" s="12" t="s">
        <v>216</v>
      </c>
      <c r="K1054" s="87"/>
      <c r="L1054" s="82"/>
      <c r="M1054" s="11"/>
    </row>
    <row r="1055" spans="1:13" s="79" customFormat="1" ht="13.5">
      <c r="A1055" s="72"/>
      <c r="B1055" s="88" t="s">
        <v>238</v>
      </c>
      <c r="C1055" s="102"/>
      <c r="D1055" s="86" t="str">
        <f>IF(ISNUMBER(C1055),VLOOKUP(C1055,Approaches,2,0),"")</f>
        <v/>
      </c>
      <c r="E1055" s="76">
        <v>6</v>
      </c>
      <c r="F1055" s="11"/>
      <c r="G1055" s="12"/>
      <c r="H1055" s="103"/>
      <c r="I1055" s="14"/>
      <c r="J1055" s="12"/>
      <c r="K1055" s="87"/>
      <c r="L1055" s="82"/>
      <c r="M1055" s="11"/>
    </row>
    <row r="1056" spans="1:13" s="79" customFormat="1" ht="13.5">
      <c r="A1056" s="72"/>
      <c r="B1056" s="88" t="s">
        <v>238</v>
      </c>
      <c r="C1056" s="102"/>
      <c r="D1056" s="86" t="str">
        <f>IF(ISNUMBER(C1056),VLOOKUP(C1056,Approaches,2,0),"")</f>
        <v/>
      </c>
      <c r="E1056" s="76">
        <v>7</v>
      </c>
      <c r="F1056" s="11"/>
      <c r="G1056" s="12"/>
      <c r="H1056" s="103"/>
      <c r="I1056" s="14"/>
      <c r="J1056" s="12"/>
      <c r="K1056" s="87"/>
      <c r="L1056" s="82"/>
      <c r="M1056" s="11"/>
    </row>
    <row r="1057" spans="1:13" s="79" customFormat="1" ht="13.5">
      <c r="A1057" s="72"/>
      <c r="B1057" s="88" t="s">
        <v>238</v>
      </c>
      <c r="C1057" s="102"/>
      <c r="D1057" s="86" t="str">
        <f>IF(ISNUMBER(C1057),VLOOKUP(C1057,Approaches,2,0),"")</f>
        <v/>
      </c>
      <c r="E1057" s="76">
        <v>8</v>
      </c>
      <c r="F1057" s="11"/>
      <c r="G1057" s="12"/>
      <c r="H1057" s="103"/>
      <c r="I1057" s="14"/>
      <c r="J1057" s="12"/>
      <c r="K1057" s="87"/>
      <c r="L1057" s="82"/>
      <c r="M1057" s="11"/>
    </row>
    <row r="1058" spans="1:13" s="79" customFormat="1" ht="13.5">
      <c r="A1058" s="72"/>
      <c r="B1058" s="88" t="s">
        <v>238</v>
      </c>
      <c r="C1058" s="102"/>
      <c r="D1058" s="90" t="str">
        <f>IF(ISNUMBER(C1058),VLOOKUP(C1058,Approaches,2,0),"")</f>
        <v/>
      </c>
      <c r="E1058" s="76">
        <v>9</v>
      </c>
      <c r="F1058" s="11"/>
      <c r="G1058" s="12"/>
      <c r="H1058" s="103"/>
      <c r="I1058" s="14"/>
      <c r="J1058" s="12"/>
      <c r="K1058" s="87"/>
      <c r="L1058" s="82"/>
      <c r="M1058" s="11"/>
    </row>
    <row r="1059" spans="1:13" s="79" customFormat="1" ht="14.25" thickBot="1">
      <c r="A1059" s="72"/>
      <c r="B1059" s="91"/>
      <c r="C1059" s="91"/>
      <c r="D1059" s="86"/>
      <c r="E1059" s="76">
        <v>10</v>
      </c>
      <c r="F1059" s="11"/>
      <c r="G1059" s="12"/>
      <c r="H1059" s="103"/>
      <c r="I1059" s="15"/>
      <c r="J1059" s="12"/>
      <c r="K1059" s="87"/>
      <c r="L1059" s="82"/>
      <c r="M1059" s="11"/>
    </row>
    <row r="1060" spans="1:13" s="79" customFormat="1" ht="14.25" thickBot="1">
      <c r="A1060" s="72" t="str">
        <f>IF(B1060="Code",1+MAX(A$5:A1054),"")</f>
        <v/>
      </c>
      <c r="B1060" s="92"/>
      <c r="C1060" s="92"/>
      <c r="D1060" s="92"/>
      <c r="E1060" s="93"/>
      <c r="F1060" s="94"/>
      <c r="G1060" s="92" t="s">
        <v>204</v>
      </c>
      <c r="H1060" s="95">
        <f>B1050</f>
        <v>1109231</v>
      </c>
      <c r="I1060" s="104"/>
      <c r="J1060" s="93" t="s">
        <v>216</v>
      </c>
      <c r="K1060" s="93"/>
      <c r="L1060" s="93"/>
      <c r="M1060" s="93"/>
    </row>
    <row r="1061" spans="1:13" s="79" customFormat="1" ht="14.25" thickBot="1">
      <c r="A1061" s="72">
        <f>IF(B1061="Code",1+MAX(A$5:A1060),"")</f>
        <v>89</v>
      </c>
      <c r="B1061" s="73" t="s">
        <v>199</v>
      </c>
      <c r="C1061" s="73"/>
      <c r="D1061" s="74" t="s">
        <v>200</v>
      </c>
      <c r="E1061" s="75"/>
      <c r="F1061" s="74" t="s">
        <v>201</v>
      </c>
      <c r="G1061" s="74" t="s">
        <v>202</v>
      </c>
      <c r="H1061" s="75" t="s">
        <v>198</v>
      </c>
      <c r="I1061" s="75" t="s">
        <v>203</v>
      </c>
      <c r="J1061" s="75" t="s">
        <v>215</v>
      </c>
      <c r="K1061" s="76"/>
      <c r="L1061" s="77" t="str">
        <f>IF(AND(ISNUMBER(I1072),ISNUMBER(H1072)),"OK","")</f>
        <v/>
      </c>
      <c r="M1061" s="78"/>
    </row>
    <row r="1062" spans="1:13" s="79" customFormat="1" ht="13.5">
      <c r="A1062" s="72" t="str">
        <f>IF(B1062="Code",1+MAX(A$5:A1061),"")</f>
        <v/>
      </c>
      <c r="B1062" s="80">
        <f>VLOOKUP(A1061,BasicHeadings,2,0)</f>
        <v>1109311</v>
      </c>
      <c r="C1062" s="81"/>
      <c r="D1062" s="80" t="str">
        <f>VLOOKUP(A1061,BasicHeadings,3,0)</f>
        <v>Other recreational items and equipment</v>
      </c>
      <c r="E1062" s="76">
        <v>1</v>
      </c>
      <c r="F1062" s="11"/>
      <c r="G1062" s="11"/>
      <c r="H1062" s="12"/>
      <c r="I1062" s="12"/>
      <c r="J1062" s="12" t="s">
        <v>216</v>
      </c>
      <c r="K1062" s="76"/>
      <c r="L1062" s="82"/>
      <c r="M1062" s="11"/>
    </row>
    <row r="1063" spans="1:13" s="79" customFormat="1" ht="15" customHeight="1">
      <c r="A1063" s="72" t="str">
        <f>IF(B1063="Code",1+MAX(A$5:A1062),"")</f>
        <v/>
      </c>
      <c r="B1063" s="83"/>
      <c r="C1063" s="84" t="s">
        <v>212</v>
      </c>
      <c r="D1063" s="83"/>
      <c r="E1063" s="76">
        <v>2</v>
      </c>
      <c r="F1063" s="11"/>
      <c r="G1063" s="11"/>
      <c r="H1063" s="12"/>
      <c r="I1063" s="12"/>
      <c r="J1063" s="12" t="s">
        <v>216</v>
      </c>
      <c r="K1063" s="76"/>
      <c r="L1063" s="82"/>
      <c r="M1063" s="11"/>
    </row>
    <row r="1064" spans="1:13" s="79" customFormat="1" ht="13.5" customHeight="1">
      <c r="A1064" s="72" t="str">
        <f>IF(B1064="Code",1+MAX(A$5:A1063),"")</f>
        <v/>
      </c>
      <c r="B1064" s="85"/>
      <c r="C1064" s="167" t="s">
        <v>239</v>
      </c>
      <c r="D1064" s="168"/>
      <c r="E1064" s="76">
        <v>3</v>
      </c>
      <c r="F1064" s="11"/>
      <c r="G1064" s="11"/>
      <c r="H1064" s="12"/>
      <c r="I1064" s="13"/>
      <c r="J1064" s="12" t="s">
        <v>216</v>
      </c>
      <c r="K1064" s="76"/>
      <c r="L1064" s="82"/>
      <c r="M1064" s="11"/>
    </row>
    <row r="1065" spans="1:13" s="79" customFormat="1" ht="13.5">
      <c r="A1065" s="72" t="str">
        <f>IF(B1065="Code",1+MAX(A$5:A1064),"")</f>
        <v/>
      </c>
      <c r="B1065" s="86"/>
      <c r="C1065" s="169"/>
      <c r="D1065" s="170"/>
      <c r="E1065" s="87">
        <v>4</v>
      </c>
      <c r="F1065" s="11"/>
      <c r="G1065" s="11"/>
      <c r="H1065" s="12"/>
      <c r="I1065" s="12"/>
      <c r="J1065" s="12" t="s">
        <v>216</v>
      </c>
      <c r="K1065" s="76"/>
      <c r="L1065" s="82"/>
      <c r="M1065" s="11"/>
    </row>
    <row r="1066" spans="1:13" s="79" customFormat="1" ht="13.5">
      <c r="A1066" s="72" t="str">
        <f>IF(B1066="Code",1+MAX(A$5:A1065),"")</f>
        <v/>
      </c>
      <c r="B1066" s="88" t="s">
        <v>238</v>
      </c>
      <c r="C1066" s="102"/>
      <c r="D1066" s="89" t="str">
        <f>IF(ISNUMBER(C1066),VLOOKUP(C1066,Approaches,2,0),"")</f>
        <v/>
      </c>
      <c r="E1066" s="76">
        <v>5</v>
      </c>
      <c r="F1066" s="11"/>
      <c r="G1066" s="12"/>
      <c r="H1066" s="103"/>
      <c r="I1066" s="14"/>
      <c r="J1066" s="12" t="s">
        <v>216</v>
      </c>
      <c r="K1066" s="87"/>
      <c r="L1066" s="82"/>
      <c r="M1066" s="11"/>
    </row>
    <row r="1067" spans="1:13" s="79" customFormat="1" ht="13.5">
      <c r="A1067" s="72"/>
      <c r="B1067" s="88" t="s">
        <v>238</v>
      </c>
      <c r="C1067" s="102"/>
      <c r="D1067" s="86" t="str">
        <f>IF(ISNUMBER(C1067),VLOOKUP(C1067,Approaches,2,0),"")</f>
        <v/>
      </c>
      <c r="E1067" s="76">
        <v>6</v>
      </c>
      <c r="F1067" s="11"/>
      <c r="G1067" s="12"/>
      <c r="H1067" s="103"/>
      <c r="I1067" s="14"/>
      <c r="J1067" s="12"/>
      <c r="K1067" s="87"/>
      <c r="L1067" s="82"/>
      <c r="M1067" s="11"/>
    </row>
    <row r="1068" spans="1:13" s="79" customFormat="1" ht="13.5">
      <c r="A1068" s="72"/>
      <c r="B1068" s="88" t="s">
        <v>238</v>
      </c>
      <c r="C1068" s="102"/>
      <c r="D1068" s="86" t="str">
        <f>IF(ISNUMBER(C1068),VLOOKUP(C1068,Approaches,2,0),"")</f>
        <v/>
      </c>
      <c r="E1068" s="76">
        <v>7</v>
      </c>
      <c r="F1068" s="11"/>
      <c r="G1068" s="12"/>
      <c r="H1068" s="103"/>
      <c r="I1068" s="14"/>
      <c r="J1068" s="12"/>
      <c r="K1068" s="87"/>
      <c r="L1068" s="82"/>
      <c r="M1068" s="11"/>
    </row>
    <row r="1069" spans="1:13" s="79" customFormat="1" ht="13.5">
      <c r="A1069" s="72"/>
      <c r="B1069" s="88" t="s">
        <v>238</v>
      </c>
      <c r="C1069" s="102"/>
      <c r="D1069" s="86" t="str">
        <f>IF(ISNUMBER(C1069),VLOOKUP(C1069,Approaches,2,0),"")</f>
        <v/>
      </c>
      <c r="E1069" s="76">
        <v>8</v>
      </c>
      <c r="F1069" s="11"/>
      <c r="G1069" s="12"/>
      <c r="H1069" s="103"/>
      <c r="I1069" s="14"/>
      <c r="J1069" s="12"/>
      <c r="K1069" s="87"/>
      <c r="L1069" s="82"/>
      <c r="M1069" s="11"/>
    </row>
    <row r="1070" spans="1:13" s="79" customFormat="1" ht="13.5">
      <c r="A1070" s="72"/>
      <c r="B1070" s="88" t="s">
        <v>238</v>
      </c>
      <c r="C1070" s="102"/>
      <c r="D1070" s="90" t="str">
        <f>IF(ISNUMBER(C1070),VLOOKUP(C1070,Approaches,2,0),"")</f>
        <v/>
      </c>
      <c r="E1070" s="76">
        <v>9</v>
      </c>
      <c r="F1070" s="11"/>
      <c r="G1070" s="12"/>
      <c r="H1070" s="103"/>
      <c r="I1070" s="14"/>
      <c r="J1070" s="12"/>
      <c r="K1070" s="87"/>
      <c r="L1070" s="82"/>
      <c r="M1070" s="11"/>
    </row>
    <row r="1071" spans="1:13" s="79" customFormat="1" ht="14.25" thickBot="1">
      <c r="A1071" s="72"/>
      <c r="B1071" s="91"/>
      <c r="C1071" s="91"/>
      <c r="D1071" s="86"/>
      <c r="E1071" s="76">
        <v>10</v>
      </c>
      <c r="F1071" s="11"/>
      <c r="G1071" s="12"/>
      <c r="H1071" s="103"/>
      <c r="I1071" s="15"/>
      <c r="J1071" s="12"/>
      <c r="K1071" s="87"/>
      <c r="L1071" s="82"/>
      <c r="M1071" s="11"/>
    </row>
    <row r="1072" spans="1:13" s="79" customFormat="1" ht="14.25" thickBot="1">
      <c r="A1072" s="72" t="str">
        <f>IF(B1072="Code",1+MAX(A$5:A1066),"")</f>
        <v/>
      </c>
      <c r="B1072" s="92"/>
      <c r="C1072" s="92"/>
      <c r="D1072" s="92"/>
      <c r="E1072" s="93"/>
      <c r="F1072" s="94"/>
      <c r="G1072" s="92" t="s">
        <v>204</v>
      </c>
      <c r="H1072" s="95">
        <f>B1062</f>
        <v>1109311</v>
      </c>
      <c r="I1072" s="104"/>
      <c r="J1072" s="93" t="s">
        <v>216</v>
      </c>
      <c r="K1072" s="93"/>
      <c r="L1072" s="93"/>
      <c r="M1072" s="93"/>
    </row>
    <row r="1073" spans="1:13" s="79" customFormat="1" ht="14.25" thickBot="1">
      <c r="A1073" s="72">
        <f>IF(B1073="Code",1+MAX(A$5:A1072),"")</f>
        <v>90</v>
      </c>
      <c r="B1073" s="73" t="s">
        <v>199</v>
      </c>
      <c r="C1073" s="73"/>
      <c r="D1073" s="74" t="s">
        <v>200</v>
      </c>
      <c r="E1073" s="75"/>
      <c r="F1073" s="74" t="s">
        <v>201</v>
      </c>
      <c r="G1073" s="74" t="s">
        <v>202</v>
      </c>
      <c r="H1073" s="75" t="s">
        <v>198</v>
      </c>
      <c r="I1073" s="75" t="s">
        <v>203</v>
      </c>
      <c r="J1073" s="75" t="s">
        <v>215</v>
      </c>
      <c r="K1073" s="76"/>
      <c r="L1073" s="77" t="str">
        <f>IF(AND(ISNUMBER(I1084),ISNUMBER(H1084)),"OK","")</f>
        <v/>
      </c>
      <c r="M1073" s="78"/>
    </row>
    <row r="1074" spans="1:13" s="79" customFormat="1" ht="13.5">
      <c r="A1074" s="72" t="str">
        <f>IF(B1074="Code",1+MAX(A$5:A1073),"")</f>
        <v/>
      </c>
      <c r="B1074" s="80">
        <f>VLOOKUP(A1073,BasicHeadings,2,0)</f>
        <v>1109331</v>
      </c>
      <c r="C1074" s="81"/>
      <c r="D1074" s="80" t="str">
        <f>VLOOKUP(A1073,BasicHeadings,3,0)</f>
        <v>Gardens and pets</v>
      </c>
      <c r="E1074" s="76">
        <v>1</v>
      </c>
      <c r="F1074" s="11"/>
      <c r="G1074" s="11"/>
      <c r="H1074" s="12"/>
      <c r="I1074" s="12"/>
      <c r="J1074" s="12" t="s">
        <v>216</v>
      </c>
      <c r="K1074" s="76"/>
      <c r="L1074" s="82"/>
      <c r="M1074" s="11"/>
    </row>
    <row r="1075" spans="1:13" s="79" customFormat="1" ht="15" customHeight="1">
      <c r="A1075" s="72" t="str">
        <f>IF(B1075="Code",1+MAX(A$5:A1074),"")</f>
        <v/>
      </c>
      <c r="B1075" s="83"/>
      <c r="C1075" s="84" t="s">
        <v>212</v>
      </c>
      <c r="D1075" s="83"/>
      <c r="E1075" s="76">
        <v>2</v>
      </c>
      <c r="F1075" s="11"/>
      <c r="G1075" s="11"/>
      <c r="H1075" s="12"/>
      <c r="I1075" s="12"/>
      <c r="J1075" s="12" t="s">
        <v>216</v>
      </c>
      <c r="K1075" s="76"/>
      <c r="L1075" s="82"/>
      <c r="M1075" s="11"/>
    </row>
    <row r="1076" spans="1:13" s="79" customFormat="1" ht="13.5" customHeight="1">
      <c r="A1076" s="72" t="str">
        <f>IF(B1076="Code",1+MAX(A$5:A1075),"")</f>
        <v/>
      </c>
      <c r="B1076" s="85"/>
      <c r="C1076" s="167" t="s">
        <v>239</v>
      </c>
      <c r="D1076" s="168"/>
      <c r="E1076" s="76">
        <v>3</v>
      </c>
      <c r="F1076" s="11"/>
      <c r="G1076" s="11"/>
      <c r="H1076" s="12"/>
      <c r="I1076" s="13"/>
      <c r="J1076" s="12" t="s">
        <v>216</v>
      </c>
      <c r="K1076" s="76"/>
      <c r="L1076" s="82"/>
      <c r="M1076" s="11"/>
    </row>
    <row r="1077" spans="1:13" s="79" customFormat="1" ht="13.5">
      <c r="A1077" s="72" t="str">
        <f>IF(B1077="Code",1+MAX(A$5:A1076),"")</f>
        <v/>
      </c>
      <c r="B1077" s="86"/>
      <c r="C1077" s="169"/>
      <c r="D1077" s="170"/>
      <c r="E1077" s="87">
        <v>4</v>
      </c>
      <c r="F1077" s="11"/>
      <c r="G1077" s="11"/>
      <c r="H1077" s="12"/>
      <c r="I1077" s="12"/>
      <c r="J1077" s="12" t="s">
        <v>216</v>
      </c>
      <c r="K1077" s="76"/>
      <c r="L1077" s="82"/>
      <c r="M1077" s="11"/>
    </row>
    <row r="1078" spans="1:13" s="79" customFormat="1" ht="13.5">
      <c r="A1078" s="72" t="str">
        <f>IF(B1078="Code",1+MAX(A$5:A1077),"")</f>
        <v/>
      </c>
      <c r="B1078" s="88" t="s">
        <v>238</v>
      </c>
      <c r="C1078" s="102"/>
      <c r="D1078" s="89" t="str">
        <f>IF(ISNUMBER(C1078),VLOOKUP(C1078,Approaches,2,0),"")</f>
        <v/>
      </c>
      <c r="E1078" s="76">
        <v>5</v>
      </c>
      <c r="F1078" s="11"/>
      <c r="G1078" s="12"/>
      <c r="H1078" s="103"/>
      <c r="I1078" s="14"/>
      <c r="J1078" s="12" t="s">
        <v>216</v>
      </c>
      <c r="K1078" s="87"/>
      <c r="L1078" s="82"/>
      <c r="M1078" s="11"/>
    </row>
    <row r="1079" spans="1:13" s="79" customFormat="1" ht="13.5">
      <c r="A1079" s="72"/>
      <c r="B1079" s="88" t="s">
        <v>238</v>
      </c>
      <c r="C1079" s="102"/>
      <c r="D1079" s="86" t="str">
        <f>IF(ISNUMBER(C1079),VLOOKUP(C1079,Approaches,2,0),"")</f>
        <v/>
      </c>
      <c r="E1079" s="76">
        <v>6</v>
      </c>
      <c r="F1079" s="11"/>
      <c r="G1079" s="12"/>
      <c r="H1079" s="103"/>
      <c r="I1079" s="14"/>
      <c r="J1079" s="12"/>
      <c r="K1079" s="87"/>
      <c r="L1079" s="82"/>
      <c r="M1079" s="11"/>
    </row>
    <row r="1080" spans="1:13" s="79" customFormat="1" ht="13.5">
      <c r="A1080" s="72"/>
      <c r="B1080" s="88" t="s">
        <v>238</v>
      </c>
      <c r="C1080" s="102"/>
      <c r="D1080" s="86" t="str">
        <f>IF(ISNUMBER(C1080),VLOOKUP(C1080,Approaches,2,0),"")</f>
        <v/>
      </c>
      <c r="E1080" s="76">
        <v>7</v>
      </c>
      <c r="F1080" s="11"/>
      <c r="G1080" s="12"/>
      <c r="H1080" s="103"/>
      <c r="I1080" s="14"/>
      <c r="J1080" s="12"/>
      <c r="K1080" s="87"/>
      <c r="L1080" s="82"/>
      <c r="M1080" s="11"/>
    </row>
    <row r="1081" spans="1:13" s="79" customFormat="1" ht="13.5">
      <c r="A1081" s="72"/>
      <c r="B1081" s="88" t="s">
        <v>238</v>
      </c>
      <c r="C1081" s="102"/>
      <c r="D1081" s="86" t="str">
        <f>IF(ISNUMBER(C1081),VLOOKUP(C1081,Approaches,2,0),"")</f>
        <v/>
      </c>
      <c r="E1081" s="76">
        <v>8</v>
      </c>
      <c r="F1081" s="11"/>
      <c r="G1081" s="12"/>
      <c r="H1081" s="103"/>
      <c r="I1081" s="14"/>
      <c r="J1081" s="12"/>
      <c r="K1081" s="87"/>
      <c r="L1081" s="82"/>
      <c r="M1081" s="11"/>
    </row>
    <row r="1082" spans="1:13" s="79" customFormat="1" ht="13.5">
      <c r="A1082" s="72"/>
      <c r="B1082" s="88" t="s">
        <v>238</v>
      </c>
      <c r="C1082" s="102"/>
      <c r="D1082" s="90" t="str">
        <f>IF(ISNUMBER(C1082),VLOOKUP(C1082,Approaches,2,0),"")</f>
        <v/>
      </c>
      <c r="E1082" s="76">
        <v>9</v>
      </c>
      <c r="F1082" s="11"/>
      <c r="G1082" s="12"/>
      <c r="H1082" s="103"/>
      <c r="I1082" s="14"/>
      <c r="J1082" s="12"/>
      <c r="K1082" s="87"/>
      <c r="L1082" s="82"/>
      <c r="M1082" s="11"/>
    </row>
    <row r="1083" spans="1:13" s="79" customFormat="1" ht="14.25" thickBot="1">
      <c r="A1083" s="72"/>
      <c r="B1083" s="91"/>
      <c r="C1083" s="91"/>
      <c r="D1083" s="86"/>
      <c r="E1083" s="76">
        <v>10</v>
      </c>
      <c r="F1083" s="11"/>
      <c r="G1083" s="12"/>
      <c r="H1083" s="103"/>
      <c r="I1083" s="15"/>
      <c r="J1083" s="12"/>
      <c r="K1083" s="87"/>
      <c r="L1083" s="82"/>
      <c r="M1083" s="11"/>
    </row>
    <row r="1084" spans="1:13" s="79" customFormat="1" ht="14.25" thickBot="1">
      <c r="A1084" s="72" t="str">
        <f>IF(B1084="Code",1+MAX(A$5:A1078),"")</f>
        <v/>
      </c>
      <c r="B1084" s="92"/>
      <c r="C1084" s="92"/>
      <c r="D1084" s="92"/>
      <c r="E1084" s="93"/>
      <c r="F1084" s="94"/>
      <c r="G1084" s="92" t="s">
        <v>204</v>
      </c>
      <c r="H1084" s="95">
        <f>B1074</f>
        <v>1109331</v>
      </c>
      <c r="I1084" s="104"/>
      <c r="J1084" s="93" t="s">
        <v>216</v>
      </c>
      <c r="K1084" s="93"/>
      <c r="L1084" s="93"/>
      <c r="M1084" s="93"/>
    </row>
    <row r="1085" spans="1:13" s="79" customFormat="1" ht="14.25" thickBot="1">
      <c r="A1085" s="72">
        <f>IF(B1085="Code",1+MAX(A$5:A1084),"")</f>
        <v>91</v>
      </c>
      <c r="B1085" s="73" t="s">
        <v>199</v>
      </c>
      <c r="C1085" s="73"/>
      <c r="D1085" s="74" t="s">
        <v>200</v>
      </c>
      <c r="E1085" s="75"/>
      <c r="F1085" s="74" t="s">
        <v>201</v>
      </c>
      <c r="G1085" s="74" t="s">
        <v>202</v>
      </c>
      <c r="H1085" s="75" t="s">
        <v>198</v>
      </c>
      <c r="I1085" s="75" t="s">
        <v>203</v>
      </c>
      <c r="J1085" s="75" t="s">
        <v>215</v>
      </c>
      <c r="K1085" s="76"/>
      <c r="L1085" s="77" t="str">
        <f>IF(AND(ISNUMBER(I1096),ISNUMBER(H1096)),"OK","")</f>
        <v/>
      </c>
      <c r="M1085" s="78"/>
    </row>
    <row r="1086" spans="1:13" s="79" customFormat="1" ht="13.5">
      <c r="A1086" s="72" t="str">
        <f>IF(B1086="Code",1+MAX(A$5:A1085),"")</f>
        <v/>
      </c>
      <c r="B1086" s="80">
        <f>VLOOKUP(A1085,BasicHeadings,2,0)</f>
        <v>1109351</v>
      </c>
      <c r="C1086" s="81"/>
      <c r="D1086" s="80" t="str">
        <f>VLOOKUP(A1085,BasicHeadings,3,0)</f>
        <v>Veterinary and other services for pets</v>
      </c>
      <c r="E1086" s="76">
        <v>1</v>
      </c>
      <c r="F1086" s="11"/>
      <c r="G1086" s="11"/>
      <c r="H1086" s="12"/>
      <c r="I1086" s="12"/>
      <c r="J1086" s="12" t="s">
        <v>216</v>
      </c>
      <c r="K1086" s="76"/>
      <c r="L1086" s="82"/>
      <c r="M1086" s="11"/>
    </row>
    <row r="1087" spans="1:13" s="79" customFormat="1" ht="15" customHeight="1">
      <c r="A1087" s="72" t="str">
        <f>IF(B1087="Code",1+MAX(A$5:A1086),"")</f>
        <v/>
      </c>
      <c r="B1087" s="83"/>
      <c r="C1087" s="84" t="s">
        <v>212</v>
      </c>
      <c r="D1087" s="83"/>
      <c r="E1087" s="76">
        <v>2</v>
      </c>
      <c r="F1087" s="11"/>
      <c r="G1087" s="11"/>
      <c r="H1087" s="12"/>
      <c r="I1087" s="12"/>
      <c r="J1087" s="12" t="s">
        <v>216</v>
      </c>
      <c r="K1087" s="76"/>
      <c r="L1087" s="82"/>
      <c r="M1087" s="11"/>
    </row>
    <row r="1088" spans="1:13" s="79" customFormat="1" ht="13.5" customHeight="1">
      <c r="A1088" s="72" t="str">
        <f>IF(B1088="Code",1+MAX(A$5:A1087),"")</f>
        <v/>
      </c>
      <c r="B1088" s="85"/>
      <c r="C1088" s="167" t="s">
        <v>239</v>
      </c>
      <c r="D1088" s="168"/>
      <c r="E1088" s="76">
        <v>3</v>
      </c>
      <c r="F1088" s="11"/>
      <c r="G1088" s="11"/>
      <c r="H1088" s="12"/>
      <c r="I1088" s="13"/>
      <c r="J1088" s="12" t="s">
        <v>216</v>
      </c>
      <c r="K1088" s="76"/>
      <c r="L1088" s="82"/>
      <c r="M1088" s="11"/>
    </row>
    <row r="1089" spans="1:13" s="79" customFormat="1" ht="13.5">
      <c r="A1089" s="72" t="str">
        <f>IF(B1089="Code",1+MAX(A$5:A1088),"")</f>
        <v/>
      </c>
      <c r="B1089" s="86"/>
      <c r="C1089" s="169"/>
      <c r="D1089" s="170"/>
      <c r="E1089" s="87">
        <v>4</v>
      </c>
      <c r="F1089" s="11"/>
      <c r="G1089" s="11"/>
      <c r="H1089" s="12"/>
      <c r="I1089" s="12"/>
      <c r="J1089" s="12" t="s">
        <v>216</v>
      </c>
      <c r="K1089" s="76"/>
      <c r="L1089" s="82"/>
      <c r="M1089" s="11"/>
    </row>
    <row r="1090" spans="1:13" s="79" customFormat="1" ht="13.5">
      <c r="A1090" s="72" t="str">
        <f>IF(B1090="Code",1+MAX(A$5:A1089),"")</f>
        <v/>
      </c>
      <c r="B1090" s="88" t="s">
        <v>238</v>
      </c>
      <c r="C1090" s="102"/>
      <c r="D1090" s="89" t="str">
        <f>IF(ISNUMBER(C1090),VLOOKUP(C1090,Approaches,2,0),"")</f>
        <v/>
      </c>
      <c r="E1090" s="76">
        <v>5</v>
      </c>
      <c r="F1090" s="11"/>
      <c r="G1090" s="12"/>
      <c r="H1090" s="103"/>
      <c r="I1090" s="14"/>
      <c r="J1090" s="12" t="s">
        <v>216</v>
      </c>
      <c r="K1090" s="87"/>
      <c r="L1090" s="82"/>
      <c r="M1090" s="11"/>
    </row>
    <row r="1091" spans="1:13" s="79" customFormat="1" ht="13.5">
      <c r="A1091" s="72"/>
      <c r="B1091" s="88" t="s">
        <v>238</v>
      </c>
      <c r="C1091" s="102"/>
      <c r="D1091" s="86" t="str">
        <f>IF(ISNUMBER(C1091),VLOOKUP(C1091,Approaches,2,0),"")</f>
        <v/>
      </c>
      <c r="E1091" s="76">
        <v>6</v>
      </c>
      <c r="F1091" s="11"/>
      <c r="G1091" s="12"/>
      <c r="H1091" s="103"/>
      <c r="I1091" s="14"/>
      <c r="J1091" s="12"/>
      <c r="K1091" s="87"/>
      <c r="L1091" s="82"/>
      <c r="M1091" s="11"/>
    </row>
    <row r="1092" spans="1:13" s="79" customFormat="1" ht="13.5">
      <c r="A1092" s="72"/>
      <c r="B1092" s="88" t="s">
        <v>238</v>
      </c>
      <c r="C1092" s="102"/>
      <c r="D1092" s="86" t="str">
        <f>IF(ISNUMBER(C1092),VLOOKUP(C1092,Approaches,2,0),"")</f>
        <v/>
      </c>
      <c r="E1092" s="76">
        <v>7</v>
      </c>
      <c r="F1092" s="11"/>
      <c r="G1092" s="12"/>
      <c r="H1092" s="103"/>
      <c r="I1092" s="14"/>
      <c r="J1092" s="12"/>
      <c r="K1092" s="87"/>
      <c r="L1092" s="82"/>
      <c r="M1092" s="11"/>
    </row>
    <row r="1093" spans="1:13" s="79" customFormat="1" ht="13.5">
      <c r="A1093" s="72"/>
      <c r="B1093" s="88" t="s">
        <v>238</v>
      </c>
      <c r="C1093" s="102"/>
      <c r="D1093" s="86" t="str">
        <f>IF(ISNUMBER(C1093),VLOOKUP(C1093,Approaches,2,0),"")</f>
        <v/>
      </c>
      <c r="E1093" s="76">
        <v>8</v>
      </c>
      <c r="F1093" s="11"/>
      <c r="G1093" s="12"/>
      <c r="H1093" s="103"/>
      <c r="I1093" s="14"/>
      <c r="J1093" s="12"/>
      <c r="K1093" s="87"/>
      <c r="L1093" s="82"/>
      <c r="M1093" s="11"/>
    </row>
    <row r="1094" spans="1:13" s="79" customFormat="1" ht="13.5">
      <c r="A1094" s="72"/>
      <c r="B1094" s="88" t="s">
        <v>238</v>
      </c>
      <c r="C1094" s="102"/>
      <c r="D1094" s="90" t="str">
        <f>IF(ISNUMBER(C1094),VLOOKUP(C1094,Approaches,2,0),"")</f>
        <v/>
      </c>
      <c r="E1094" s="76">
        <v>9</v>
      </c>
      <c r="F1094" s="11"/>
      <c r="G1094" s="12"/>
      <c r="H1094" s="103"/>
      <c r="I1094" s="14"/>
      <c r="J1094" s="12"/>
      <c r="K1094" s="87"/>
      <c r="L1094" s="82"/>
      <c r="M1094" s="11"/>
    </row>
    <row r="1095" spans="1:13" s="79" customFormat="1" ht="14.25" thickBot="1">
      <c r="A1095" s="72"/>
      <c r="B1095" s="91"/>
      <c r="C1095" s="91"/>
      <c r="D1095" s="86"/>
      <c r="E1095" s="76">
        <v>10</v>
      </c>
      <c r="F1095" s="11"/>
      <c r="G1095" s="12"/>
      <c r="H1095" s="103"/>
      <c r="I1095" s="15"/>
      <c r="J1095" s="12"/>
      <c r="K1095" s="87"/>
      <c r="L1095" s="82"/>
      <c r="M1095" s="11"/>
    </row>
    <row r="1096" spans="1:13" s="79" customFormat="1" ht="14.25" thickBot="1">
      <c r="A1096" s="72" t="str">
        <f>IF(B1096="Code",1+MAX(A$5:A1090),"")</f>
        <v/>
      </c>
      <c r="B1096" s="92"/>
      <c r="C1096" s="92"/>
      <c r="D1096" s="92"/>
      <c r="E1096" s="93"/>
      <c r="F1096" s="94"/>
      <c r="G1096" s="92" t="s">
        <v>204</v>
      </c>
      <c r="H1096" s="95">
        <f>B1086</f>
        <v>1109351</v>
      </c>
      <c r="I1096" s="104"/>
      <c r="J1096" s="93" t="s">
        <v>216</v>
      </c>
      <c r="K1096" s="93"/>
      <c r="L1096" s="93"/>
      <c r="M1096" s="93"/>
    </row>
    <row r="1097" spans="1:13" s="79" customFormat="1" ht="14.25" thickBot="1">
      <c r="A1097" s="72">
        <f>IF(B1097="Code",1+MAX(A$5:A1096),"")</f>
        <v>92</v>
      </c>
      <c r="B1097" s="73" t="s">
        <v>199</v>
      </c>
      <c r="C1097" s="73"/>
      <c r="D1097" s="74" t="s">
        <v>200</v>
      </c>
      <c r="E1097" s="75"/>
      <c r="F1097" s="74" t="s">
        <v>201</v>
      </c>
      <c r="G1097" s="74" t="s">
        <v>202</v>
      </c>
      <c r="H1097" s="75" t="s">
        <v>198</v>
      </c>
      <c r="I1097" s="75" t="s">
        <v>203</v>
      </c>
      <c r="J1097" s="75" t="s">
        <v>215</v>
      </c>
      <c r="K1097" s="76"/>
      <c r="L1097" s="77" t="str">
        <f>IF(AND(ISNUMBER(I1108),ISNUMBER(H1108)),"OK","")</f>
        <v/>
      </c>
      <c r="M1097" s="78"/>
    </row>
    <row r="1098" spans="1:13" s="79" customFormat="1" ht="13.5">
      <c r="A1098" s="72" t="str">
        <f>IF(B1098="Code",1+MAX(A$5:A1097),"")</f>
        <v/>
      </c>
      <c r="B1098" s="80">
        <f>VLOOKUP(A1097,BasicHeadings,2,0)</f>
        <v>1109411</v>
      </c>
      <c r="C1098" s="81"/>
      <c r="D1098" s="80" t="str">
        <f>VLOOKUP(A1097,BasicHeadings,3,0)</f>
        <v>Recreational and sporting services</v>
      </c>
      <c r="E1098" s="76">
        <v>1</v>
      </c>
      <c r="F1098" s="11"/>
      <c r="G1098" s="11"/>
      <c r="H1098" s="12"/>
      <c r="I1098" s="12"/>
      <c r="J1098" s="12" t="s">
        <v>216</v>
      </c>
      <c r="K1098" s="76"/>
      <c r="L1098" s="82"/>
      <c r="M1098" s="11"/>
    </row>
    <row r="1099" spans="1:13" s="79" customFormat="1" ht="15" customHeight="1">
      <c r="A1099" s="72" t="str">
        <f>IF(B1099="Code",1+MAX(A$5:A1098),"")</f>
        <v/>
      </c>
      <c r="B1099" s="83"/>
      <c r="C1099" s="84" t="s">
        <v>212</v>
      </c>
      <c r="D1099" s="83"/>
      <c r="E1099" s="76">
        <v>2</v>
      </c>
      <c r="F1099" s="11"/>
      <c r="G1099" s="11"/>
      <c r="H1099" s="12"/>
      <c r="I1099" s="12"/>
      <c r="J1099" s="12" t="s">
        <v>216</v>
      </c>
      <c r="K1099" s="76"/>
      <c r="L1099" s="82"/>
      <c r="M1099" s="11"/>
    </row>
    <row r="1100" spans="1:13" s="79" customFormat="1" ht="13.5" customHeight="1">
      <c r="A1100" s="72" t="str">
        <f>IF(B1100="Code",1+MAX(A$5:A1099),"")</f>
        <v/>
      </c>
      <c r="B1100" s="85"/>
      <c r="C1100" s="167" t="s">
        <v>239</v>
      </c>
      <c r="D1100" s="168"/>
      <c r="E1100" s="76">
        <v>3</v>
      </c>
      <c r="F1100" s="11"/>
      <c r="G1100" s="11"/>
      <c r="H1100" s="12"/>
      <c r="I1100" s="13"/>
      <c r="J1100" s="12" t="s">
        <v>216</v>
      </c>
      <c r="K1100" s="76"/>
      <c r="L1100" s="82"/>
      <c r="M1100" s="11"/>
    </row>
    <row r="1101" spans="1:13" s="79" customFormat="1" ht="13.5">
      <c r="A1101" s="72" t="str">
        <f>IF(B1101="Code",1+MAX(A$5:A1100),"")</f>
        <v/>
      </c>
      <c r="B1101" s="86"/>
      <c r="C1101" s="169"/>
      <c r="D1101" s="170"/>
      <c r="E1101" s="87">
        <v>4</v>
      </c>
      <c r="F1101" s="11"/>
      <c r="G1101" s="11"/>
      <c r="H1101" s="12"/>
      <c r="I1101" s="12"/>
      <c r="J1101" s="12" t="s">
        <v>216</v>
      </c>
      <c r="K1101" s="76"/>
      <c r="L1101" s="82"/>
      <c r="M1101" s="11"/>
    </row>
    <row r="1102" spans="1:13" s="79" customFormat="1" ht="13.5">
      <c r="A1102" s="72" t="str">
        <f>IF(B1102="Code",1+MAX(A$5:A1101),"")</f>
        <v/>
      </c>
      <c r="B1102" s="88" t="s">
        <v>238</v>
      </c>
      <c r="C1102" s="102"/>
      <c r="D1102" s="89" t="str">
        <f>IF(ISNUMBER(C1102),VLOOKUP(C1102,Approaches,2,0),"")</f>
        <v/>
      </c>
      <c r="E1102" s="76">
        <v>5</v>
      </c>
      <c r="F1102" s="11"/>
      <c r="G1102" s="12"/>
      <c r="H1102" s="103"/>
      <c r="I1102" s="14"/>
      <c r="J1102" s="12" t="s">
        <v>216</v>
      </c>
      <c r="K1102" s="87"/>
      <c r="L1102" s="82"/>
      <c r="M1102" s="11"/>
    </row>
    <row r="1103" spans="1:13" s="79" customFormat="1" ht="13.5">
      <c r="A1103" s="72"/>
      <c r="B1103" s="88" t="s">
        <v>238</v>
      </c>
      <c r="C1103" s="102"/>
      <c r="D1103" s="86" t="str">
        <f>IF(ISNUMBER(C1103),VLOOKUP(C1103,Approaches,2,0),"")</f>
        <v/>
      </c>
      <c r="E1103" s="76">
        <v>6</v>
      </c>
      <c r="F1103" s="11"/>
      <c r="G1103" s="12"/>
      <c r="H1103" s="103"/>
      <c r="I1103" s="14"/>
      <c r="J1103" s="12"/>
      <c r="K1103" s="87"/>
      <c r="L1103" s="82"/>
      <c r="M1103" s="11"/>
    </row>
    <row r="1104" spans="1:13" s="79" customFormat="1" ht="13.5">
      <c r="A1104" s="72"/>
      <c r="B1104" s="88" t="s">
        <v>238</v>
      </c>
      <c r="C1104" s="102"/>
      <c r="D1104" s="86" t="str">
        <f>IF(ISNUMBER(C1104),VLOOKUP(C1104,Approaches,2,0),"")</f>
        <v/>
      </c>
      <c r="E1104" s="76">
        <v>7</v>
      </c>
      <c r="F1104" s="11"/>
      <c r="G1104" s="12"/>
      <c r="H1104" s="103"/>
      <c r="I1104" s="14"/>
      <c r="J1104" s="12"/>
      <c r="K1104" s="87"/>
      <c r="L1104" s="82"/>
      <c r="M1104" s="11"/>
    </row>
    <row r="1105" spans="1:13" s="79" customFormat="1" ht="13.5">
      <c r="A1105" s="72"/>
      <c r="B1105" s="88" t="s">
        <v>238</v>
      </c>
      <c r="C1105" s="102"/>
      <c r="D1105" s="86" t="str">
        <f>IF(ISNUMBER(C1105),VLOOKUP(C1105,Approaches,2,0),"")</f>
        <v/>
      </c>
      <c r="E1105" s="76">
        <v>8</v>
      </c>
      <c r="F1105" s="11"/>
      <c r="G1105" s="12"/>
      <c r="H1105" s="103"/>
      <c r="I1105" s="14"/>
      <c r="J1105" s="12"/>
      <c r="K1105" s="87"/>
      <c r="L1105" s="82"/>
      <c r="M1105" s="11"/>
    </row>
    <row r="1106" spans="1:13" s="79" customFormat="1" ht="13.5">
      <c r="A1106" s="72"/>
      <c r="B1106" s="88" t="s">
        <v>238</v>
      </c>
      <c r="C1106" s="102"/>
      <c r="D1106" s="90" t="str">
        <f>IF(ISNUMBER(C1106),VLOOKUP(C1106,Approaches,2,0),"")</f>
        <v/>
      </c>
      <c r="E1106" s="76">
        <v>9</v>
      </c>
      <c r="F1106" s="11"/>
      <c r="G1106" s="12"/>
      <c r="H1106" s="103"/>
      <c r="I1106" s="14"/>
      <c r="J1106" s="12"/>
      <c r="K1106" s="87"/>
      <c r="L1106" s="82"/>
      <c r="M1106" s="11"/>
    </row>
    <row r="1107" spans="1:13" s="79" customFormat="1" ht="14.25" thickBot="1">
      <c r="A1107" s="72"/>
      <c r="B1107" s="91"/>
      <c r="C1107" s="91"/>
      <c r="D1107" s="86"/>
      <c r="E1107" s="76">
        <v>10</v>
      </c>
      <c r="F1107" s="11"/>
      <c r="G1107" s="12"/>
      <c r="H1107" s="103"/>
      <c r="I1107" s="15"/>
      <c r="J1107" s="12"/>
      <c r="K1107" s="87"/>
      <c r="L1107" s="82"/>
      <c r="M1107" s="11"/>
    </row>
    <row r="1108" spans="1:13" s="79" customFormat="1" ht="14.25" thickBot="1">
      <c r="A1108" s="72" t="str">
        <f>IF(B1108="Code",1+MAX(A$5:A1102),"")</f>
        <v/>
      </c>
      <c r="B1108" s="92"/>
      <c r="C1108" s="92"/>
      <c r="D1108" s="92"/>
      <c r="E1108" s="93"/>
      <c r="F1108" s="94"/>
      <c r="G1108" s="92" t="s">
        <v>204</v>
      </c>
      <c r="H1108" s="95">
        <f>B1098</f>
        <v>1109411</v>
      </c>
      <c r="I1108" s="104"/>
      <c r="J1108" s="93" t="s">
        <v>216</v>
      </c>
      <c r="K1108" s="93"/>
      <c r="L1108" s="93"/>
      <c r="M1108" s="93"/>
    </row>
    <row r="1109" spans="1:13" s="79" customFormat="1" ht="14.25" thickBot="1">
      <c r="A1109" s="72">
        <f>IF(B1109="Code",1+MAX(A$5:A1108),"")</f>
        <v>93</v>
      </c>
      <c r="B1109" s="73" t="s">
        <v>199</v>
      </c>
      <c r="C1109" s="73"/>
      <c r="D1109" s="74" t="s">
        <v>200</v>
      </c>
      <c r="E1109" s="75"/>
      <c r="F1109" s="74" t="s">
        <v>201</v>
      </c>
      <c r="G1109" s="74" t="s">
        <v>202</v>
      </c>
      <c r="H1109" s="75" t="s">
        <v>198</v>
      </c>
      <c r="I1109" s="75" t="s">
        <v>203</v>
      </c>
      <c r="J1109" s="75" t="s">
        <v>215</v>
      </c>
      <c r="K1109" s="76"/>
      <c r="L1109" s="77" t="str">
        <f>IF(AND(ISNUMBER(I1120),ISNUMBER(H1120)),"OK","")</f>
        <v/>
      </c>
      <c r="M1109" s="78"/>
    </row>
    <row r="1110" spans="1:13" s="79" customFormat="1" ht="13.5">
      <c r="A1110" s="72" t="str">
        <f>IF(B1110="Code",1+MAX(A$5:A1109),"")</f>
        <v/>
      </c>
      <c r="B1110" s="80">
        <f>VLOOKUP(A1109,BasicHeadings,2,0)</f>
        <v>1109421</v>
      </c>
      <c r="C1110" s="81"/>
      <c r="D1110" s="80" t="str">
        <f>VLOOKUP(A1109,BasicHeadings,3,0)</f>
        <v>Cultural services</v>
      </c>
      <c r="E1110" s="76">
        <v>1</v>
      </c>
      <c r="F1110" s="11"/>
      <c r="G1110" s="11"/>
      <c r="H1110" s="12"/>
      <c r="I1110" s="12"/>
      <c r="J1110" s="12" t="s">
        <v>216</v>
      </c>
      <c r="K1110" s="76"/>
      <c r="L1110" s="82"/>
      <c r="M1110" s="11"/>
    </row>
    <row r="1111" spans="1:13" s="79" customFormat="1" ht="15" customHeight="1">
      <c r="A1111" s="72" t="str">
        <f>IF(B1111="Code",1+MAX(A$5:A1110),"")</f>
        <v/>
      </c>
      <c r="B1111" s="83"/>
      <c r="C1111" s="84" t="s">
        <v>212</v>
      </c>
      <c r="D1111" s="83"/>
      <c r="E1111" s="76">
        <v>2</v>
      </c>
      <c r="F1111" s="11"/>
      <c r="G1111" s="11"/>
      <c r="H1111" s="12"/>
      <c r="I1111" s="12"/>
      <c r="J1111" s="12" t="s">
        <v>216</v>
      </c>
      <c r="K1111" s="76"/>
      <c r="L1111" s="82"/>
      <c r="M1111" s="11"/>
    </row>
    <row r="1112" spans="1:13" s="79" customFormat="1" ht="13.5" customHeight="1">
      <c r="A1112" s="72" t="str">
        <f>IF(B1112="Code",1+MAX(A$5:A1111),"")</f>
        <v/>
      </c>
      <c r="B1112" s="85"/>
      <c r="C1112" s="167" t="s">
        <v>239</v>
      </c>
      <c r="D1112" s="168"/>
      <c r="E1112" s="76">
        <v>3</v>
      </c>
      <c r="F1112" s="11"/>
      <c r="G1112" s="11"/>
      <c r="H1112" s="12"/>
      <c r="I1112" s="13"/>
      <c r="J1112" s="12" t="s">
        <v>216</v>
      </c>
      <c r="K1112" s="76"/>
      <c r="L1112" s="82"/>
      <c r="M1112" s="11"/>
    </row>
    <row r="1113" spans="1:13" s="79" customFormat="1" ht="13.5">
      <c r="A1113" s="72" t="str">
        <f>IF(B1113="Code",1+MAX(A$5:A1112),"")</f>
        <v/>
      </c>
      <c r="B1113" s="86"/>
      <c r="C1113" s="169"/>
      <c r="D1113" s="170"/>
      <c r="E1113" s="87">
        <v>4</v>
      </c>
      <c r="F1113" s="11"/>
      <c r="G1113" s="11"/>
      <c r="H1113" s="12"/>
      <c r="I1113" s="12"/>
      <c r="J1113" s="12" t="s">
        <v>216</v>
      </c>
      <c r="K1113" s="76"/>
      <c r="L1113" s="82"/>
      <c r="M1113" s="11"/>
    </row>
    <row r="1114" spans="1:13" s="79" customFormat="1" ht="13.5">
      <c r="A1114" s="72" t="str">
        <f>IF(B1114="Code",1+MAX(A$5:A1113),"")</f>
        <v/>
      </c>
      <c r="B1114" s="88" t="s">
        <v>238</v>
      </c>
      <c r="C1114" s="102"/>
      <c r="D1114" s="89" t="str">
        <f>IF(ISNUMBER(C1114),VLOOKUP(C1114,Approaches,2,0),"")</f>
        <v/>
      </c>
      <c r="E1114" s="76">
        <v>5</v>
      </c>
      <c r="F1114" s="11"/>
      <c r="G1114" s="12"/>
      <c r="H1114" s="103"/>
      <c r="I1114" s="14"/>
      <c r="J1114" s="12" t="s">
        <v>216</v>
      </c>
      <c r="K1114" s="87"/>
      <c r="L1114" s="82"/>
      <c r="M1114" s="11"/>
    </row>
    <row r="1115" spans="1:13" s="79" customFormat="1" ht="13.5">
      <c r="A1115" s="72"/>
      <c r="B1115" s="88" t="s">
        <v>238</v>
      </c>
      <c r="C1115" s="102"/>
      <c r="D1115" s="86" t="str">
        <f>IF(ISNUMBER(C1115),VLOOKUP(C1115,Approaches,2,0),"")</f>
        <v/>
      </c>
      <c r="E1115" s="76">
        <v>6</v>
      </c>
      <c r="F1115" s="11"/>
      <c r="G1115" s="12"/>
      <c r="H1115" s="103"/>
      <c r="I1115" s="14"/>
      <c r="J1115" s="12"/>
      <c r="K1115" s="87"/>
      <c r="L1115" s="82"/>
      <c r="M1115" s="11"/>
    </row>
    <row r="1116" spans="1:13" s="79" customFormat="1" ht="13.5">
      <c r="A1116" s="72"/>
      <c r="B1116" s="88" t="s">
        <v>238</v>
      </c>
      <c r="C1116" s="102"/>
      <c r="D1116" s="86" t="str">
        <f>IF(ISNUMBER(C1116),VLOOKUP(C1116,Approaches,2,0),"")</f>
        <v/>
      </c>
      <c r="E1116" s="76">
        <v>7</v>
      </c>
      <c r="F1116" s="11"/>
      <c r="G1116" s="12"/>
      <c r="H1116" s="103"/>
      <c r="I1116" s="14"/>
      <c r="J1116" s="12"/>
      <c r="K1116" s="87"/>
      <c r="L1116" s="82"/>
      <c r="M1116" s="11"/>
    </row>
    <row r="1117" spans="1:13" s="79" customFormat="1" ht="13.5">
      <c r="A1117" s="72"/>
      <c r="B1117" s="88" t="s">
        <v>238</v>
      </c>
      <c r="C1117" s="102"/>
      <c r="D1117" s="86" t="str">
        <f>IF(ISNUMBER(C1117),VLOOKUP(C1117,Approaches,2,0),"")</f>
        <v/>
      </c>
      <c r="E1117" s="76">
        <v>8</v>
      </c>
      <c r="F1117" s="11"/>
      <c r="G1117" s="12"/>
      <c r="H1117" s="103"/>
      <c r="I1117" s="14"/>
      <c r="J1117" s="12"/>
      <c r="K1117" s="87"/>
      <c r="L1117" s="82"/>
      <c r="M1117" s="11"/>
    </row>
    <row r="1118" spans="1:13" s="79" customFormat="1" ht="13.5">
      <c r="A1118" s="72"/>
      <c r="B1118" s="88" t="s">
        <v>238</v>
      </c>
      <c r="C1118" s="102"/>
      <c r="D1118" s="90" t="str">
        <f>IF(ISNUMBER(C1118),VLOOKUP(C1118,Approaches,2,0),"")</f>
        <v/>
      </c>
      <c r="E1118" s="76">
        <v>9</v>
      </c>
      <c r="F1118" s="11"/>
      <c r="G1118" s="12"/>
      <c r="H1118" s="103"/>
      <c r="I1118" s="14"/>
      <c r="J1118" s="12"/>
      <c r="K1118" s="87"/>
      <c r="L1118" s="82"/>
      <c r="M1118" s="11"/>
    </row>
    <row r="1119" spans="1:13" s="79" customFormat="1" ht="14.25" thickBot="1">
      <c r="A1119" s="72"/>
      <c r="B1119" s="91"/>
      <c r="C1119" s="91"/>
      <c r="D1119" s="86"/>
      <c r="E1119" s="76">
        <v>10</v>
      </c>
      <c r="F1119" s="11"/>
      <c r="G1119" s="12"/>
      <c r="H1119" s="103"/>
      <c r="I1119" s="15"/>
      <c r="J1119" s="12"/>
      <c r="K1119" s="87"/>
      <c r="L1119" s="82"/>
      <c r="M1119" s="11"/>
    </row>
    <row r="1120" spans="1:13" s="79" customFormat="1" ht="14.25" thickBot="1">
      <c r="A1120" s="72" t="str">
        <f>IF(B1120="Code",1+MAX(A$5:A1114),"")</f>
        <v/>
      </c>
      <c r="B1120" s="92"/>
      <c r="C1120" s="92"/>
      <c r="D1120" s="92"/>
      <c r="E1120" s="93"/>
      <c r="F1120" s="94"/>
      <c r="G1120" s="92" t="s">
        <v>204</v>
      </c>
      <c r="H1120" s="95">
        <f>B1110</f>
        <v>1109421</v>
      </c>
      <c r="I1120" s="104"/>
      <c r="J1120" s="93" t="s">
        <v>216</v>
      </c>
      <c r="K1120" s="93"/>
      <c r="L1120" s="93"/>
      <c r="M1120" s="93"/>
    </row>
    <row r="1121" spans="1:13" s="79" customFormat="1" ht="14.25" thickBot="1">
      <c r="A1121" s="72">
        <f>IF(B1121="Code",1+MAX(A$5:A1120),"")</f>
        <v>94</v>
      </c>
      <c r="B1121" s="73" t="s">
        <v>199</v>
      </c>
      <c r="C1121" s="73"/>
      <c r="D1121" s="74" t="s">
        <v>200</v>
      </c>
      <c r="E1121" s="75"/>
      <c r="F1121" s="74" t="s">
        <v>201</v>
      </c>
      <c r="G1121" s="74" t="s">
        <v>202</v>
      </c>
      <c r="H1121" s="75" t="s">
        <v>198</v>
      </c>
      <c r="I1121" s="75" t="s">
        <v>203</v>
      </c>
      <c r="J1121" s="75" t="s">
        <v>215</v>
      </c>
      <c r="K1121" s="76"/>
      <c r="L1121" s="77" t="str">
        <f>IF(AND(ISNUMBER(I1132),ISNUMBER(H1132)),"OK","")</f>
        <v/>
      </c>
      <c r="M1121" s="78"/>
    </row>
    <row r="1122" spans="1:13" s="79" customFormat="1" ht="13.5">
      <c r="A1122" s="72" t="str">
        <f>IF(B1122="Code",1+MAX(A$5:A1121),"")</f>
        <v/>
      </c>
      <c r="B1122" s="80">
        <f>VLOOKUP(A1121,BasicHeadings,2,0)</f>
        <v>1109431</v>
      </c>
      <c r="C1122" s="81"/>
      <c r="D1122" s="80" t="str">
        <f>VLOOKUP(A1121,BasicHeadings,3,0)</f>
        <v>Games of chance</v>
      </c>
      <c r="E1122" s="76">
        <v>1</v>
      </c>
      <c r="F1122" s="11"/>
      <c r="G1122" s="11"/>
      <c r="H1122" s="12"/>
      <c r="I1122" s="12"/>
      <c r="J1122" s="12" t="s">
        <v>216</v>
      </c>
      <c r="K1122" s="76"/>
      <c r="L1122" s="82"/>
      <c r="M1122" s="11"/>
    </row>
    <row r="1123" spans="1:13" s="79" customFormat="1" ht="15" customHeight="1">
      <c r="A1123" s="72" t="str">
        <f>IF(B1123="Code",1+MAX(A$5:A1122),"")</f>
        <v/>
      </c>
      <c r="B1123" s="83"/>
      <c r="C1123" s="84" t="s">
        <v>212</v>
      </c>
      <c r="D1123" s="83"/>
      <c r="E1123" s="76">
        <v>2</v>
      </c>
      <c r="F1123" s="11"/>
      <c r="G1123" s="11"/>
      <c r="H1123" s="12"/>
      <c r="I1123" s="12"/>
      <c r="J1123" s="12" t="s">
        <v>216</v>
      </c>
      <c r="K1123" s="76"/>
      <c r="L1123" s="82"/>
      <c r="M1123" s="11"/>
    </row>
    <row r="1124" spans="1:13" s="79" customFormat="1" ht="13.5" customHeight="1">
      <c r="A1124" s="72" t="str">
        <f>IF(B1124="Code",1+MAX(A$5:A1123),"")</f>
        <v/>
      </c>
      <c r="B1124" s="85"/>
      <c r="C1124" s="167" t="s">
        <v>239</v>
      </c>
      <c r="D1124" s="168"/>
      <c r="E1124" s="76">
        <v>3</v>
      </c>
      <c r="F1124" s="11"/>
      <c r="G1124" s="11"/>
      <c r="H1124" s="12"/>
      <c r="I1124" s="13"/>
      <c r="J1124" s="12" t="s">
        <v>216</v>
      </c>
      <c r="K1124" s="76"/>
      <c r="L1124" s="82"/>
      <c r="M1124" s="11"/>
    </row>
    <row r="1125" spans="1:13" s="79" customFormat="1" ht="13.5">
      <c r="A1125" s="72" t="str">
        <f>IF(B1125="Code",1+MAX(A$5:A1124),"")</f>
        <v/>
      </c>
      <c r="B1125" s="86"/>
      <c r="C1125" s="169"/>
      <c r="D1125" s="170"/>
      <c r="E1125" s="87">
        <v>4</v>
      </c>
      <c r="F1125" s="11"/>
      <c r="G1125" s="11"/>
      <c r="H1125" s="12"/>
      <c r="I1125" s="12"/>
      <c r="J1125" s="12" t="s">
        <v>216</v>
      </c>
      <c r="K1125" s="76"/>
      <c r="L1125" s="82"/>
      <c r="M1125" s="11"/>
    </row>
    <row r="1126" spans="1:13" s="79" customFormat="1" ht="13.5">
      <c r="A1126" s="72" t="str">
        <f>IF(B1126="Code",1+MAX(A$5:A1125),"")</f>
        <v/>
      </c>
      <c r="B1126" s="88" t="s">
        <v>238</v>
      </c>
      <c r="C1126" s="102"/>
      <c r="D1126" s="89" t="str">
        <f>IF(ISNUMBER(C1126),VLOOKUP(C1126,Approaches,2,0),"")</f>
        <v/>
      </c>
      <c r="E1126" s="76">
        <v>5</v>
      </c>
      <c r="F1126" s="11"/>
      <c r="G1126" s="12"/>
      <c r="H1126" s="103"/>
      <c r="I1126" s="14"/>
      <c r="J1126" s="12" t="s">
        <v>216</v>
      </c>
      <c r="K1126" s="87"/>
      <c r="L1126" s="82"/>
      <c r="M1126" s="11"/>
    </row>
    <row r="1127" spans="1:13" s="79" customFormat="1" ht="13.5">
      <c r="A1127" s="72"/>
      <c r="B1127" s="88" t="s">
        <v>238</v>
      </c>
      <c r="C1127" s="102"/>
      <c r="D1127" s="86" t="str">
        <f>IF(ISNUMBER(C1127),VLOOKUP(C1127,Approaches,2,0),"")</f>
        <v/>
      </c>
      <c r="E1127" s="76">
        <v>6</v>
      </c>
      <c r="F1127" s="11"/>
      <c r="G1127" s="12"/>
      <c r="H1127" s="103"/>
      <c r="I1127" s="14"/>
      <c r="J1127" s="12"/>
      <c r="K1127" s="87"/>
      <c r="L1127" s="82"/>
      <c r="M1127" s="11"/>
    </row>
    <row r="1128" spans="1:13" s="79" customFormat="1" ht="13.5">
      <c r="A1128" s="72"/>
      <c r="B1128" s="88" t="s">
        <v>238</v>
      </c>
      <c r="C1128" s="102"/>
      <c r="D1128" s="86" t="str">
        <f>IF(ISNUMBER(C1128),VLOOKUP(C1128,Approaches,2,0),"")</f>
        <v/>
      </c>
      <c r="E1128" s="76">
        <v>7</v>
      </c>
      <c r="F1128" s="11"/>
      <c r="G1128" s="12"/>
      <c r="H1128" s="103"/>
      <c r="I1128" s="14"/>
      <c r="J1128" s="12"/>
      <c r="K1128" s="87"/>
      <c r="L1128" s="82"/>
      <c r="M1128" s="11"/>
    </row>
    <row r="1129" spans="1:13" s="79" customFormat="1" ht="13.5">
      <c r="A1129" s="72"/>
      <c r="B1129" s="88" t="s">
        <v>238</v>
      </c>
      <c r="C1129" s="102"/>
      <c r="D1129" s="86" t="str">
        <f>IF(ISNUMBER(C1129),VLOOKUP(C1129,Approaches,2,0),"")</f>
        <v/>
      </c>
      <c r="E1129" s="76">
        <v>8</v>
      </c>
      <c r="F1129" s="11"/>
      <c r="G1129" s="12"/>
      <c r="H1129" s="103"/>
      <c r="I1129" s="14"/>
      <c r="J1129" s="12"/>
      <c r="K1129" s="87"/>
      <c r="L1129" s="82"/>
      <c r="M1129" s="11"/>
    </row>
    <row r="1130" spans="1:13" s="79" customFormat="1" ht="13.5">
      <c r="A1130" s="72"/>
      <c r="B1130" s="88" t="s">
        <v>238</v>
      </c>
      <c r="C1130" s="102"/>
      <c r="D1130" s="90" t="str">
        <f>IF(ISNUMBER(C1130),VLOOKUP(C1130,Approaches,2,0),"")</f>
        <v/>
      </c>
      <c r="E1130" s="76">
        <v>9</v>
      </c>
      <c r="F1130" s="11"/>
      <c r="G1130" s="12"/>
      <c r="H1130" s="103"/>
      <c r="I1130" s="14"/>
      <c r="J1130" s="12"/>
      <c r="K1130" s="87"/>
      <c r="L1130" s="82"/>
      <c r="M1130" s="11"/>
    </row>
    <row r="1131" spans="1:13" s="79" customFormat="1" ht="14.25" thickBot="1">
      <c r="A1131" s="72"/>
      <c r="B1131" s="91"/>
      <c r="C1131" s="91"/>
      <c r="D1131" s="86"/>
      <c r="E1131" s="76">
        <v>10</v>
      </c>
      <c r="F1131" s="11"/>
      <c r="G1131" s="12"/>
      <c r="H1131" s="103"/>
      <c r="I1131" s="15"/>
      <c r="J1131" s="12"/>
      <c r="K1131" s="87"/>
      <c r="L1131" s="82"/>
      <c r="M1131" s="11"/>
    </row>
    <row r="1132" spans="1:13" s="79" customFormat="1" ht="14.25" thickBot="1">
      <c r="A1132" s="72" t="str">
        <f>IF(B1132="Code",1+MAX(A$5:A1126),"")</f>
        <v/>
      </c>
      <c r="B1132" s="92"/>
      <c r="C1132" s="92"/>
      <c r="D1132" s="92"/>
      <c r="E1132" s="93"/>
      <c r="F1132" s="94"/>
      <c r="G1132" s="92" t="s">
        <v>204</v>
      </c>
      <c r="H1132" s="95">
        <f>B1122</f>
        <v>1109431</v>
      </c>
      <c r="I1132" s="104"/>
      <c r="J1132" s="93" t="s">
        <v>216</v>
      </c>
      <c r="K1132" s="93"/>
      <c r="L1132" s="93"/>
      <c r="M1132" s="93"/>
    </row>
    <row r="1133" spans="1:13" s="79" customFormat="1" ht="14.25" thickBot="1">
      <c r="A1133" s="72">
        <f>IF(B1133="Code",1+MAX(A$5:A1132),"")</f>
        <v>95</v>
      </c>
      <c r="B1133" s="73" t="s">
        <v>199</v>
      </c>
      <c r="C1133" s="73"/>
      <c r="D1133" s="74" t="s">
        <v>200</v>
      </c>
      <c r="E1133" s="75"/>
      <c r="F1133" s="74" t="s">
        <v>201</v>
      </c>
      <c r="G1133" s="74" t="s">
        <v>202</v>
      </c>
      <c r="H1133" s="75" t="s">
        <v>198</v>
      </c>
      <c r="I1133" s="75" t="s">
        <v>203</v>
      </c>
      <c r="J1133" s="75" t="s">
        <v>215</v>
      </c>
      <c r="K1133" s="76"/>
      <c r="L1133" s="77" t="str">
        <f>IF(AND(ISNUMBER(I1144),ISNUMBER(H1144)),"OK","")</f>
        <v/>
      </c>
      <c r="M1133" s="78"/>
    </row>
    <row r="1134" spans="1:13" s="79" customFormat="1" ht="13.5">
      <c r="A1134" s="72" t="str">
        <f>IF(B1134="Code",1+MAX(A$5:A1133),"")</f>
        <v/>
      </c>
      <c r="B1134" s="80">
        <f>VLOOKUP(A1133,BasicHeadings,2,0)</f>
        <v>1109511</v>
      </c>
      <c r="C1134" s="81"/>
      <c r="D1134" s="80" t="str">
        <f>VLOOKUP(A1133,BasicHeadings,3,0)</f>
        <v>Newspapers, books and stationery</v>
      </c>
      <c r="E1134" s="76">
        <v>1</v>
      </c>
      <c r="F1134" s="11"/>
      <c r="G1134" s="11"/>
      <c r="H1134" s="12"/>
      <c r="I1134" s="12"/>
      <c r="J1134" s="12" t="s">
        <v>216</v>
      </c>
      <c r="K1134" s="76"/>
      <c r="L1134" s="82"/>
      <c r="M1134" s="11"/>
    </row>
    <row r="1135" spans="1:13" s="79" customFormat="1" ht="15" customHeight="1">
      <c r="A1135" s="72" t="str">
        <f>IF(B1135="Code",1+MAX(A$5:A1134),"")</f>
        <v/>
      </c>
      <c r="B1135" s="83"/>
      <c r="C1135" s="84" t="s">
        <v>212</v>
      </c>
      <c r="D1135" s="83"/>
      <c r="E1135" s="76">
        <v>2</v>
      </c>
      <c r="F1135" s="11"/>
      <c r="G1135" s="11"/>
      <c r="H1135" s="12"/>
      <c r="I1135" s="12"/>
      <c r="J1135" s="12" t="s">
        <v>216</v>
      </c>
      <c r="K1135" s="76"/>
      <c r="L1135" s="82"/>
      <c r="M1135" s="11"/>
    </row>
    <row r="1136" spans="1:13" s="79" customFormat="1" ht="13.5" customHeight="1">
      <c r="A1136" s="72" t="str">
        <f>IF(B1136="Code",1+MAX(A$5:A1135),"")</f>
        <v/>
      </c>
      <c r="B1136" s="85"/>
      <c r="C1136" s="167" t="s">
        <v>239</v>
      </c>
      <c r="D1136" s="168"/>
      <c r="E1136" s="76">
        <v>3</v>
      </c>
      <c r="F1136" s="11"/>
      <c r="G1136" s="11"/>
      <c r="H1136" s="12"/>
      <c r="I1136" s="13"/>
      <c r="J1136" s="12" t="s">
        <v>216</v>
      </c>
      <c r="K1136" s="76"/>
      <c r="L1136" s="82"/>
      <c r="M1136" s="11"/>
    </row>
    <row r="1137" spans="1:13" s="79" customFormat="1" ht="13.5">
      <c r="A1137" s="72" t="str">
        <f>IF(B1137="Code",1+MAX(A$5:A1136),"")</f>
        <v/>
      </c>
      <c r="B1137" s="86"/>
      <c r="C1137" s="169"/>
      <c r="D1137" s="170"/>
      <c r="E1137" s="87">
        <v>4</v>
      </c>
      <c r="F1137" s="11"/>
      <c r="G1137" s="11"/>
      <c r="H1137" s="12"/>
      <c r="I1137" s="12"/>
      <c r="J1137" s="12" t="s">
        <v>216</v>
      </c>
      <c r="K1137" s="76"/>
      <c r="L1137" s="82"/>
      <c r="M1137" s="11"/>
    </row>
    <row r="1138" spans="1:13" s="79" customFormat="1" ht="13.5">
      <c r="A1138" s="72" t="str">
        <f>IF(B1138="Code",1+MAX(A$5:A1137),"")</f>
        <v/>
      </c>
      <c r="B1138" s="88" t="s">
        <v>238</v>
      </c>
      <c r="C1138" s="102"/>
      <c r="D1138" s="89" t="str">
        <f>IF(ISNUMBER(C1138),VLOOKUP(C1138,Approaches,2,0),"")</f>
        <v/>
      </c>
      <c r="E1138" s="76">
        <v>5</v>
      </c>
      <c r="F1138" s="11"/>
      <c r="G1138" s="12"/>
      <c r="H1138" s="103"/>
      <c r="I1138" s="14"/>
      <c r="J1138" s="12" t="s">
        <v>216</v>
      </c>
      <c r="K1138" s="87"/>
      <c r="L1138" s="82"/>
      <c r="M1138" s="11"/>
    </row>
    <row r="1139" spans="1:13" s="79" customFormat="1" ht="13.5">
      <c r="A1139" s="72"/>
      <c r="B1139" s="88" t="s">
        <v>238</v>
      </c>
      <c r="C1139" s="102"/>
      <c r="D1139" s="86" t="str">
        <f>IF(ISNUMBER(C1139),VLOOKUP(C1139,Approaches,2,0),"")</f>
        <v/>
      </c>
      <c r="E1139" s="76">
        <v>6</v>
      </c>
      <c r="F1139" s="11"/>
      <c r="G1139" s="12"/>
      <c r="H1139" s="103"/>
      <c r="I1139" s="14"/>
      <c r="J1139" s="12"/>
      <c r="K1139" s="87"/>
      <c r="L1139" s="82"/>
      <c r="M1139" s="11"/>
    </row>
    <row r="1140" spans="1:13" s="79" customFormat="1" ht="13.5">
      <c r="A1140" s="72"/>
      <c r="B1140" s="88" t="s">
        <v>238</v>
      </c>
      <c r="C1140" s="102"/>
      <c r="D1140" s="86" t="str">
        <f>IF(ISNUMBER(C1140),VLOOKUP(C1140,Approaches,2,0),"")</f>
        <v/>
      </c>
      <c r="E1140" s="76">
        <v>7</v>
      </c>
      <c r="F1140" s="11"/>
      <c r="G1140" s="12"/>
      <c r="H1140" s="103"/>
      <c r="I1140" s="14"/>
      <c r="J1140" s="12"/>
      <c r="K1140" s="87"/>
      <c r="L1140" s="82"/>
      <c r="M1140" s="11"/>
    </row>
    <row r="1141" spans="1:13" s="79" customFormat="1" ht="13.5">
      <c r="A1141" s="72"/>
      <c r="B1141" s="88" t="s">
        <v>238</v>
      </c>
      <c r="C1141" s="102"/>
      <c r="D1141" s="86" t="str">
        <f>IF(ISNUMBER(C1141),VLOOKUP(C1141,Approaches,2,0),"")</f>
        <v/>
      </c>
      <c r="E1141" s="76">
        <v>8</v>
      </c>
      <c r="F1141" s="11"/>
      <c r="G1141" s="12"/>
      <c r="H1141" s="103"/>
      <c r="I1141" s="14"/>
      <c r="J1141" s="12"/>
      <c r="K1141" s="87"/>
      <c r="L1141" s="82"/>
      <c r="M1141" s="11"/>
    </row>
    <row r="1142" spans="1:13" s="79" customFormat="1" ht="13.5">
      <c r="A1142" s="72"/>
      <c r="B1142" s="88" t="s">
        <v>238</v>
      </c>
      <c r="C1142" s="102"/>
      <c r="D1142" s="90" t="str">
        <f>IF(ISNUMBER(C1142),VLOOKUP(C1142,Approaches,2,0),"")</f>
        <v/>
      </c>
      <c r="E1142" s="76">
        <v>9</v>
      </c>
      <c r="F1142" s="11"/>
      <c r="G1142" s="12"/>
      <c r="H1142" s="103"/>
      <c r="I1142" s="14"/>
      <c r="J1142" s="12"/>
      <c r="K1142" s="87"/>
      <c r="L1142" s="82"/>
      <c r="M1142" s="11"/>
    </row>
    <row r="1143" spans="1:13" s="79" customFormat="1" ht="14.25" thickBot="1">
      <c r="A1143" s="72"/>
      <c r="B1143" s="91"/>
      <c r="C1143" s="91"/>
      <c r="D1143" s="86"/>
      <c r="E1143" s="76">
        <v>10</v>
      </c>
      <c r="F1143" s="11"/>
      <c r="G1143" s="12"/>
      <c r="H1143" s="103"/>
      <c r="I1143" s="15"/>
      <c r="J1143" s="12"/>
      <c r="K1143" s="87"/>
      <c r="L1143" s="82"/>
      <c r="M1143" s="11"/>
    </row>
    <row r="1144" spans="1:13" s="79" customFormat="1" ht="14.25" thickBot="1">
      <c r="A1144" s="72" t="str">
        <f>IF(B1144="Code",1+MAX(A$5:A1138),"")</f>
        <v/>
      </c>
      <c r="B1144" s="92"/>
      <c r="C1144" s="92"/>
      <c r="D1144" s="92"/>
      <c r="E1144" s="93"/>
      <c r="F1144" s="94"/>
      <c r="G1144" s="92" t="s">
        <v>204</v>
      </c>
      <c r="H1144" s="95">
        <f>B1134</f>
        <v>1109511</v>
      </c>
      <c r="I1144" s="104"/>
      <c r="J1144" s="93" t="s">
        <v>216</v>
      </c>
      <c r="K1144" s="93"/>
      <c r="L1144" s="93"/>
      <c r="M1144" s="93"/>
    </row>
    <row r="1145" spans="1:13" s="79" customFormat="1" ht="14.25" thickBot="1">
      <c r="A1145" s="72">
        <f>IF(B1145="Code",1+MAX(A$5:A1144),"")</f>
        <v>96</v>
      </c>
      <c r="B1145" s="73" t="s">
        <v>199</v>
      </c>
      <c r="C1145" s="73"/>
      <c r="D1145" s="74" t="s">
        <v>200</v>
      </c>
      <c r="E1145" s="75"/>
      <c r="F1145" s="74" t="s">
        <v>201</v>
      </c>
      <c r="G1145" s="74" t="s">
        <v>202</v>
      </c>
      <c r="H1145" s="75" t="s">
        <v>198</v>
      </c>
      <c r="I1145" s="75" t="s">
        <v>203</v>
      </c>
      <c r="J1145" s="75" t="s">
        <v>215</v>
      </c>
      <c r="K1145" s="76"/>
      <c r="L1145" s="77" t="str">
        <f>IF(AND(ISNUMBER(I1156),ISNUMBER(H1156)),"OK","")</f>
        <v/>
      </c>
      <c r="M1145" s="78"/>
    </row>
    <row r="1146" spans="1:13" s="79" customFormat="1" ht="13.5">
      <c r="A1146" s="72" t="str">
        <f>IF(B1146="Code",1+MAX(A$5:A1145),"")</f>
        <v/>
      </c>
      <c r="B1146" s="80">
        <f>VLOOKUP(A1145,BasicHeadings,2,0)</f>
        <v>1109611</v>
      </c>
      <c r="C1146" s="81"/>
      <c r="D1146" s="80" t="str">
        <f>VLOOKUP(A1145,BasicHeadings,3,0)</f>
        <v>Package holidays</v>
      </c>
      <c r="E1146" s="76">
        <v>1</v>
      </c>
      <c r="F1146" s="11"/>
      <c r="G1146" s="11"/>
      <c r="H1146" s="12"/>
      <c r="I1146" s="12"/>
      <c r="J1146" s="12" t="s">
        <v>216</v>
      </c>
      <c r="K1146" s="76"/>
      <c r="L1146" s="82"/>
      <c r="M1146" s="11"/>
    </row>
    <row r="1147" spans="1:13" s="79" customFormat="1" ht="15" customHeight="1">
      <c r="A1147" s="72" t="str">
        <f>IF(B1147="Code",1+MAX(A$5:A1146),"")</f>
        <v/>
      </c>
      <c r="B1147" s="83"/>
      <c r="C1147" s="84" t="s">
        <v>212</v>
      </c>
      <c r="D1147" s="83"/>
      <c r="E1147" s="76">
        <v>2</v>
      </c>
      <c r="F1147" s="11"/>
      <c r="G1147" s="11"/>
      <c r="H1147" s="12"/>
      <c r="I1147" s="12"/>
      <c r="J1147" s="12" t="s">
        <v>216</v>
      </c>
      <c r="K1147" s="76"/>
      <c r="L1147" s="82"/>
      <c r="M1147" s="11"/>
    </row>
    <row r="1148" spans="1:13" s="79" customFormat="1" ht="13.5" customHeight="1">
      <c r="A1148" s="72" t="str">
        <f>IF(B1148="Code",1+MAX(A$5:A1147),"")</f>
        <v/>
      </c>
      <c r="B1148" s="85"/>
      <c r="C1148" s="167" t="s">
        <v>239</v>
      </c>
      <c r="D1148" s="168"/>
      <c r="E1148" s="76">
        <v>3</v>
      </c>
      <c r="F1148" s="11"/>
      <c r="G1148" s="11"/>
      <c r="H1148" s="12"/>
      <c r="I1148" s="13"/>
      <c r="J1148" s="12" t="s">
        <v>216</v>
      </c>
      <c r="K1148" s="76"/>
      <c r="L1148" s="82"/>
      <c r="M1148" s="11"/>
    </row>
    <row r="1149" spans="1:13" s="79" customFormat="1" ht="13.5">
      <c r="A1149" s="72" t="str">
        <f>IF(B1149="Code",1+MAX(A$5:A1148),"")</f>
        <v/>
      </c>
      <c r="B1149" s="86"/>
      <c r="C1149" s="169"/>
      <c r="D1149" s="170"/>
      <c r="E1149" s="87">
        <v>4</v>
      </c>
      <c r="F1149" s="11"/>
      <c r="G1149" s="11"/>
      <c r="H1149" s="12"/>
      <c r="I1149" s="12"/>
      <c r="J1149" s="12" t="s">
        <v>216</v>
      </c>
      <c r="K1149" s="76"/>
      <c r="L1149" s="82"/>
      <c r="M1149" s="11"/>
    </row>
    <row r="1150" spans="1:13" s="79" customFormat="1" ht="13.5">
      <c r="A1150" s="72" t="str">
        <f>IF(B1150="Code",1+MAX(A$5:A1149),"")</f>
        <v/>
      </c>
      <c r="B1150" s="88" t="s">
        <v>238</v>
      </c>
      <c r="C1150" s="102"/>
      <c r="D1150" s="89" t="str">
        <f>IF(ISNUMBER(C1150),VLOOKUP(C1150,Approaches,2,0),"")</f>
        <v/>
      </c>
      <c r="E1150" s="76">
        <v>5</v>
      </c>
      <c r="F1150" s="11"/>
      <c r="G1150" s="12"/>
      <c r="H1150" s="103"/>
      <c r="I1150" s="14"/>
      <c r="J1150" s="12" t="s">
        <v>216</v>
      </c>
      <c r="K1150" s="87"/>
      <c r="L1150" s="82"/>
      <c r="M1150" s="11"/>
    </row>
    <row r="1151" spans="1:13" s="79" customFormat="1" ht="13.5">
      <c r="A1151" s="72"/>
      <c r="B1151" s="88" t="s">
        <v>238</v>
      </c>
      <c r="C1151" s="102"/>
      <c r="D1151" s="86" t="str">
        <f>IF(ISNUMBER(C1151),VLOOKUP(C1151,Approaches,2,0),"")</f>
        <v/>
      </c>
      <c r="E1151" s="76">
        <v>6</v>
      </c>
      <c r="F1151" s="11"/>
      <c r="G1151" s="12"/>
      <c r="H1151" s="103"/>
      <c r="I1151" s="14"/>
      <c r="J1151" s="12"/>
      <c r="K1151" s="87"/>
      <c r="L1151" s="82"/>
      <c r="M1151" s="11"/>
    </row>
    <row r="1152" spans="1:13" s="79" customFormat="1" ht="13.5">
      <c r="A1152" s="72"/>
      <c r="B1152" s="88" t="s">
        <v>238</v>
      </c>
      <c r="C1152" s="102"/>
      <c r="D1152" s="86" t="str">
        <f>IF(ISNUMBER(C1152),VLOOKUP(C1152,Approaches,2,0),"")</f>
        <v/>
      </c>
      <c r="E1152" s="76">
        <v>7</v>
      </c>
      <c r="F1152" s="11"/>
      <c r="G1152" s="12"/>
      <c r="H1152" s="103"/>
      <c r="I1152" s="14"/>
      <c r="J1152" s="12"/>
      <c r="K1152" s="87"/>
      <c r="L1152" s="82"/>
      <c r="M1152" s="11"/>
    </row>
    <row r="1153" spans="1:13" s="79" customFormat="1" ht="13.5">
      <c r="A1153" s="72"/>
      <c r="B1153" s="88" t="s">
        <v>238</v>
      </c>
      <c r="C1153" s="102"/>
      <c r="D1153" s="86" t="str">
        <f>IF(ISNUMBER(C1153),VLOOKUP(C1153,Approaches,2,0),"")</f>
        <v/>
      </c>
      <c r="E1153" s="76">
        <v>8</v>
      </c>
      <c r="F1153" s="11"/>
      <c r="G1153" s="12"/>
      <c r="H1153" s="103"/>
      <c r="I1153" s="14"/>
      <c r="J1153" s="12"/>
      <c r="K1153" s="87"/>
      <c r="L1153" s="82"/>
      <c r="M1153" s="11"/>
    </row>
    <row r="1154" spans="1:13" s="79" customFormat="1" ht="13.5">
      <c r="A1154" s="72"/>
      <c r="B1154" s="88" t="s">
        <v>238</v>
      </c>
      <c r="C1154" s="102"/>
      <c r="D1154" s="90" t="str">
        <f>IF(ISNUMBER(C1154),VLOOKUP(C1154,Approaches,2,0),"")</f>
        <v/>
      </c>
      <c r="E1154" s="76">
        <v>9</v>
      </c>
      <c r="F1154" s="11"/>
      <c r="G1154" s="12"/>
      <c r="H1154" s="103"/>
      <c r="I1154" s="14"/>
      <c r="J1154" s="12"/>
      <c r="K1154" s="87"/>
      <c r="L1154" s="82"/>
      <c r="M1154" s="11"/>
    </row>
    <row r="1155" spans="1:13" s="79" customFormat="1" ht="14.25" thickBot="1">
      <c r="A1155" s="72"/>
      <c r="B1155" s="91"/>
      <c r="C1155" s="91"/>
      <c r="D1155" s="86"/>
      <c r="E1155" s="76">
        <v>10</v>
      </c>
      <c r="F1155" s="11"/>
      <c r="G1155" s="12"/>
      <c r="H1155" s="103"/>
      <c r="I1155" s="15"/>
      <c r="J1155" s="12"/>
      <c r="K1155" s="87"/>
      <c r="L1155" s="82"/>
      <c r="M1155" s="11"/>
    </row>
    <row r="1156" spans="1:13" s="79" customFormat="1" ht="14.25" thickBot="1">
      <c r="A1156" s="72" t="str">
        <f>IF(B1156="Code",1+MAX(A$5:A1150),"")</f>
        <v/>
      </c>
      <c r="B1156" s="92"/>
      <c r="C1156" s="92"/>
      <c r="D1156" s="92"/>
      <c r="E1156" s="93"/>
      <c r="F1156" s="94"/>
      <c r="G1156" s="92" t="s">
        <v>204</v>
      </c>
      <c r="H1156" s="95">
        <f>B1146</f>
        <v>1109611</v>
      </c>
      <c r="I1156" s="104"/>
      <c r="J1156" s="93" t="s">
        <v>216</v>
      </c>
      <c r="K1156" s="93"/>
      <c r="L1156" s="93"/>
      <c r="M1156" s="93"/>
    </row>
    <row r="1157" spans="1:13" s="79" customFormat="1" ht="14.25" thickBot="1">
      <c r="A1157" s="72">
        <f>IF(B1157="Code",1+MAX(A$5:A1156),"")</f>
        <v>97</v>
      </c>
      <c r="B1157" s="73" t="s">
        <v>199</v>
      </c>
      <c r="C1157" s="73"/>
      <c r="D1157" s="74" t="s">
        <v>200</v>
      </c>
      <c r="E1157" s="75"/>
      <c r="F1157" s="74" t="s">
        <v>201</v>
      </c>
      <c r="G1157" s="74" t="s">
        <v>202</v>
      </c>
      <c r="H1157" s="75" t="s">
        <v>198</v>
      </c>
      <c r="I1157" s="75" t="s">
        <v>203</v>
      </c>
      <c r="J1157" s="75" t="s">
        <v>215</v>
      </c>
      <c r="K1157" s="76"/>
      <c r="L1157" s="77" t="str">
        <f>IF(AND(ISNUMBER(I1168),ISNUMBER(H1168)),"OK","")</f>
        <v/>
      </c>
      <c r="M1157" s="78"/>
    </row>
    <row r="1158" spans="1:13" s="79" customFormat="1" ht="13.5">
      <c r="A1158" s="72" t="str">
        <f>IF(B1158="Code",1+MAX(A$5:A1157),"")</f>
        <v/>
      </c>
      <c r="B1158" s="80">
        <f>VLOOKUP(A1157,BasicHeadings,2,0)</f>
        <v>1110111</v>
      </c>
      <c r="C1158" s="81"/>
      <c r="D1158" s="80" t="str">
        <f>VLOOKUP(A1157,BasicHeadings,3,0)</f>
        <v>Education</v>
      </c>
      <c r="E1158" s="76">
        <v>1</v>
      </c>
      <c r="F1158" s="11"/>
      <c r="G1158" s="11"/>
      <c r="H1158" s="12"/>
      <c r="I1158" s="12"/>
      <c r="J1158" s="12" t="s">
        <v>216</v>
      </c>
      <c r="K1158" s="76"/>
      <c r="L1158" s="82"/>
      <c r="M1158" s="11"/>
    </row>
    <row r="1159" spans="1:13" s="79" customFormat="1" ht="15" customHeight="1">
      <c r="A1159" s="72" t="str">
        <f>IF(B1159="Code",1+MAX(A$5:A1158),"")</f>
        <v/>
      </c>
      <c r="B1159" s="83"/>
      <c r="C1159" s="84" t="s">
        <v>212</v>
      </c>
      <c r="D1159" s="83"/>
      <c r="E1159" s="76">
        <v>2</v>
      </c>
      <c r="F1159" s="11"/>
      <c r="G1159" s="11"/>
      <c r="H1159" s="12"/>
      <c r="I1159" s="12"/>
      <c r="J1159" s="12" t="s">
        <v>216</v>
      </c>
      <c r="K1159" s="76"/>
      <c r="L1159" s="82"/>
      <c r="M1159" s="11"/>
    </row>
    <row r="1160" spans="1:13" s="79" customFormat="1" ht="13.5" customHeight="1">
      <c r="A1160" s="72" t="str">
        <f>IF(B1160="Code",1+MAX(A$5:A1159),"")</f>
        <v/>
      </c>
      <c r="B1160" s="85"/>
      <c r="C1160" s="167" t="s">
        <v>239</v>
      </c>
      <c r="D1160" s="168"/>
      <c r="E1160" s="76">
        <v>3</v>
      </c>
      <c r="F1160" s="11"/>
      <c r="G1160" s="11"/>
      <c r="H1160" s="12"/>
      <c r="I1160" s="13"/>
      <c r="J1160" s="12" t="s">
        <v>216</v>
      </c>
      <c r="K1160" s="76"/>
      <c r="L1160" s="82"/>
      <c r="M1160" s="11"/>
    </row>
    <row r="1161" spans="1:13" s="79" customFormat="1" ht="13.5">
      <c r="A1161" s="72" t="str">
        <f>IF(B1161="Code",1+MAX(A$5:A1160),"")</f>
        <v/>
      </c>
      <c r="B1161" s="86"/>
      <c r="C1161" s="169"/>
      <c r="D1161" s="170"/>
      <c r="E1161" s="87">
        <v>4</v>
      </c>
      <c r="F1161" s="11"/>
      <c r="G1161" s="11"/>
      <c r="H1161" s="12"/>
      <c r="I1161" s="12"/>
      <c r="J1161" s="12" t="s">
        <v>216</v>
      </c>
      <c r="K1161" s="76"/>
      <c r="L1161" s="82"/>
      <c r="M1161" s="11"/>
    </row>
    <row r="1162" spans="1:13" s="79" customFormat="1" ht="13.5">
      <c r="A1162" s="72" t="str">
        <f>IF(B1162="Code",1+MAX(A$5:A1161),"")</f>
        <v/>
      </c>
      <c r="B1162" s="88" t="s">
        <v>238</v>
      </c>
      <c r="C1162" s="102"/>
      <c r="D1162" s="89" t="str">
        <f>IF(ISNUMBER(C1162),VLOOKUP(C1162,Approaches,2,0),"")</f>
        <v/>
      </c>
      <c r="E1162" s="76">
        <v>5</v>
      </c>
      <c r="F1162" s="11"/>
      <c r="G1162" s="12"/>
      <c r="H1162" s="103"/>
      <c r="I1162" s="14"/>
      <c r="J1162" s="12" t="s">
        <v>216</v>
      </c>
      <c r="K1162" s="87"/>
      <c r="L1162" s="82"/>
      <c r="M1162" s="11"/>
    </row>
    <row r="1163" spans="1:13" s="79" customFormat="1" ht="13.5">
      <c r="A1163" s="72"/>
      <c r="B1163" s="88" t="s">
        <v>238</v>
      </c>
      <c r="C1163" s="102"/>
      <c r="D1163" s="86" t="str">
        <f>IF(ISNUMBER(C1163),VLOOKUP(C1163,Approaches,2,0),"")</f>
        <v/>
      </c>
      <c r="E1163" s="76">
        <v>6</v>
      </c>
      <c r="F1163" s="11"/>
      <c r="G1163" s="12"/>
      <c r="H1163" s="103"/>
      <c r="I1163" s="14"/>
      <c r="J1163" s="12"/>
      <c r="K1163" s="87"/>
      <c r="L1163" s="82"/>
      <c r="M1163" s="11"/>
    </row>
    <row r="1164" spans="1:13" s="79" customFormat="1" ht="13.5">
      <c r="A1164" s="72"/>
      <c r="B1164" s="88" t="s">
        <v>238</v>
      </c>
      <c r="C1164" s="102"/>
      <c r="D1164" s="86" t="str">
        <f>IF(ISNUMBER(C1164),VLOOKUP(C1164,Approaches,2,0),"")</f>
        <v/>
      </c>
      <c r="E1164" s="76">
        <v>7</v>
      </c>
      <c r="F1164" s="11"/>
      <c r="G1164" s="12"/>
      <c r="H1164" s="103"/>
      <c r="I1164" s="14"/>
      <c r="J1164" s="12"/>
      <c r="K1164" s="87"/>
      <c r="L1164" s="82"/>
      <c r="M1164" s="11"/>
    </row>
    <row r="1165" spans="1:13" s="79" customFormat="1" ht="13.5">
      <c r="A1165" s="72"/>
      <c r="B1165" s="88" t="s">
        <v>238</v>
      </c>
      <c r="C1165" s="102"/>
      <c r="D1165" s="86" t="str">
        <f>IF(ISNUMBER(C1165),VLOOKUP(C1165,Approaches,2,0),"")</f>
        <v/>
      </c>
      <c r="E1165" s="76">
        <v>8</v>
      </c>
      <c r="F1165" s="11"/>
      <c r="G1165" s="12"/>
      <c r="H1165" s="103"/>
      <c r="I1165" s="14"/>
      <c r="J1165" s="12"/>
      <c r="K1165" s="87"/>
      <c r="L1165" s="82"/>
      <c r="M1165" s="11"/>
    </row>
    <row r="1166" spans="1:13" s="79" customFormat="1" ht="13.5">
      <c r="A1166" s="72"/>
      <c r="B1166" s="88" t="s">
        <v>238</v>
      </c>
      <c r="C1166" s="102"/>
      <c r="D1166" s="90" t="str">
        <f>IF(ISNUMBER(C1166),VLOOKUP(C1166,Approaches,2,0),"")</f>
        <v/>
      </c>
      <c r="E1166" s="76">
        <v>9</v>
      </c>
      <c r="F1166" s="11"/>
      <c r="G1166" s="12"/>
      <c r="H1166" s="103"/>
      <c r="I1166" s="14"/>
      <c r="J1166" s="12"/>
      <c r="K1166" s="87"/>
      <c r="L1166" s="82"/>
      <c r="M1166" s="11"/>
    </row>
    <row r="1167" spans="1:13" s="79" customFormat="1" ht="14.25" thickBot="1">
      <c r="A1167" s="72"/>
      <c r="B1167" s="91"/>
      <c r="C1167" s="91"/>
      <c r="D1167" s="86"/>
      <c r="E1167" s="76">
        <v>10</v>
      </c>
      <c r="F1167" s="11"/>
      <c r="G1167" s="12"/>
      <c r="H1167" s="103"/>
      <c r="I1167" s="15"/>
      <c r="J1167" s="12"/>
      <c r="K1167" s="87"/>
      <c r="L1167" s="82"/>
      <c r="M1167" s="11"/>
    </row>
    <row r="1168" spans="1:13" s="79" customFormat="1" ht="14.25" thickBot="1">
      <c r="A1168" s="72" t="str">
        <f>IF(B1168="Code",1+MAX(A$5:A1162),"")</f>
        <v/>
      </c>
      <c r="B1168" s="92"/>
      <c r="C1168" s="92"/>
      <c r="D1168" s="92"/>
      <c r="E1168" s="93"/>
      <c r="F1168" s="94"/>
      <c r="G1168" s="92" t="s">
        <v>204</v>
      </c>
      <c r="H1168" s="95">
        <f>B1158</f>
        <v>1110111</v>
      </c>
      <c r="I1168" s="104"/>
      <c r="J1168" s="93" t="s">
        <v>216</v>
      </c>
      <c r="K1168" s="93"/>
      <c r="L1168" s="93"/>
      <c r="M1168" s="93"/>
    </row>
    <row r="1169" spans="1:13" s="79" customFormat="1" ht="14.25" thickBot="1">
      <c r="A1169" s="72">
        <f>IF(B1169="Code",1+MAX(A$5:A1168),"")</f>
        <v>98</v>
      </c>
      <c r="B1169" s="73" t="s">
        <v>199</v>
      </c>
      <c r="C1169" s="73"/>
      <c r="D1169" s="74" t="s">
        <v>200</v>
      </c>
      <c r="E1169" s="75"/>
      <c r="F1169" s="74" t="s">
        <v>201</v>
      </c>
      <c r="G1169" s="74" t="s">
        <v>202</v>
      </c>
      <c r="H1169" s="75" t="s">
        <v>198</v>
      </c>
      <c r="I1169" s="75" t="s">
        <v>203</v>
      </c>
      <c r="J1169" s="75" t="s">
        <v>215</v>
      </c>
      <c r="K1169" s="76"/>
      <c r="L1169" s="77" t="str">
        <f>IF(AND(ISNUMBER(I1180),ISNUMBER(H1180)),"OK","")</f>
        <v/>
      </c>
      <c r="M1169" s="78"/>
    </row>
    <row r="1170" spans="1:13" s="79" customFormat="1" ht="13.5">
      <c r="A1170" s="72" t="str">
        <f>IF(B1170="Code",1+MAX(A$5:A1169),"")</f>
        <v/>
      </c>
      <c r="B1170" s="80">
        <f>VLOOKUP(A1169,BasicHeadings,2,0)</f>
        <v>1111111</v>
      </c>
      <c r="C1170" s="81"/>
      <c r="D1170" s="80" t="str">
        <f>VLOOKUP(A1169,BasicHeadings,3,0)</f>
        <v>Catering services</v>
      </c>
      <c r="E1170" s="76">
        <v>1</v>
      </c>
      <c r="F1170" s="11"/>
      <c r="G1170" s="11"/>
      <c r="H1170" s="12"/>
      <c r="I1170" s="12"/>
      <c r="J1170" s="12" t="s">
        <v>216</v>
      </c>
      <c r="K1170" s="76"/>
      <c r="L1170" s="82"/>
      <c r="M1170" s="11"/>
    </row>
    <row r="1171" spans="1:13" s="79" customFormat="1" ht="15" customHeight="1">
      <c r="A1171" s="72" t="str">
        <f>IF(B1171="Code",1+MAX(A$5:A1170),"")</f>
        <v/>
      </c>
      <c r="B1171" s="83"/>
      <c r="C1171" s="84" t="s">
        <v>212</v>
      </c>
      <c r="D1171" s="83"/>
      <c r="E1171" s="76">
        <v>2</v>
      </c>
      <c r="F1171" s="11"/>
      <c r="G1171" s="11"/>
      <c r="H1171" s="12"/>
      <c r="I1171" s="12"/>
      <c r="J1171" s="12" t="s">
        <v>216</v>
      </c>
      <c r="K1171" s="76"/>
      <c r="L1171" s="82"/>
      <c r="M1171" s="11"/>
    </row>
    <row r="1172" spans="1:13" s="79" customFormat="1" ht="13.5" customHeight="1">
      <c r="A1172" s="72" t="str">
        <f>IF(B1172="Code",1+MAX(A$5:A1171),"")</f>
        <v/>
      </c>
      <c r="B1172" s="85"/>
      <c r="C1172" s="167" t="s">
        <v>239</v>
      </c>
      <c r="D1172" s="168"/>
      <c r="E1172" s="76">
        <v>3</v>
      </c>
      <c r="F1172" s="11"/>
      <c r="G1172" s="11"/>
      <c r="H1172" s="12"/>
      <c r="I1172" s="13"/>
      <c r="J1172" s="12" t="s">
        <v>216</v>
      </c>
      <c r="K1172" s="76"/>
      <c r="L1172" s="82"/>
      <c r="M1172" s="11"/>
    </row>
    <row r="1173" spans="1:13" s="79" customFormat="1" ht="13.5">
      <c r="A1173" s="72" t="str">
        <f>IF(B1173="Code",1+MAX(A$5:A1172),"")</f>
        <v/>
      </c>
      <c r="B1173" s="86"/>
      <c r="C1173" s="169"/>
      <c r="D1173" s="170"/>
      <c r="E1173" s="87">
        <v>4</v>
      </c>
      <c r="F1173" s="11"/>
      <c r="G1173" s="11"/>
      <c r="H1173" s="12"/>
      <c r="I1173" s="12"/>
      <c r="J1173" s="12" t="s">
        <v>216</v>
      </c>
      <c r="K1173" s="76"/>
      <c r="L1173" s="82"/>
      <c r="M1173" s="11"/>
    </row>
    <row r="1174" spans="1:13" s="79" customFormat="1" ht="13.5">
      <c r="A1174" s="72" t="str">
        <f>IF(B1174="Code",1+MAX(A$5:A1173),"")</f>
        <v/>
      </c>
      <c r="B1174" s="88" t="s">
        <v>238</v>
      </c>
      <c r="C1174" s="102"/>
      <c r="D1174" s="89" t="str">
        <f>IF(ISNUMBER(C1174),VLOOKUP(C1174,Approaches,2,0),"")</f>
        <v/>
      </c>
      <c r="E1174" s="76">
        <v>5</v>
      </c>
      <c r="F1174" s="11"/>
      <c r="G1174" s="12"/>
      <c r="H1174" s="103"/>
      <c r="I1174" s="14"/>
      <c r="J1174" s="12" t="s">
        <v>216</v>
      </c>
      <c r="K1174" s="87"/>
      <c r="L1174" s="82"/>
      <c r="M1174" s="11"/>
    </row>
    <row r="1175" spans="1:13" s="79" customFormat="1" ht="13.5">
      <c r="A1175" s="72"/>
      <c r="B1175" s="88" t="s">
        <v>238</v>
      </c>
      <c r="C1175" s="102"/>
      <c r="D1175" s="86" t="str">
        <f>IF(ISNUMBER(C1175),VLOOKUP(C1175,Approaches,2,0),"")</f>
        <v/>
      </c>
      <c r="E1175" s="76">
        <v>6</v>
      </c>
      <c r="F1175" s="11"/>
      <c r="G1175" s="12"/>
      <c r="H1175" s="103"/>
      <c r="I1175" s="14"/>
      <c r="J1175" s="12"/>
      <c r="K1175" s="87"/>
      <c r="L1175" s="82"/>
      <c r="M1175" s="11"/>
    </row>
    <row r="1176" spans="1:13" s="79" customFormat="1" ht="13.5">
      <c r="A1176" s="72"/>
      <c r="B1176" s="88" t="s">
        <v>238</v>
      </c>
      <c r="C1176" s="102"/>
      <c r="D1176" s="86" t="str">
        <f>IF(ISNUMBER(C1176),VLOOKUP(C1176,Approaches,2,0),"")</f>
        <v/>
      </c>
      <c r="E1176" s="76">
        <v>7</v>
      </c>
      <c r="F1176" s="11"/>
      <c r="G1176" s="12"/>
      <c r="H1176" s="103"/>
      <c r="I1176" s="14"/>
      <c r="J1176" s="12"/>
      <c r="K1176" s="87"/>
      <c r="L1176" s="82"/>
      <c r="M1176" s="11"/>
    </row>
    <row r="1177" spans="1:13" s="79" customFormat="1" ht="13.5">
      <c r="A1177" s="72"/>
      <c r="B1177" s="88" t="s">
        <v>238</v>
      </c>
      <c r="C1177" s="102"/>
      <c r="D1177" s="86" t="str">
        <f>IF(ISNUMBER(C1177),VLOOKUP(C1177,Approaches,2,0),"")</f>
        <v/>
      </c>
      <c r="E1177" s="76">
        <v>8</v>
      </c>
      <c r="F1177" s="11"/>
      <c r="G1177" s="12"/>
      <c r="H1177" s="103"/>
      <c r="I1177" s="14"/>
      <c r="J1177" s="12"/>
      <c r="K1177" s="87"/>
      <c r="L1177" s="82"/>
      <c r="M1177" s="11"/>
    </row>
    <row r="1178" spans="1:13" s="79" customFormat="1" ht="13.5">
      <c r="A1178" s="72"/>
      <c r="B1178" s="88" t="s">
        <v>238</v>
      </c>
      <c r="C1178" s="102"/>
      <c r="D1178" s="90" t="str">
        <f>IF(ISNUMBER(C1178),VLOOKUP(C1178,Approaches,2,0),"")</f>
        <v/>
      </c>
      <c r="E1178" s="76">
        <v>9</v>
      </c>
      <c r="F1178" s="11"/>
      <c r="G1178" s="12"/>
      <c r="H1178" s="103"/>
      <c r="I1178" s="14"/>
      <c r="J1178" s="12"/>
      <c r="K1178" s="87"/>
      <c r="L1178" s="82"/>
      <c r="M1178" s="11"/>
    </row>
    <row r="1179" spans="1:13" s="79" customFormat="1" ht="14.25" thickBot="1">
      <c r="A1179" s="72"/>
      <c r="B1179" s="91"/>
      <c r="C1179" s="91"/>
      <c r="D1179" s="86"/>
      <c r="E1179" s="76">
        <v>10</v>
      </c>
      <c r="F1179" s="11"/>
      <c r="G1179" s="12"/>
      <c r="H1179" s="103"/>
      <c r="I1179" s="15"/>
      <c r="J1179" s="12"/>
      <c r="K1179" s="87"/>
      <c r="L1179" s="82"/>
      <c r="M1179" s="11"/>
    </row>
    <row r="1180" spans="1:13" s="79" customFormat="1" ht="14.25" thickBot="1">
      <c r="A1180" s="72" t="str">
        <f>IF(B1180="Code",1+MAX(A$5:A1174),"")</f>
        <v/>
      </c>
      <c r="B1180" s="92"/>
      <c r="C1180" s="92"/>
      <c r="D1180" s="92"/>
      <c r="E1180" s="93"/>
      <c r="F1180" s="94"/>
      <c r="G1180" s="92" t="s">
        <v>204</v>
      </c>
      <c r="H1180" s="95">
        <f>B1170</f>
        <v>1111111</v>
      </c>
      <c r="I1180" s="104"/>
      <c r="J1180" s="93" t="s">
        <v>216</v>
      </c>
      <c r="K1180" s="93"/>
      <c r="L1180" s="93"/>
      <c r="M1180" s="93"/>
    </row>
    <row r="1181" spans="1:13" s="79" customFormat="1" ht="14.25" thickBot="1">
      <c r="A1181" s="72">
        <f>IF(B1181="Code",1+MAX(A$5:A1180),"")</f>
        <v>99</v>
      </c>
      <c r="B1181" s="73" t="s">
        <v>199</v>
      </c>
      <c r="C1181" s="73"/>
      <c r="D1181" s="74" t="s">
        <v>200</v>
      </c>
      <c r="E1181" s="75"/>
      <c r="F1181" s="74" t="s">
        <v>201</v>
      </c>
      <c r="G1181" s="74" t="s">
        <v>202</v>
      </c>
      <c r="H1181" s="75" t="s">
        <v>198</v>
      </c>
      <c r="I1181" s="75" t="s">
        <v>203</v>
      </c>
      <c r="J1181" s="75" t="s">
        <v>215</v>
      </c>
      <c r="K1181" s="76"/>
      <c r="L1181" s="77" t="str">
        <f>IF(AND(ISNUMBER(I1192),ISNUMBER(H1192)),"OK","")</f>
        <v/>
      </c>
      <c r="M1181" s="78"/>
    </row>
    <row r="1182" spans="1:13" s="79" customFormat="1" ht="13.5">
      <c r="A1182" s="72" t="str">
        <f>IF(B1182="Code",1+MAX(A$5:A1181),"")</f>
        <v/>
      </c>
      <c r="B1182" s="80">
        <f>VLOOKUP(A1181,BasicHeadings,2,0)</f>
        <v>1111211</v>
      </c>
      <c r="C1182" s="81"/>
      <c r="D1182" s="80" t="str">
        <f>VLOOKUP(A1181,BasicHeadings,3,0)</f>
        <v>Accommodation services</v>
      </c>
      <c r="E1182" s="76">
        <v>1</v>
      </c>
      <c r="F1182" s="11"/>
      <c r="G1182" s="11"/>
      <c r="H1182" s="12"/>
      <c r="I1182" s="12"/>
      <c r="J1182" s="12" t="s">
        <v>216</v>
      </c>
      <c r="K1182" s="76"/>
      <c r="L1182" s="82"/>
      <c r="M1182" s="11"/>
    </row>
    <row r="1183" spans="1:13" s="79" customFormat="1" ht="15" customHeight="1">
      <c r="A1183" s="72" t="str">
        <f>IF(B1183="Code",1+MAX(A$5:A1182),"")</f>
        <v/>
      </c>
      <c r="B1183" s="83"/>
      <c r="C1183" s="84" t="s">
        <v>212</v>
      </c>
      <c r="D1183" s="83"/>
      <c r="E1183" s="76">
        <v>2</v>
      </c>
      <c r="F1183" s="11"/>
      <c r="G1183" s="11"/>
      <c r="H1183" s="12"/>
      <c r="I1183" s="12"/>
      <c r="J1183" s="12" t="s">
        <v>216</v>
      </c>
      <c r="K1183" s="76"/>
      <c r="L1183" s="82"/>
      <c r="M1183" s="11"/>
    </row>
    <row r="1184" spans="1:13" s="79" customFormat="1" ht="13.5" customHeight="1">
      <c r="A1184" s="72" t="str">
        <f>IF(B1184="Code",1+MAX(A$5:A1183),"")</f>
        <v/>
      </c>
      <c r="B1184" s="85"/>
      <c r="C1184" s="167" t="s">
        <v>239</v>
      </c>
      <c r="D1184" s="168"/>
      <c r="E1184" s="76">
        <v>3</v>
      </c>
      <c r="F1184" s="11"/>
      <c r="G1184" s="11"/>
      <c r="H1184" s="12"/>
      <c r="I1184" s="13"/>
      <c r="J1184" s="12" t="s">
        <v>216</v>
      </c>
      <c r="K1184" s="76"/>
      <c r="L1184" s="82"/>
      <c r="M1184" s="11"/>
    </row>
    <row r="1185" spans="1:13" s="79" customFormat="1" ht="13.5">
      <c r="A1185" s="72" t="str">
        <f>IF(B1185="Code",1+MAX(A$5:A1184),"")</f>
        <v/>
      </c>
      <c r="B1185" s="86"/>
      <c r="C1185" s="169"/>
      <c r="D1185" s="170"/>
      <c r="E1185" s="87">
        <v>4</v>
      </c>
      <c r="F1185" s="11"/>
      <c r="G1185" s="11"/>
      <c r="H1185" s="12"/>
      <c r="I1185" s="12"/>
      <c r="J1185" s="12" t="s">
        <v>216</v>
      </c>
      <c r="K1185" s="76"/>
      <c r="L1185" s="82"/>
      <c r="M1185" s="11"/>
    </row>
    <row r="1186" spans="1:13" s="79" customFormat="1" ht="13.5">
      <c r="A1186" s="72" t="str">
        <f>IF(B1186="Code",1+MAX(A$5:A1185),"")</f>
        <v/>
      </c>
      <c r="B1186" s="88" t="s">
        <v>238</v>
      </c>
      <c r="C1186" s="102"/>
      <c r="D1186" s="89" t="str">
        <f>IF(ISNUMBER(C1186),VLOOKUP(C1186,Approaches,2,0),"")</f>
        <v/>
      </c>
      <c r="E1186" s="76">
        <v>5</v>
      </c>
      <c r="F1186" s="11"/>
      <c r="G1186" s="12"/>
      <c r="H1186" s="103"/>
      <c r="I1186" s="14"/>
      <c r="J1186" s="12" t="s">
        <v>216</v>
      </c>
      <c r="K1186" s="87"/>
      <c r="L1186" s="82"/>
      <c r="M1186" s="11"/>
    </row>
    <row r="1187" spans="1:13" s="79" customFormat="1" ht="13.5">
      <c r="A1187" s="72"/>
      <c r="B1187" s="88" t="s">
        <v>238</v>
      </c>
      <c r="C1187" s="102"/>
      <c r="D1187" s="86" t="str">
        <f>IF(ISNUMBER(C1187),VLOOKUP(C1187,Approaches,2,0),"")</f>
        <v/>
      </c>
      <c r="E1187" s="76">
        <v>6</v>
      </c>
      <c r="F1187" s="11"/>
      <c r="G1187" s="12"/>
      <c r="H1187" s="103"/>
      <c r="I1187" s="14"/>
      <c r="J1187" s="12"/>
      <c r="K1187" s="87"/>
      <c r="L1187" s="82"/>
      <c r="M1187" s="11"/>
    </row>
    <row r="1188" spans="1:13" s="79" customFormat="1" ht="13.5">
      <c r="A1188" s="72"/>
      <c r="B1188" s="88" t="s">
        <v>238</v>
      </c>
      <c r="C1188" s="102"/>
      <c r="D1188" s="86" t="str">
        <f>IF(ISNUMBER(C1188),VLOOKUP(C1188,Approaches,2,0),"")</f>
        <v/>
      </c>
      <c r="E1188" s="76">
        <v>7</v>
      </c>
      <c r="F1188" s="11"/>
      <c r="G1188" s="12"/>
      <c r="H1188" s="103"/>
      <c r="I1188" s="14"/>
      <c r="J1188" s="12"/>
      <c r="K1188" s="87"/>
      <c r="L1188" s="82"/>
      <c r="M1188" s="11"/>
    </row>
    <row r="1189" spans="1:13" s="79" customFormat="1" ht="13.5">
      <c r="A1189" s="72"/>
      <c r="B1189" s="88" t="s">
        <v>238</v>
      </c>
      <c r="C1189" s="102"/>
      <c r="D1189" s="86" t="str">
        <f>IF(ISNUMBER(C1189),VLOOKUP(C1189,Approaches,2,0),"")</f>
        <v/>
      </c>
      <c r="E1189" s="76">
        <v>8</v>
      </c>
      <c r="F1189" s="11"/>
      <c r="G1189" s="12"/>
      <c r="H1189" s="103"/>
      <c r="I1189" s="14"/>
      <c r="J1189" s="12"/>
      <c r="K1189" s="87"/>
      <c r="L1189" s="82"/>
      <c r="M1189" s="11"/>
    </row>
    <row r="1190" spans="1:13" s="79" customFormat="1" ht="13.5">
      <c r="A1190" s="72"/>
      <c r="B1190" s="88" t="s">
        <v>238</v>
      </c>
      <c r="C1190" s="102"/>
      <c r="D1190" s="90" t="str">
        <f>IF(ISNUMBER(C1190),VLOOKUP(C1190,Approaches,2,0),"")</f>
        <v/>
      </c>
      <c r="E1190" s="76">
        <v>9</v>
      </c>
      <c r="F1190" s="11"/>
      <c r="G1190" s="12"/>
      <c r="H1190" s="103"/>
      <c r="I1190" s="14"/>
      <c r="J1190" s="12"/>
      <c r="K1190" s="87"/>
      <c r="L1190" s="82"/>
      <c r="M1190" s="11"/>
    </row>
    <row r="1191" spans="1:13" s="79" customFormat="1" ht="14.25" thickBot="1">
      <c r="A1191" s="72"/>
      <c r="B1191" s="91"/>
      <c r="C1191" s="91"/>
      <c r="D1191" s="86"/>
      <c r="E1191" s="76">
        <v>10</v>
      </c>
      <c r="F1191" s="11"/>
      <c r="G1191" s="12"/>
      <c r="H1191" s="103"/>
      <c r="I1191" s="15"/>
      <c r="J1191" s="12"/>
      <c r="K1191" s="87"/>
      <c r="L1191" s="82"/>
      <c r="M1191" s="11"/>
    </row>
    <row r="1192" spans="1:13" s="79" customFormat="1" ht="14.25" thickBot="1">
      <c r="A1192" s="72" t="str">
        <f>IF(B1192="Code",1+MAX(A$5:A1186),"")</f>
        <v/>
      </c>
      <c r="B1192" s="92"/>
      <c r="C1192" s="92"/>
      <c r="D1192" s="92"/>
      <c r="E1192" s="93"/>
      <c r="F1192" s="94"/>
      <c r="G1192" s="92" t="s">
        <v>204</v>
      </c>
      <c r="H1192" s="95">
        <f>B1182</f>
        <v>1111211</v>
      </c>
      <c r="I1192" s="104"/>
      <c r="J1192" s="93" t="s">
        <v>216</v>
      </c>
      <c r="K1192" s="93"/>
      <c r="L1192" s="93"/>
      <c r="M1192" s="93"/>
    </row>
    <row r="1193" spans="1:13" s="79" customFormat="1" ht="14.25" thickBot="1">
      <c r="A1193" s="72">
        <f>IF(B1193="Code",1+MAX(A$5:A1192),"")</f>
        <v>100</v>
      </c>
      <c r="B1193" s="73" t="s">
        <v>199</v>
      </c>
      <c r="C1193" s="73"/>
      <c r="D1193" s="74" t="s">
        <v>200</v>
      </c>
      <c r="E1193" s="75"/>
      <c r="F1193" s="74" t="s">
        <v>201</v>
      </c>
      <c r="G1193" s="74" t="s">
        <v>202</v>
      </c>
      <c r="H1193" s="75" t="s">
        <v>198</v>
      </c>
      <c r="I1193" s="75" t="s">
        <v>203</v>
      </c>
      <c r="J1193" s="75" t="s">
        <v>215</v>
      </c>
      <c r="K1193" s="76"/>
      <c r="L1193" s="77" t="str">
        <f>IF(AND(ISNUMBER(I1204),ISNUMBER(H1204)),"OK","")</f>
        <v/>
      </c>
      <c r="M1193" s="78"/>
    </row>
    <row r="1194" spans="1:13" s="79" customFormat="1" ht="13.5">
      <c r="A1194" s="72" t="str">
        <f>IF(B1194="Code",1+MAX(A$5:A1193),"")</f>
        <v/>
      </c>
      <c r="B1194" s="80">
        <f>VLOOKUP(A1193,BasicHeadings,2,0)</f>
        <v>1112111</v>
      </c>
      <c r="C1194" s="81"/>
      <c r="D1194" s="80" t="str">
        <f>VLOOKUP(A1193,BasicHeadings,3,0)</f>
        <v>Hairdressing salons and personal grooming establishments</v>
      </c>
      <c r="E1194" s="76">
        <v>1</v>
      </c>
      <c r="F1194" s="11"/>
      <c r="G1194" s="11"/>
      <c r="H1194" s="12"/>
      <c r="I1194" s="12"/>
      <c r="J1194" s="12" t="s">
        <v>216</v>
      </c>
      <c r="K1194" s="76"/>
      <c r="L1194" s="82"/>
      <c r="M1194" s="11"/>
    </row>
    <row r="1195" spans="1:13" s="79" customFormat="1" ht="15" customHeight="1">
      <c r="A1195" s="72" t="str">
        <f>IF(B1195="Code",1+MAX(A$5:A1194),"")</f>
        <v/>
      </c>
      <c r="B1195" s="83"/>
      <c r="C1195" s="84" t="s">
        <v>212</v>
      </c>
      <c r="D1195" s="83"/>
      <c r="E1195" s="76">
        <v>2</v>
      </c>
      <c r="F1195" s="11"/>
      <c r="G1195" s="11"/>
      <c r="H1195" s="12"/>
      <c r="I1195" s="12"/>
      <c r="J1195" s="12" t="s">
        <v>216</v>
      </c>
      <c r="K1195" s="76"/>
      <c r="L1195" s="82"/>
      <c r="M1195" s="11"/>
    </row>
    <row r="1196" spans="1:13" s="79" customFormat="1" ht="13.5" customHeight="1">
      <c r="A1196" s="72" t="str">
        <f>IF(B1196="Code",1+MAX(A$5:A1195),"")</f>
        <v/>
      </c>
      <c r="B1196" s="85"/>
      <c r="C1196" s="167" t="s">
        <v>239</v>
      </c>
      <c r="D1196" s="168"/>
      <c r="E1196" s="76">
        <v>3</v>
      </c>
      <c r="F1196" s="11"/>
      <c r="G1196" s="11"/>
      <c r="H1196" s="12"/>
      <c r="I1196" s="13"/>
      <c r="J1196" s="12" t="s">
        <v>216</v>
      </c>
      <c r="K1196" s="76"/>
      <c r="L1196" s="82"/>
      <c r="M1196" s="11"/>
    </row>
    <row r="1197" spans="1:13" s="79" customFormat="1" ht="13.5">
      <c r="A1197" s="72" t="str">
        <f>IF(B1197="Code",1+MAX(A$5:A1196),"")</f>
        <v/>
      </c>
      <c r="B1197" s="86"/>
      <c r="C1197" s="169"/>
      <c r="D1197" s="170"/>
      <c r="E1197" s="87">
        <v>4</v>
      </c>
      <c r="F1197" s="11"/>
      <c r="G1197" s="11"/>
      <c r="H1197" s="12"/>
      <c r="I1197" s="12"/>
      <c r="J1197" s="12" t="s">
        <v>216</v>
      </c>
      <c r="K1197" s="76"/>
      <c r="L1197" s="82"/>
      <c r="M1197" s="11"/>
    </row>
    <row r="1198" spans="1:13" s="79" customFormat="1" ht="13.5">
      <c r="A1198" s="72" t="str">
        <f>IF(B1198="Code",1+MAX(A$5:A1197),"")</f>
        <v/>
      </c>
      <c r="B1198" s="88" t="s">
        <v>238</v>
      </c>
      <c r="C1198" s="102"/>
      <c r="D1198" s="89" t="str">
        <f>IF(ISNUMBER(C1198),VLOOKUP(C1198,Approaches,2,0),"")</f>
        <v/>
      </c>
      <c r="E1198" s="76">
        <v>5</v>
      </c>
      <c r="F1198" s="11"/>
      <c r="G1198" s="12"/>
      <c r="H1198" s="103"/>
      <c r="I1198" s="14"/>
      <c r="J1198" s="12" t="s">
        <v>216</v>
      </c>
      <c r="K1198" s="87"/>
      <c r="L1198" s="82"/>
      <c r="M1198" s="11"/>
    </row>
    <row r="1199" spans="1:13" s="79" customFormat="1" ht="13.5">
      <c r="A1199" s="72"/>
      <c r="B1199" s="88" t="s">
        <v>238</v>
      </c>
      <c r="C1199" s="102"/>
      <c r="D1199" s="86" t="str">
        <f>IF(ISNUMBER(C1199),VLOOKUP(C1199,Approaches,2,0),"")</f>
        <v/>
      </c>
      <c r="E1199" s="76">
        <v>6</v>
      </c>
      <c r="F1199" s="11"/>
      <c r="G1199" s="12"/>
      <c r="H1199" s="103"/>
      <c r="I1199" s="14"/>
      <c r="J1199" s="12"/>
      <c r="K1199" s="87"/>
      <c r="L1199" s="82"/>
      <c r="M1199" s="11"/>
    </row>
    <row r="1200" spans="1:13" s="79" customFormat="1" ht="13.5">
      <c r="A1200" s="72"/>
      <c r="B1200" s="88" t="s">
        <v>238</v>
      </c>
      <c r="C1200" s="102"/>
      <c r="D1200" s="86" t="str">
        <f>IF(ISNUMBER(C1200),VLOOKUP(C1200,Approaches,2,0),"")</f>
        <v/>
      </c>
      <c r="E1200" s="76">
        <v>7</v>
      </c>
      <c r="F1200" s="11"/>
      <c r="G1200" s="12"/>
      <c r="H1200" s="103"/>
      <c r="I1200" s="14"/>
      <c r="J1200" s="12"/>
      <c r="K1200" s="87"/>
      <c r="L1200" s="82"/>
      <c r="M1200" s="11"/>
    </row>
    <row r="1201" spans="1:13" s="79" customFormat="1" ht="13.5">
      <c r="A1201" s="72"/>
      <c r="B1201" s="88" t="s">
        <v>238</v>
      </c>
      <c r="C1201" s="102"/>
      <c r="D1201" s="86" t="str">
        <f>IF(ISNUMBER(C1201),VLOOKUP(C1201,Approaches,2,0),"")</f>
        <v/>
      </c>
      <c r="E1201" s="76">
        <v>8</v>
      </c>
      <c r="F1201" s="11"/>
      <c r="G1201" s="12"/>
      <c r="H1201" s="103"/>
      <c r="I1201" s="14"/>
      <c r="J1201" s="12"/>
      <c r="K1201" s="87"/>
      <c r="L1201" s="82"/>
      <c r="M1201" s="11"/>
    </row>
    <row r="1202" spans="1:13" s="79" customFormat="1" ht="13.5">
      <c r="A1202" s="72"/>
      <c r="B1202" s="88" t="s">
        <v>238</v>
      </c>
      <c r="C1202" s="102"/>
      <c r="D1202" s="90" t="str">
        <f>IF(ISNUMBER(C1202),VLOOKUP(C1202,Approaches,2,0),"")</f>
        <v/>
      </c>
      <c r="E1202" s="76">
        <v>9</v>
      </c>
      <c r="F1202" s="11"/>
      <c r="G1202" s="12"/>
      <c r="H1202" s="103"/>
      <c r="I1202" s="14"/>
      <c r="J1202" s="12"/>
      <c r="K1202" s="87"/>
      <c r="L1202" s="82"/>
      <c r="M1202" s="11"/>
    </row>
    <row r="1203" spans="1:13" s="79" customFormat="1" ht="14.25" thickBot="1">
      <c r="A1203" s="72"/>
      <c r="B1203" s="91"/>
      <c r="C1203" s="91"/>
      <c r="D1203" s="86"/>
      <c r="E1203" s="76">
        <v>10</v>
      </c>
      <c r="F1203" s="11"/>
      <c r="G1203" s="12"/>
      <c r="H1203" s="103"/>
      <c r="I1203" s="15"/>
      <c r="J1203" s="12"/>
      <c r="K1203" s="87"/>
      <c r="L1203" s="82"/>
      <c r="M1203" s="11"/>
    </row>
    <row r="1204" spans="1:13" s="79" customFormat="1" ht="14.25" thickBot="1">
      <c r="A1204" s="72" t="str">
        <f>IF(B1204="Code",1+MAX(A$5:A1198),"")</f>
        <v/>
      </c>
      <c r="B1204" s="92"/>
      <c r="C1204" s="92"/>
      <c r="D1204" s="92"/>
      <c r="E1204" s="93"/>
      <c r="F1204" s="94"/>
      <c r="G1204" s="92" t="s">
        <v>204</v>
      </c>
      <c r="H1204" s="95">
        <f>B1194</f>
        <v>1112111</v>
      </c>
      <c r="I1204" s="104"/>
      <c r="J1204" s="93" t="s">
        <v>216</v>
      </c>
      <c r="K1204" s="93"/>
      <c r="L1204" s="93"/>
      <c r="M1204" s="93"/>
    </row>
    <row r="1205" spans="1:13" s="79" customFormat="1" ht="14.25" thickBot="1">
      <c r="A1205" s="72">
        <f>IF(B1205="Code",1+MAX(A$5:A1204),"")</f>
        <v>101</v>
      </c>
      <c r="B1205" s="73" t="s">
        <v>199</v>
      </c>
      <c r="C1205" s="73"/>
      <c r="D1205" s="74" t="s">
        <v>200</v>
      </c>
      <c r="E1205" s="75"/>
      <c r="F1205" s="74" t="s">
        <v>201</v>
      </c>
      <c r="G1205" s="74" t="s">
        <v>202</v>
      </c>
      <c r="H1205" s="75" t="s">
        <v>198</v>
      </c>
      <c r="I1205" s="75" t="s">
        <v>203</v>
      </c>
      <c r="J1205" s="75" t="s">
        <v>215</v>
      </c>
      <c r="K1205" s="76"/>
      <c r="L1205" s="77" t="str">
        <f>IF(AND(ISNUMBER(I1216),ISNUMBER(H1216)),"OK","")</f>
        <v/>
      </c>
      <c r="M1205" s="78"/>
    </row>
    <row r="1206" spans="1:13" s="79" customFormat="1" ht="13.5">
      <c r="A1206" s="72" t="str">
        <f>IF(B1206="Code",1+MAX(A$5:A1205),"")</f>
        <v/>
      </c>
      <c r="B1206" s="80">
        <f>VLOOKUP(A1205,BasicHeadings,2,0)</f>
        <v>1112121</v>
      </c>
      <c r="C1206" s="81"/>
      <c r="D1206" s="80" t="str">
        <f>VLOOKUP(A1205,BasicHeadings,3,0)</f>
        <v>Appliances, articles and products for personal care</v>
      </c>
      <c r="E1206" s="76">
        <v>1</v>
      </c>
      <c r="F1206" s="11"/>
      <c r="G1206" s="11"/>
      <c r="H1206" s="12"/>
      <c r="I1206" s="12"/>
      <c r="J1206" s="12" t="s">
        <v>216</v>
      </c>
      <c r="K1206" s="76"/>
      <c r="L1206" s="82"/>
      <c r="M1206" s="11"/>
    </row>
    <row r="1207" spans="1:13" s="79" customFormat="1" ht="15" customHeight="1">
      <c r="A1207" s="72" t="str">
        <f>IF(B1207="Code",1+MAX(A$5:A1206),"")</f>
        <v/>
      </c>
      <c r="B1207" s="83"/>
      <c r="C1207" s="84" t="s">
        <v>212</v>
      </c>
      <c r="D1207" s="83"/>
      <c r="E1207" s="76">
        <v>2</v>
      </c>
      <c r="F1207" s="11"/>
      <c r="G1207" s="11"/>
      <c r="H1207" s="12"/>
      <c r="I1207" s="12"/>
      <c r="J1207" s="12" t="s">
        <v>216</v>
      </c>
      <c r="K1207" s="76"/>
      <c r="L1207" s="82"/>
      <c r="M1207" s="11"/>
    </row>
    <row r="1208" spans="1:13" s="79" customFormat="1" ht="13.5" customHeight="1">
      <c r="A1208" s="72" t="str">
        <f>IF(B1208="Code",1+MAX(A$5:A1207),"")</f>
        <v/>
      </c>
      <c r="B1208" s="85"/>
      <c r="C1208" s="167" t="s">
        <v>239</v>
      </c>
      <c r="D1208" s="168"/>
      <c r="E1208" s="76">
        <v>3</v>
      </c>
      <c r="F1208" s="11"/>
      <c r="G1208" s="11"/>
      <c r="H1208" s="12"/>
      <c r="I1208" s="13"/>
      <c r="J1208" s="12" t="s">
        <v>216</v>
      </c>
      <c r="K1208" s="76"/>
      <c r="L1208" s="82"/>
      <c r="M1208" s="11"/>
    </row>
    <row r="1209" spans="1:13" s="79" customFormat="1" ht="13.5">
      <c r="A1209" s="72" t="str">
        <f>IF(B1209="Code",1+MAX(A$5:A1208),"")</f>
        <v/>
      </c>
      <c r="B1209" s="86"/>
      <c r="C1209" s="169"/>
      <c r="D1209" s="170"/>
      <c r="E1209" s="87">
        <v>4</v>
      </c>
      <c r="F1209" s="11"/>
      <c r="G1209" s="11"/>
      <c r="H1209" s="12"/>
      <c r="I1209" s="12"/>
      <c r="J1209" s="12" t="s">
        <v>216</v>
      </c>
      <c r="K1209" s="76"/>
      <c r="L1209" s="82"/>
      <c r="M1209" s="11"/>
    </row>
    <row r="1210" spans="1:13" s="79" customFormat="1" ht="13.5">
      <c r="A1210" s="72" t="str">
        <f>IF(B1210="Code",1+MAX(A$5:A1209),"")</f>
        <v/>
      </c>
      <c r="B1210" s="88" t="s">
        <v>238</v>
      </c>
      <c r="C1210" s="102"/>
      <c r="D1210" s="89" t="str">
        <f>IF(ISNUMBER(C1210),VLOOKUP(C1210,Approaches,2,0),"")</f>
        <v/>
      </c>
      <c r="E1210" s="76">
        <v>5</v>
      </c>
      <c r="F1210" s="11"/>
      <c r="G1210" s="12"/>
      <c r="H1210" s="103"/>
      <c r="I1210" s="14"/>
      <c r="J1210" s="12" t="s">
        <v>216</v>
      </c>
      <c r="K1210" s="87"/>
      <c r="L1210" s="82"/>
      <c r="M1210" s="11"/>
    </row>
    <row r="1211" spans="1:13" s="79" customFormat="1" ht="13.5">
      <c r="A1211" s="72"/>
      <c r="B1211" s="88" t="s">
        <v>238</v>
      </c>
      <c r="C1211" s="102"/>
      <c r="D1211" s="86" t="str">
        <f>IF(ISNUMBER(C1211),VLOOKUP(C1211,Approaches,2,0),"")</f>
        <v/>
      </c>
      <c r="E1211" s="76">
        <v>6</v>
      </c>
      <c r="F1211" s="11"/>
      <c r="G1211" s="12"/>
      <c r="H1211" s="103"/>
      <c r="I1211" s="14"/>
      <c r="J1211" s="12"/>
      <c r="K1211" s="87"/>
      <c r="L1211" s="82"/>
      <c r="M1211" s="11"/>
    </row>
    <row r="1212" spans="1:13" s="79" customFormat="1" ht="13.5">
      <c r="A1212" s="72"/>
      <c r="B1212" s="88" t="s">
        <v>238</v>
      </c>
      <c r="C1212" s="102"/>
      <c r="D1212" s="86" t="str">
        <f>IF(ISNUMBER(C1212),VLOOKUP(C1212,Approaches,2,0),"")</f>
        <v/>
      </c>
      <c r="E1212" s="76">
        <v>7</v>
      </c>
      <c r="F1212" s="11"/>
      <c r="G1212" s="12"/>
      <c r="H1212" s="103"/>
      <c r="I1212" s="14"/>
      <c r="J1212" s="12"/>
      <c r="K1212" s="87"/>
      <c r="L1212" s="82"/>
      <c r="M1212" s="11"/>
    </row>
    <row r="1213" spans="1:13" s="79" customFormat="1" ht="13.5">
      <c r="A1213" s="72"/>
      <c r="B1213" s="88" t="s">
        <v>238</v>
      </c>
      <c r="C1213" s="102"/>
      <c r="D1213" s="86" t="str">
        <f>IF(ISNUMBER(C1213),VLOOKUP(C1213,Approaches,2,0),"")</f>
        <v/>
      </c>
      <c r="E1213" s="76">
        <v>8</v>
      </c>
      <c r="F1213" s="11"/>
      <c r="G1213" s="12"/>
      <c r="H1213" s="103"/>
      <c r="I1213" s="14"/>
      <c r="J1213" s="12"/>
      <c r="K1213" s="87"/>
      <c r="L1213" s="82"/>
      <c r="M1213" s="11"/>
    </row>
    <row r="1214" spans="1:13" s="79" customFormat="1" ht="13.5">
      <c r="A1214" s="72"/>
      <c r="B1214" s="88" t="s">
        <v>238</v>
      </c>
      <c r="C1214" s="102"/>
      <c r="D1214" s="90" t="str">
        <f>IF(ISNUMBER(C1214),VLOOKUP(C1214,Approaches,2,0),"")</f>
        <v/>
      </c>
      <c r="E1214" s="76">
        <v>9</v>
      </c>
      <c r="F1214" s="11"/>
      <c r="G1214" s="12"/>
      <c r="H1214" s="103"/>
      <c r="I1214" s="14"/>
      <c r="J1214" s="12"/>
      <c r="K1214" s="87"/>
      <c r="L1214" s="82"/>
      <c r="M1214" s="11"/>
    </row>
    <row r="1215" spans="1:13" s="79" customFormat="1" ht="14.25" thickBot="1">
      <c r="A1215" s="72"/>
      <c r="B1215" s="91"/>
      <c r="C1215" s="91"/>
      <c r="D1215" s="86"/>
      <c r="E1215" s="76">
        <v>10</v>
      </c>
      <c r="F1215" s="11"/>
      <c r="G1215" s="12"/>
      <c r="H1215" s="103"/>
      <c r="I1215" s="15"/>
      <c r="J1215" s="12"/>
      <c r="K1215" s="87"/>
      <c r="L1215" s="82"/>
      <c r="M1215" s="11"/>
    </row>
    <row r="1216" spans="1:13" s="79" customFormat="1" ht="14.25" thickBot="1">
      <c r="A1216" s="72" t="str">
        <f>IF(B1216="Code",1+MAX(A$5:A1210),"")</f>
        <v/>
      </c>
      <c r="B1216" s="92"/>
      <c r="C1216" s="92"/>
      <c r="D1216" s="92"/>
      <c r="E1216" s="93"/>
      <c r="F1216" s="94"/>
      <c r="G1216" s="92" t="s">
        <v>204</v>
      </c>
      <c r="H1216" s="95">
        <f>B1206</f>
        <v>1112121</v>
      </c>
      <c r="I1216" s="104"/>
      <c r="J1216" s="93" t="s">
        <v>216</v>
      </c>
      <c r="K1216" s="93"/>
      <c r="L1216" s="93"/>
      <c r="M1216" s="93"/>
    </row>
    <row r="1217" spans="1:13" s="79" customFormat="1" ht="14.25" thickBot="1">
      <c r="A1217" s="72">
        <f>IF(B1217="Code",1+MAX(A$5:A1216),"")</f>
        <v>102</v>
      </c>
      <c r="B1217" s="73" t="s">
        <v>199</v>
      </c>
      <c r="C1217" s="73"/>
      <c r="D1217" s="74" t="s">
        <v>200</v>
      </c>
      <c r="E1217" s="75"/>
      <c r="F1217" s="74" t="s">
        <v>201</v>
      </c>
      <c r="G1217" s="74" t="s">
        <v>202</v>
      </c>
      <c r="H1217" s="75" t="s">
        <v>198</v>
      </c>
      <c r="I1217" s="75" t="s">
        <v>203</v>
      </c>
      <c r="J1217" s="75" t="s">
        <v>215</v>
      </c>
      <c r="K1217" s="76"/>
      <c r="L1217" s="77" t="str">
        <f>IF(AND(ISNUMBER(I1228),ISNUMBER(H1228)),"OK","")</f>
        <v/>
      </c>
      <c r="M1217" s="78"/>
    </row>
    <row r="1218" spans="1:13" s="79" customFormat="1" ht="13.5">
      <c r="A1218" s="72" t="str">
        <f>IF(B1218="Code",1+MAX(A$5:A1217),"")</f>
        <v/>
      </c>
      <c r="B1218" s="80">
        <f>VLOOKUP(A1217,BasicHeadings,2,0)</f>
        <v>1112211</v>
      </c>
      <c r="C1218" s="81"/>
      <c r="D1218" s="80" t="str">
        <f>VLOOKUP(A1217,BasicHeadings,3,0)</f>
        <v>Prostitution</v>
      </c>
      <c r="E1218" s="76">
        <v>1</v>
      </c>
      <c r="F1218" s="11"/>
      <c r="G1218" s="11"/>
      <c r="H1218" s="12"/>
      <c r="I1218" s="12"/>
      <c r="J1218" s="12" t="s">
        <v>216</v>
      </c>
      <c r="K1218" s="76"/>
      <c r="L1218" s="82"/>
      <c r="M1218" s="11"/>
    </row>
    <row r="1219" spans="1:13" s="79" customFormat="1" ht="15" customHeight="1">
      <c r="A1219" s="72" t="str">
        <f>IF(B1219="Code",1+MAX(A$5:A1218),"")</f>
        <v/>
      </c>
      <c r="B1219" s="83"/>
      <c r="C1219" s="84" t="s">
        <v>212</v>
      </c>
      <c r="D1219" s="83"/>
      <c r="E1219" s="76">
        <v>2</v>
      </c>
      <c r="F1219" s="11"/>
      <c r="G1219" s="11"/>
      <c r="H1219" s="12"/>
      <c r="I1219" s="12"/>
      <c r="J1219" s="12" t="s">
        <v>216</v>
      </c>
      <c r="K1219" s="76"/>
      <c r="L1219" s="82"/>
      <c r="M1219" s="11"/>
    </row>
    <row r="1220" spans="1:13" s="79" customFormat="1" ht="13.5" customHeight="1">
      <c r="A1220" s="72" t="str">
        <f>IF(B1220="Code",1+MAX(A$5:A1219),"")</f>
        <v/>
      </c>
      <c r="B1220" s="85"/>
      <c r="C1220" s="167" t="s">
        <v>239</v>
      </c>
      <c r="D1220" s="168"/>
      <c r="E1220" s="76">
        <v>3</v>
      </c>
      <c r="F1220" s="11"/>
      <c r="G1220" s="11"/>
      <c r="H1220" s="12"/>
      <c r="I1220" s="13"/>
      <c r="J1220" s="12" t="s">
        <v>216</v>
      </c>
      <c r="K1220" s="76"/>
      <c r="L1220" s="82"/>
      <c r="M1220" s="11"/>
    </row>
    <row r="1221" spans="1:13" s="79" customFormat="1" ht="13.5">
      <c r="A1221" s="72" t="str">
        <f>IF(B1221="Code",1+MAX(A$5:A1220),"")</f>
        <v/>
      </c>
      <c r="B1221" s="86"/>
      <c r="C1221" s="169"/>
      <c r="D1221" s="170"/>
      <c r="E1221" s="87">
        <v>4</v>
      </c>
      <c r="F1221" s="11"/>
      <c r="G1221" s="11"/>
      <c r="H1221" s="12"/>
      <c r="I1221" s="12"/>
      <c r="J1221" s="12" t="s">
        <v>216</v>
      </c>
      <c r="K1221" s="76"/>
      <c r="L1221" s="82"/>
      <c r="M1221" s="11"/>
    </row>
    <row r="1222" spans="1:13" s="79" customFormat="1" ht="13.5">
      <c r="A1222" s="72" t="str">
        <f>IF(B1222="Code",1+MAX(A$5:A1221),"")</f>
        <v/>
      </c>
      <c r="B1222" s="88" t="s">
        <v>238</v>
      </c>
      <c r="C1222" s="102"/>
      <c r="D1222" s="89" t="str">
        <f>IF(ISNUMBER(C1222),VLOOKUP(C1222,Approaches,2,0),"")</f>
        <v/>
      </c>
      <c r="E1222" s="76">
        <v>5</v>
      </c>
      <c r="F1222" s="11"/>
      <c r="G1222" s="12"/>
      <c r="H1222" s="103"/>
      <c r="I1222" s="14"/>
      <c r="J1222" s="12" t="s">
        <v>216</v>
      </c>
      <c r="K1222" s="87"/>
      <c r="L1222" s="82"/>
      <c r="M1222" s="11"/>
    </row>
    <row r="1223" spans="1:13" s="79" customFormat="1" ht="13.5">
      <c r="A1223" s="72"/>
      <c r="B1223" s="88" t="s">
        <v>238</v>
      </c>
      <c r="C1223" s="102"/>
      <c r="D1223" s="86" t="str">
        <f>IF(ISNUMBER(C1223),VLOOKUP(C1223,Approaches,2,0),"")</f>
        <v/>
      </c>
      <c r="E1223" s="76">
        <v>6</v>
      </c>
      <c r="F1223" s="11"/>
      <c r="G1223" s="12"/>
      <c r="H1223" s="103"/>
      <c r="I1223" s="14"/>
      <c r="J1223" s="12"/>
      <c r="K1223" s="87"/>
      <c r="L1223" s="82"/>
      <c r="M1223" s="11"/>
    </row>
    <row r="1224" spans="1:13" s="79" customFormat="1" ht="13.5">
      <c r="A1224" s="72"/>
      <c r="B1224" s="88" t="s">
        <v>238</v>
      </c>
      <c r="C1224" s="102"/>
      <c r="D1224" s="86" t="str">
        <f>IF(ISNUMBER(C1224),VLOOKUP(C1224,Approaches,2,0),"")</f>
        <v/>
      </c>
      <c r="E1224" s="76">
        <v>7</v>
      </c>
      <c r="F1224" s="11"/>
      <c r="G1224" s="12"/>
      <c r="H1224" s="103"/>
      <c r="I1224" s="14"/>
      <c r="J1224" s="12"/>
      <c r="K1224" s="87"/>
      <c r="L1224" s="82"/>
      <c r="M1224" s="11"/>
    </row>
    <row r="1225" spans="1:13" s="79" customFormat="1" ht="13.5">
      <c r="A1225" s="72"/>
      <c r="B1225" s="88" t="s">
        <v>238</v>
      </c>
      <c r="C1225" s="102"/>
      <c r="D1225" s="86" t="str">
        <f>IF(ISNUMBER(C1225),VLOOKUP(C1225,Approaches,2,0),"")</f>
        <v/>
      </c>
      <c r="E1225" s="76">
        <v>8</v>
      </c>
      <c r="F1225" s="11"/>
      <c r="G1225" s="12"/>
      <c r="H1225" s="103"/>
      <c r="I1225" s="14"/>
      <c r="J1225" s="12"/>
      <c r="K1225" s="87"/>
      <c r="L1225" s="82"/>
      <c r="M1225" s="11"/>
    </row>
    <row r="1226" spans="1:13" s="79" customFormat="1" ht="13.5">
      <c r="A1226" s="72"/>
      <c r="B1226" s="88" t="s">
        <v>238</v>
      </c>
      <c r="C1226" s="102"/>
      <c r="D1226" s="90" t="str">
        <f>IF(ISNUMBER(C1226),VLOOKUP(C1226,Approaches,2,0),"")</f>
        <v/>
      </c>
      <c r="E1226" s="76">
        <v>9</v>
      </c>
      <c r="F1226" s="11"/>
      <c r="G1226" s="12"/>
      <c r="H1226" s="103"/>
      <c r="I1226" s="14"/>
      <c r="J1226" s="12"/>
      <c r="K1226" s="87"/>
      <c r="L1226" s="82"/>
      <c r="M1226" s="11"/>
    </row>
    <row r="1227" spans="1:13" s="79" customFormat="1" ht="14.25" thickBot="1">
      <c r="A1227" s="72"/>
      <c r="B1227" s="91"/>
      <c r="C1227" s="91"/>
      <c r="D1227" s="86"/>
      <c r="E1227" s="76">
        <v>10</v>
      </c>
      <c r="F1227" s="11"/>
      <c r="G1227" s="12"/>
      <c r="H1227" s="103"/>
      <c r="I1227" s="15"/>
      <c r="J1227" s="12"/>
      <c r="K1227" s="87"/>
      <c r="L1227" s="82"/>
      <c r="M1227" s="11"/>
    </row>
    <row r="1228" spans="1:13" s="79" customFormat="1" ht="14.25" thickBot="1">
      <c r="A1228" s="72" t="str">
        <f>IF(B1228="Code",1+MAX(A$5:A1222),"")</f>
        <v/>
      </c>
      <c r="B1228" s="92"/>
      <c r="C1228" s="92"/>
      <c r="D1228" s="92"/>
      <c r="E1228" s="93"/>
      <c r="F1228" s="94"/>
      <c r="G1228" s="92" t="s">
        <v>204</v>
      </c>
      <c r="H1228" s="95">
        <f>B1218</f>
        <v>1112211</v>
      </c>
      <c r="I1228" s="104"/>
      <c r="J1228" s="93" t="s">
        <v>216</v>
      </c>
      <c r="K1228" s="93"/>
      <c r="L1228" s="93"/>
      <c r="M1228" s="93"/>
    </row>
    <row r="1229" spans="1:13" s="79" customFormat="1" ht="14.25" thickBot="1">
      <c r="A1229" s="72">
        <f>IF(B1229="Code",1+MAX(A$5:A1228),"")</f>
        <v>103</v>
      </c>
      <c r="B1229" s="73" t="s">
        <v>199</v>
      </c>
      <c r="C1229" s="73"/>
      <c r="D1229" s="74" t="s">
        <v>200</v>
      </c>
      <c r="E1229" s="75"/>
      <c r="F1229" s="74" t="s">
        <v>201</v>
      </c>
      <c r="G1229" s="74" t="s">
        <v>202</v>
      </c>
      <c r="H1229" s="75" t="s">
        <v>198</v>
      </c>
      <c r="I1229" s="75" t="s">
        <v>203</v>
      </c>
      <c r="J1229" s="75" t="s">
        <v>215</v>
      </c>
      <c r="K1229" s="76"/>
      <c r="L1229" s="77" t="str">
        <f>IF(AND(ISNUMBER(I1240),ISNUMBER(H1240)),"OK","")</f>
        <v/>
      </c>
      <c r="M1229" s="78"/>
    </row>
    <row r="1230" spans="1:13" s="79" customFormat="1" ht="13.5">
      <c r="A1230" s="72" t="str">
        <f>IF(B1230="Code",1+MAX(A$5:A1229),"")</f>
        <v/>
      </c>
      <c r="B1230" s="80">
        <f>VLOOKUP(A1229,BasicHeadings,2,0)</f>
        <v>1112311</v>
      </c>
      <c r="C1230" s="81"/>
      <c r="D1230" s="80" t="str">
        <f>VLOOKUP(A1229,BasicHeadings,3,0)</f>
        <v>Jewellery, clocks and watches</v>
      </c>
      <c r="E1230" s="76">
        <v>1</v>
      </c>
      <c r="F1230" s="11"/>
      <c r="G1230" s="11"/>
      <c r="H1230" s="12"/>
      <c r="I1230" s="12"/>
      <c r="J1230" s="12" t="s">
        <v>216</v>
      </c>
      <c r="K1230" s="76"/>
      <c r="L1230" s="82"/>
      <c r="M1230" s="11"/>
    </row>
    <row r="1231" spans="1:13" s="79" customFormat="1" ht="15" customHeight="1">
      <c r="A1231" s="72" t="str">
        <f>IF(B1231="Code",1+MAX(A$5:A1230),"")</f>
        <v/>
      </c>
      <c r="B1231" s="83"/>
      <c r="C1231" s="84" t="s">
        <v>212</v>
      </c>
      <c r="D1231" s="83"/>
      <c r="E1231" s="76">
        <v>2</v>
      </c>
      <c r="F1231" s="11"/>
      <c r="G1231" s="11"/>
      <c r="H1231" s="12"/>
      <c r="I1231" s="12"/>
      <c r="J1231" s="12" t="s">
        <v>216</v>
      </c>
      <c r="K1231" s="76"/>
      <c r="L1231" s="82"/>
      <c r="M1231" s="11"/>
    </row>
    <row r="1232" spans="1:13" s="79" customFormat="1" ht="13.5" customHeight="1">
      <c r="A1232" s="72" t="str">
        <f>IF(B1232="Code",1+MAX(A$5:A1231),"")</f>
        <v/>
      </c>
      <c r="B1232" s="85"/>
      <c r="C1232" s="167" t="s">
        <v>239</v>
      </c>
      <c r="D1232" s="168"/>
      <c r="E1232" s="76">
        <v>3</v>
      </c>
      <c r="F1232" s="11"/>
      <c r="G1232" s="11"/>
      <c r="H1232" s="12"/>
      <c r="I1232" s="13"/>
      <c r="J1232" s="12" t="s">
        <v>216</v>
      </c>
      <c r="K1232" s="76"/>
      <c r="L1232" s="82"/>
      <c r="M1232" s="11"/>
    </row>
    <row r="1233" spans="1:13" s="79" customFormat="1" ht="13.5">
      <c r="A1233" s="72" t="str">
        <f>IF(B1233="Code",1+MAX(A$5:A1232),"")</f>
        <v/>
      </c>
      <c r="B1233" s="86"/>
      <c r="C1233" s="169"/>
      <c r="D1233" s="170"/>
      <c r="E1233" s="87">
        <v>4</v>
      </c>
      <c r="F1233" s="11"/>
      <c r="G1233" s="11"/>
      <c r="H1233" s="12"/>
      <c r="I1233" s="12"/>
      <c r="J1233" s="12" t="s">
        <v>216</v>
      </c>
      <c r="K1233" s="76"/>
      <c r="L1233" s="82"/>
      <c r="M1233" s="11"/>
    </row>
    <row r="1234" spans="1:13" s="79" customFormat="1" ht="13.5">
      <c r="A1234" s="72" t="str">
        <f>IF(B1234="Code",1+MAX(A$5:A1233),"")</f>
        <v/>
      </c>
      <c r="B1234" s="88" t="s">
        <v>238</v>
      </c>
      <c r="C1234" s="102"/>
      <c r="D1234" s="89" t="str">
        <f>IF(ISNUMBER(C1234),VLOOKUP(C1234,Approaches,2,0),"")</f>
        <v/>
      </c>
      <c r="E1234" s="76">
        <v>5</v>
      </c>
      <c r="F1234" s="11"/>
      <c r="G1234" s="12"/>
      <c r="H1234" s="103"/>
      <c r="I1234" s="14"/>
      <c r="J1234" s="12" t="s">
        <v>216</v>
      </c>
      <c r="K1234" s="87"/>
      <c r="L1234" s="82"/>
      <c r="M1234" s="11"/>
    </row>
    <row r="1235" spans="1:13" s="79" customFormat="1" ht="13.5">
      <c r="A1235" s="72"/>
      <c r="B1235" s="88" t="s">
        <v>238</v>
      </c>
      <c r="C1235" s="102"/>
      <c r="D1235" s="86" t="str">
        <f>IF(ISNUMBER(C1235),VLOOKUP(C1235,Approaches,2,0),"")</f>
        <v/>
      </c>
      <c r="E1235" s="76">
        <v>6</v>
      </c>
      <c r="F1235" s="11"/>
      <c r="G1235" s="12"/>
      <c r="H1235" s="103"/>
      <c r="I1235" s="14"/>
      <c r="J1235" s="12"/>
      <c r="K1235" s="87"/>
      <c r="L1235" s="82"/>
      <c r="M1235" s="11"/>
    </row>
    <row r="1236" spans="1:13" s="79" customFormat="1" ht="13.5">
      <c r="A1236" s="72"/>
      <c r="B1236" s="88" t="s">
        <v>238</v>
      </c>
      <c r="C1236" s="102"/>
      <c r="D1236" s="86" t="str">
        <f>IF(ISNUMBER(C1236),VLOOKUP(C1236,Approaches,2,0),"")</f>
        <v/>
      </c>
      <c r="E1236" s="76">
        <v>7</v>
      </c>
      <c r="F1236" s="11"/>
      <c r="G1236" s="12"/>
      <c r="H1236" s="103"/>
      <c r="I1236" s="14"/>
      <c r="J1236" s="12"/>
      <c r="K1236" s="87"/>
      <c r="L1236" s="82"/>
      <c r="M1236" s="11"/>
    </row>
    <row r="1237" spans="1:13" s="79" customFormat="1" ht="13.5">
      <c r="A1237" s="72"/>
      <c r="B1237" s="88" t="s">
        <v>238</v>
      </c>
      <c r="C1237" s="102"/>
      <c r="D1237" s="86" t="str">
        <f>IF(ISNUMBER(C1237),VLOOKUP(C1237,Approaches,2,0),"")</f>
        <v/>
      </c>
      <c r="E1237" s="76">
        <v>8</v>
      </c>
      <c r="F1237" s="11"/>
      <c r="G1237" s="12"/>
      <c r="H1237" s="103"/>
      <c r="I1237" s="14"/>
      <c r="J1237" s="12"/>
      <c r="K1237" s="87"/>
      <c r="L1237" s="82"/>
      <c r="M1237" s="11"/>
    </row>
    <row r="1238" spans="1:13" s="79" customFormat="1" ht="13.5">
      <c r="A1238" s="72"/>
      <c r="B1238" s="88" t="s">
        <v>238</v>
      </c>
      <c r="C1238" s="102"/>
      <c r="D1238" s="90" t="str">
        <f>IF(ISNUMBER(C1238),VLOOKUP(C1238,Approaches,2,0),"")</f>
        <v/>
      </c>
      <c r="E1238" s="76">
        <v>9</v>
      </c>
      <c r="F1238" s="11"/>
      <c r="G1238" s="12"/>
      <c r="H1238" s="103"/>
      <c r="I1238" s="14"/>
      <c r="J1238" s="12"/>
      <c r="K1238" s="87"/>
      <c r="L1238" s="82"/>
      <c r="M1238" s="11"/>
    </row>
    <row r="1239" spans="1:13" s="79" customFormat="1" ht="14.25" thickBot="1">
      <c r="A1239" s="72"/>
      <c r="B1239" s="91"/>
      <c r="C1239" s="91"/>
      <c r="D1239" s="86"/>
      <c r="E1239" s="76">
        <v>10</v>
      </c>
      <c r="F1239" s="11"/>
      <c r="G1239" s="12"/>
      <c r="H1239" s="103"/>
      <c r="I1239" s="15"/>
      <c r="J1239" s="12"/>
      <c r="K1239" s="87"/>
      <c r="L1239" s="82"/>
      <c r="M1239" s="11"/>
    </row>
    <row r="1240" spans="1:13" s="79" customFormat="1" ht="14.25" thickBot="1">
      <c r="A1240" s="72" t="str">
        <f>IF(B1240="Code",1+MAX(A$5:A1234),"")</f>
        <v/>
      </c>
      <c r="B1240" s="92"/>
      <c r="C1240" s="92"/>
      <c r="D1240" s="92"/>
      <c r="E1240" s="93"/>
      <c r="F1240" s="94"/>
      <c r="G1240" s="92" t="s">
        <v>204</v>
      </c>
      <c r="H1240" s="95">
        <f>B1230</f>
        <v>1112311</v>
      </c>
      <c r="I1240" s="104"/>
      <c r="J1240" s="93" t="s">
        <v>216</v>
      </c>
      <c r="K1240" s="93"/>
      <c r="L1240" s="93"/>
      <c r="M1240" s="93"/>
    </row>
    <row r="1241" spans="1:13" s="79" customFormat="1" ht="14.25" thickBot="1">
      <c r="A1241" s="72">
        <f>IF(B1241="Code",1+MAX(A$5:A1240),"")</f>
        <v>104</v>
      </c>
      <c r="B1241" s="73" t="s">
        <v>199</v>
      </c>
      <c r="C1241" s="73"/>
      <c r="D1241" s="74" t="s">
        <v>200</v>
      </c>
      <c r="E1241" s="75"/>
      <c r="F1241" s="74" t="s">
        <v>201</v>
      </c>
      <c r="G1241" s="74" t="s">
        <v>202</v>
      </c>
      <c r="H1241" s="75" t="s">
        <v>198</v>
      </c>
      <c r="I1241" s="75" t="s">
        <v>203</v>
      </c>
      <c r="J1241" s="75" t="s">
        <v>215</v>
      </c>
      <c r="K1241" s="76"/>
      <c r="L1241" s="77" t="str">
        <f>IF(AND(ISNUMBER(I1252),ISNUMBER(H1252)),"OK","")</f>
        <v/>
      </c>
      <c r="M1241" s="78"/>
    </row>
    <row r="1242" spans="1:13" s="79" customFormat="1" ht="13.5">
      <c r="A1242" s="72" t="str">
        <f>IF(B1242="Code",1+MAX(A$5:A1241),"")</f>
        <v/>
      </c>
      <c r="B1242" s="80">
        <f>VLOOKUP(A1241,BasicHeadings,2,0)</f>
        <v>1112321</v>
      </c>
      <c r="C1242" s="81"/>
      <c r="D1242" s="80" t="str">
        <f>VLOOKUP(A1241,BasicHeadings,3,0)</f>
        <v>Other personal effects</v>
      </c>
      <c r="E1242" s="76">
        <v>1</v>
      </c>
      <c r="F1242" s="11"/>
      <c r="G1242" s="11"/>
      <c r="H1242" s="12"/>
      <c r="I1242" s="12"/>
      <c r="J1242" s="12" t="s">
        <v>216</v>
      </c>
      <c r="K1242" s="76"/>
      <c r="L1242" s="82"/>
      <c r="M1242" s="11"/>
    </row>
    <row r="1243" spans="1:13" s="79" customFormat="1" ht="15" customHeight="1">
      <c r="A1243" s="72" t="str">
        <f>IF(B1243="Code",1+MAX(A$5:A1242),"")</f>
        <v/>
      </c>
      <c r="B1243" s="83"/>
      <c r="C1243" s="84" t="s">
        <v>212</v>
      </c>
      <c r="D1243" s="83"/>
      <c r="E1243" s="76">
        <v>2</v>
      </c>
      <c r="F1243" s="11"/>
      <c r="G1243" s="11"/>
      <c r="H1243" s="12"/>
      <c r="I1243" s="12"/>
      <c r="J1243" s="12" t="s">
        <v>216</v>
      </c>
      <c r="K1243" s="76"/>
      <c r="L1243" s="82"/>
      <c r="M1243" s="11"/>
    </row>
    <row r="1244" spans="1:13" s="79" customFormat="1" ht="13.5" customHeight="1">
      <c r="A1244" s="72" t="str">
        <f>IF(B1244="Code",1+MAX(A$5:A1243),"")</f>
        <v/>
      </c>
      <c r="B1244" s="85"/>
      <c r="C1244" s="167" t="s">
        <v>239</v>
      </c>
      <c r="D1244" s="168"/>
      <c r="E1244" s="76">
        <v>3</v>
      </c>
      <c r="F1244" s="11"/>
      <c r="G1244" s="11"/>
      <c r="H1244" s="12"/>
      <c r="I1244" s="13"/>
      <c r="J1244" s="12" t="s">
        <v>216</v>
      </c>
      <c r="K1244" s="76"/>
      <c r="L1244" s="82"/>
      <c r="M1244" s="11"/>
    </row>
    <row r="1245" spans="1:13" s="79" customFormat="1" ht="13.5">
      <c r="A1245" s="72" t="str">
        <f>IF(B1245="Code",1+MAX(A$5:A1244),"")</f>
        <v/>
      </c>
      <c r="B1245" s="86"/>
      <c r="C1245" s="169"/>
      <c r="D1245" s="170"/>
      <c r="E1245" s="87">
        <v>4</v>
      </c>
      <c r="F1245" s="11"/>
      <c r="G1245" s="11"/>
      <c r="H1245" s="12"/>
      <c r="I1245" s="12"/>
      <c r="J1245" s="12" t="s">
        <v>216</v>
      </c>
      <c r="K1245" s="76"/>
      <c r="L1245" s="82"/>
      <c r="M1245" s="11"/>
    </row>
    <row r="1246" spans="1:13" s="79" customFormat="1" ht="13.5">
      <c r="A1246" s="72" t="str">
        <f>IF(B1246="Code",1+MAX(A$5:A1245),"")</f>
        <v/>
      </c>
      <c r="B1246" s="88" t="s">
        <v>238</v>
      </c>
      <c r="C1246" s="102"/>
      <c r="D1246" s="89" t="str">
        <f>IF(ISNUMBER(C1246),VLOOKUP(C1246,Approaches,2,0),"")</f>
        <v/>
      </c>
      <c r="E1246" s="76">
        <v>5</v>
      </c>
      <c r="F1246" s="11"/>
      <c r="G1246" s="12"/>
      <c r="H1246" s="103"/>
      <c r="I1246" s="14"/>
      <c r="J1246" s="12" t="s">
        <v>216</v>
      </c>
      <c r="K1246" s="87"/>
      <c r="L1246" s="82"/>
      <c r="M1246" s="11"/>
    </row>
    <row r="1247" spans="1:13" s="79" customFormat="1" ht="13.5">
      <c r="A1247" s="72"/>
      <c r="B1247" s="88" t="s">
        <v>238</v>
      </c>
      <c r="C1247" s="102"/>
      <c r="D1247" s="86" t="str">
        <f>IF(ISNUMBER(C1247),VLOOKUP(C1247,Approaches,2,0),"")</f>
        <v/>
      </c>
      <c r="E1247" s="76">
        <v>6</v>
      </c>
      <c r="F1247" s="11"/>
      <c r="G1247" s="12"/>
      <c r="H1247" s="103"/>
      <c r="I1247" s="14"/>
      <c r="J1247" s="12"/>
      <c r="K1247" s="87"/>
      <c r="L1247" s="82"/>
      <c r="M1247" s="11"/>
    </row>
    <row r="1248" spans="1:13" s="79" customFormat="1" ht="13.5">
      <c r="A1248" s="72"/>
      <c r="B1248" s="88" t="s">
        <v>238</v>
      </c>
      <c r="C1248" s="102"/>
      <c r="D1248" s="86" t="str">
        <f>IF(ISNUMBER(C1248),VLOOKUP(C1248,Approaches,2,0),"")</f>
        <v/>
      </c>
      <c r="E1248" s="76">
        <v>7</v>
      </c>
      <c r="F1248" s="11"/>
      <c r="G1248" s="12"/>
      <c r="H1248" s="103"/>
      <c r="I1248" s="14"/>
      <c r="J1248" s="12"/>
      <c r="K1248" s="87"/>
      <c r="L1248" s="82"/>
      <c r="M1248" s="11"/>
    </row>
    <row r="1249" spans="1:13" s="79" customFormat="1" ht="13.5">
      <c r="A1249" s="72"/>
      <c r="B1249" s="88" t="s">
        <v>238</v>
      </c>
      <c r="C1249" s="102"/>
      <c r="D1249" s="86" t="str">
        <f>IF(ISNUMBER(C1249),VLOOKUP(C1249,Approaches,2,0),"")</f>
        <v/>
      </c>
      <c r="E1249" s="76">
        <v>8</v>
      </c>
      <c r="F1249" s="11"/>
      <c r="G1249" s="12"/>
      <c r="H1249" s="103"/>
      <c r="I1249" s="14"/>
      <c r="J1249" s="12"/>
      <c r="K1249" s="87"/>
      <c r="L1249" s="82"/>
      <c r="M1249" s="11"/>
    </row>
    <row r="1250" spans="1:13" s="79" customFormat="1" ht="13.5">
      <c r="A1250" s="72"/>
      <c r="B1250" s="88" t="s">
        <v>238</v>
      </c>
      <c r="C1250" s="102"/>
      <c r="D1250" s="90" t="str">
        <f>IF(ISNUMBER(C1250),VLOOKUP(C1250,Approaches,2,0),"")</f>
        <v/>
      </c>
      <c r="E1250" s="76">
        <v>9</v>
      </c>
      <c r="F1250" s="11"/>
      <c r="G1250" s="12"/>
      <c r="H1250" s="103"/>
      <c r="I1250" s="14"/>
      <c r="J1250" s="12"/>
      <c r="K1250" s="87"/>
      <c r="L1250" s="82"/>
      <c r="M1250" s="11"/>
    </row>
    <row r="1251" spans="1:13" s="79" customFormat="1" ht="14.25" thickBot="1">
      <c r="A1251" s="72"/>
      <c r="B1251" s="91"/>
      <c r="C1251" s="91"/>
      <c r="D1251" s="86"/>
      <c r="E1251" s="76">
        <v>10</v>
      </c>
      <c r="F1251" s="11"/>
      <c r="G1251" s="12"/>
      <c r="H1251" s="103"/>
      <c r="I1251" s="15"/>
      <c r="J1251" s="12"/>
      <c r="K1251" s="87"/>
      <c r="L1251" s="82"/>
      <c r="M1251" s="11"/>
    </row>
    <row r="1252" spans="1:13" s="79" customFormat="1" ht="14.25" thickBot="1">
      <c r="A1252" s="72" t="str">
        <f>IF(B1252="Code",1+MAX(A$5:A1246),"")</f>
        <v/>
      </c>
      <c r="B1252" s="92"/>
      <c r="C1252" s="92"/>
      <c r="D1252" s="92"/>
      <c r="E1252" s="93"/>
      <c r="F1252" s="94"/>
      <c r="G1252" s="92" t="s">
        <v>204</v>
      </c>
      <c r="H1252" s="95">
        <f>B1242</f>
        <v>1112321</v>
      </c>
      <c r="I1252" s="104"/>
      <c r="J1252" s="93" t="s">
        <v>216</v>
      </c>
      <c r="K1252" s="93"/>
      <c r="L1252" s="93"/>
      <c r="M1252" s="93"/>
    </row>
    <row r="1253" spans="1:13" s="79" customFormat="1" ht="14.25" thickBot="1">
      <c r="A1253" s="72">
        <f>IF(B1253="Code",1+MAX(A$5:A1252),"")</f>
        <v>105</v>
      </c>
      <c r="B1253" s="73" t="s">
        <v>199</v>
      </c>
      <c r="C1253" s="73"/>
      <c r="D1253" s="74" t="s">
        <v>200</v>
      </c>
      <c r="E1253" s="75"/>
      <c r="F1253" s="74" t="s">
        <v>201</v>
      </c>
      <c r="G1253" s="74" t="s">
        <v>202</v>
      </c>
      <c r="H1253" s="75" t="s">
        <v>198</v>
      </c>
      <c r="I1253" s="75" t="s">
        <v>203</v>
      </c>
      <c r="J1253" s="75" t="s">
        <v>215</v>
      </c>
      <c r="K1253" s="76"/>
      <c r="L1253" s="77" t="str">
        <f>IF(AND(ISNUMBER(I1264),ISNUMBER(H1264)),"OK","")</f>
        <v/>
      </c>
      <c r="M1253" s="78"/>
    </row>
    <row r="1254" spans="1:13" s="79" customFormat="1" ht="13.5">
      <c r="A1254" s="72" t="str">
        <f>IF(B1254="Code",1+MAX(A$5:A1253),"")</f>
        <v/>
      </c>
      <c r="B1254" s="80">
        <f>VLOOKUP(A1253,BasicHeadings,2,0)</f>
        <v>1112411</v>
      </c>
      <c r="C1254" s="81"/>
      <c r="D1254" s="80" t="str">
        <f>VLOOKUP(A1253,BasicHeadings,3,0)</f>
        <v>Social protection</v>
      </c>
      <c r="E1254" s="76">
        <v>1</v>
      </c>
      <c r="F1254" s="11"/>
      <c r="G1254" s="11"/>
      <c r="H1254" s="12"/>
      <c r="I1254" s="12"/>
      <c r="J1254" s="12" t="s">
        <v>216</v>
      </c>
      <c r="K1254" s="76"/>
      <c r="L1254" s="82"/>
      <c r="M1254" s="11"/>
    </row>
    <row r="1255" spans="1:13" s="79" customFormat="1" ht="15" customHeight="1">
      <c r="A1255" s="72" t="str">
        <f>IF(B1255="Code",1+MAX(A$5:A1254),"")</f>
        <v/>
      </c>
      <c r="B1255" s="83"/>
      <c r="C1255" s="84" t="s">
        <v>212</v>
      </c>
      <c r="D1255" s="83"/>
      <c r="E1255" s="76">
        <v>2</v>
      </c>
      <c r="F1255" s="11"/>
      <c r="G1255" s="11"/>
      <c r="H1255" s="12"/>
      <c r="I1255" s="12"/>
      <c r="J1255" s="12" t="s">
        <v>216</v>
      </c>
      <c r="K1255" s="76"/>
      <c r="L1255" s="82"/>
      <c r="M1255" s="11"/>
    </row>
    <row r="1256" spans="1:13" s="79" customFormat="1" ht="13.5" customHeight="1">
      <c r="A1256" s="72" t="str">
        <f>IF(B1256="Code",1+MAX(A$5:A1255),"")</f>
        <v/>
      </c>
      <c r="B1256" s="85"/>
      <c r="C1256" s="167" t="s">
        <v>239</v>
      </c>
      <c r="D1256" s="168"/>
      <c r="E1256" s="76">
        <v>3</v>
      </c>
      <c r="F1256" s="11"/>
      <c r="G1256" s="11"/>
      <c r="H1256" s="12"/>
      <c r="I1256" s="13"/>
      <c r="J1256" s="12" t="s">
        <v>216</v>
      </c>
      <c r="K1256" s="76"/>
      <c r="L1256" s="82"/>
      <c r="M1256" s="11"/>
    </row>
    <row r="1257" spans="1:13" s="79" customFormat="1" ht="13.5">
      <c r="A1257" s="72" t="str">
        <f>IF(B1257="Code",1+MAX(A$5:A1256),"")</f>
        <v/>
      </c>
      <c r="B1257" s="86"/>
      <c r="C1257" s="169"/>
      <c r="D1257" s="170"/>
      <c r="E1257" s="87">
        <v>4</v>
      </c>
      <c r="F1257" s="11"/>
      <c r="G1257" s="11"/>
      <c r="H1257" s="12"/>
      <c r="I1257" s="12"/>
      <c r="J1257" s="12" t="s">
        <v>216</v>
      </c>
      <c r="K1257" s="76"/>
      <c r="L1257" s="82"/>
      <c r="M1257" s="11"/>
    </row>
    <row r="1258" spans="1:13" s="79" customFormat="1" ht="13.5">
      <c r="A1258" s="72" t="str">
        <f>IF(B1258="Code",1+MAX(A$5:A1257),"")</f>
        <v/>
      </c>
      <c r="B1258" s="88" t="s">
        <v>238</v>
      </c>
      <c r="C1258" s="102"/>
      <c r="D1258" s="89" t="str">
        <f>IF(ISNUMBER(C1258),VLOOKUP(C1258,Approaches,2,0),"")</f>
        <v/>
      </c>
      <c r="E1258" s="76">
        <v>5</v>
      </c>
      <c r="F1258" s="11"/>
      <c r="G1258" s="12"/>
      <c r="H1258" s="103"/>
      <c r="I1258" s="14"/>
      <c r="J1258" s="12" t="s">
        <v>216</v>
      </c>
      <c r="K1258" s="87"/>
      <c r="L1258" s="82"/>
      <c r="M1258" s="11"/>
    </row>
    <row r="1259" spans="1:13" s="79" customFormat="1" ht="13.5">
      <c r="A1259" s="72"/>
      <c r="B1259" s="88" t="s">
        <v>238</v>
      </c>
      <c r="C1259" s="102"/>
      <c r="D1259" s="86" t="str">
        <f>IF(ISNUMBER(C1259),VLOOKUP(C1259,Approaches,2,0),"")</f>
        <v/>
      </c>
      <c r="E1259" s="76">
        <v>6</v>
      </c>
      <c r="F1259" s="11"/>
      <c r="G1259" s="12"/>
      <c r="H1259" s="103"/>
      <c r="I1259" s="14"/>
      <c r="J1259" s="12"/>
      <c r="K1259" s="87"/>
      <c r="L1259" s="82"/>
      <c r="M1259" s="11"/>
    </row>
    <row r="1260" spans="1:13" s="79" customFormat="1" ht="13.5">
      <c r="A1260" s="72"/>
      <c r="B1260" s="88" t="s">
        <v>238</v>
      </c>
      <c r="C1260" s="102"/>
      <c r="D1260" s="86" t="str">
        <f>IF(ISNUMBER(C1260),VLOOKUP(C1260,Approaches,2,0),"")</f>
        <v/>
      </c>
      <c r="E1260" s="76">
        <v>7</v>
      </c>
      <c r="F1260" s="11"/>
      <c r="G1260" s="12"/>
      <c r="H1260" s="103"/>
      <c r="I1260" s="14"/>
      <c r="J1260" s="12"/>
      <c r="K1260" s="87"/>
      <c r="L1260" s="82"/>
      <c r="M1260" s="11"/>
    </row>
    <row r="1261" spans="1:13" s="79" customFormat="1" ht="13.5">
      <c r="A1261" s="72"/>
      <c r="B1261" s="88" t="s">
        <v>238</v>
      </c>
      <c r="C1261" s="102"/>
      <c r="D1261" s="86" t="str">
        <f>IF(ISNUMBER(C1261),VLOOKUP(C1261,Approaches,2,0),"")</f>
        <v/>
      </c>
      <c r="E1261" s="76">
        <v>8</v>
      </c>
      <c r="F1261" s="11"/>
      <c r="G1261" s="12"/>
      <c r="H1261" s="103"/>
      <c r="I1261" s="14"/>
      <c r="J1261" s="12"/>
      <c r="K1261" s="87"/>
      <c r="L1261" s="82"/>
      <c r="M1261" s="11"/>
    </row>
    <row r="1262" spans="1:13" s="79" customFormat="1" ht="13.5">
      <c r="A1262" s="72"/>
      <c r="B1262" s="88" t="s">
        <v>238</v>
      </c>
      <c r="C1262" s="102"/>
      <c r="D1262" s="90" t="str">
        <f>IF(ISNUMBER(C1262),VLOOKUP(C1262,Approaches,2,0),"")</f>
        <v/>
      </c>
      <c r="E1262" s="76">
        <v>9</v>
      </c>
      <c r="F1262" s="11"/>
      <c r="G1262" s="12"/>
      <c r="H1262" s="103"/>
      <c r="I1262" s="14"/>
      <c r="J1262" s="12"/>
      <c r="K1262" s="87"/>
      <c r="L1262" s="82"/>
      <c r="M1262" s="11"/>
    </row>
    <row r="1263" spans="1:13" s="79" customFormat="1" ht="14.25" thickBot="1">
      <c r="A1263" s="72"/>
      <c r="B1263" s="91"/>
      <c r="C1263" s="91"/>
      <c r="D1263" s="86"/>
      <c r="E1263" s="76">
        <v>10</v>
      </c>
      <c r="F1263" s="11"/>
      <c r="G1263" s="12"/>
      <c r="H1263" s="103"/>
      <c r="I1263" s="15"/>
      <c r="J1263" s="12"/>
      <c r="K1263" s="87"/>
      <c r="L1263" s="82"/>
      <c r="M1263" s="11"/>
    </row>
    <row r="1264" spans="1:13" s="79" customFormat="1" ht="14.25" thickBot="1">
      <c r="A1264" s="72" t="str">
        <f>IF(B1264="Code",1+MAX(A$5:A1258),"")</f>
        <v/>
      </c>
      <c r="B1264" s="92"/>
      <c r="C1264" s="92"/>
      <c r="D1264" s="92"/>
      <c r="E1264" s="93"/>
      <c r="F1264" s="94"/>
      <c r="G1264" s="92" t="s">
        <v>204</v>
      </c>
      <c r="H1264" s="95">
        <f>B1254</f>
        <v>1112411</v>
      </c>
      <c r="I1264" s="104"/>
      <c r="J1264" s="93" t="s">
        <v>216</v>
      </c>
      <c r="K1264" s="93"/>
      <c r="L1264" s="93"/>
      <c r="M1264" s="93"/>
    </row>
    <row r="1265" spans="1:13" s="79" customFormat="1" ht="14.25" thickBot="1">
      <c r="A1265" s="72">
        <f>IF(B1265="Code",1+MAX(A$5:A1264),"")</f>
        <v>106</v>
      </c>
      <c r="B1265" s="73" t="s">
        <v>199</v>
      </c>
      <c r="C1265" s="73"/>
      <c r="D1265" s="74" t="s">
        <v>200</v>
      </c>
      <c r="E1265" s="75"/>
      <c r="F1265" s="74" t="s">
        <v>201</v>
      </c>
      <c r="G1265" s="74" t="s">
        <v>202</v>
      </c>
      <c r="H1265" s="75" t="s">
        <v>198</v>
      </c>
      <c r="I1265" s="75" t="s">
        <v>203</v>
      </c>
      <c r="J1265" s="75" t="s">
        <v>215</v>
      </c>
      <c r="K1265" s="76"/>
      <c r="L1265" s="77" t="str">
        <f>IF(AND(ISNUMBER(I1276),ISNUMBER(H1276)),"OK","")</f>
        <v/>
      </c>
      <c r="M1265" s="78"/>
    </row>
    <row r="1266" spans="1:13" s="79" customFormat="1" ht="13.5">
      <c r="A1266" s="72" t="str">
        <f>IF(B1266="Code",1+MAX(A$5:A1265),"")</f>
        <v/>
      </c>
      <c r="B1266" s="80">
        <f>VLOOKUP(A1265,BasicHeadings,2,0)</f>
        <v>1112511</v>
      </c>
      <c r="C1266" s="81"/>
      <c r="D1266" s="80" t="str">
        <f>VLOOKUP(A1265,BasicHeadings,3,0)</f>
        <v>Insurance</v>
      </c>
      <c r="E1266" s="76">
        <v>1</v>
      </c>
      <c r="F1266" s="11"/>
      <c r="G1266" s="11"/>
      <c r="H1266" s="12"/>
      <c r="I1266" s="12"/>
      <c r="J1266" s="12" t="s">
        <v>216</v>
      </c>
      <c r="K1266" s="76"/>
      <c r="L1266" s="82"/>
      <c r="M1266" s="11"/>
    </row>
    <row r="1267" spans="1:13" s="79" customFormat="1" ht="15" customHeight="1">
      <c r="A1267" s="72" t="str">
        <f>IF(B1267="Code",1+MAX(A$5:A1266),"")</f>
        <v/>
      </c>
      <c r="B1267" s="83"/>
      <c r="C1267" s="84" t="s">
        <v>212</v>
      </c>
      <c r="D1267" s="83"/>
      <c r="E1267" s="76">
        <v>2</v>
      </c>
      <c r="F1267" s="11"/>
      <c r="G1267" s="11"/>
      <c r="H1267" s="12"/>
      <c r="I1267" s="12"/>
      <c r="J1267" s="12" t="s">
        <v>216</v>
      </c>
      <c r="K1267" s="76"/>
      <c r="L1267" s="82"/>
      <c r="M1267" s="11"/>
    </row>
    <row r="1268" spans="1:13" s="79" customFormat="1" ht="13.5" customHeight="1">
      <c r="A1268" s="72" t="str">
        <f>IF(B1268="Code",1+MAX(A$5:A1267),"")</f>
        <v/>
      </c>
      <c r="B1268" s="85"/>
      <c r="C1268" s="167" t="s">
        <v>239</v>
      </c>
      <c r="D1268" s="168"/>
      <c r="E1268" s="76">
        <v>3</v>
      </c>
      <c r="F1268" s="11"/>
      <c r="G1268" s="11"/>
      <c r="H1268" s="12"/>
      <c r="I1268" s="13"/>
      <c r="J1268" s="12" t="s">
        <v>216</v>
      </c>
      <c r="K1268" s="76"/>
      <c r="L1268" s="82"/>
      <c r="M1268" s="11"/>
    </row>
    <row r="1269" spans="1:13" s="79" customFormat="1" ht="13.5">
      <c r="A1269" s="72" t="str">
        <f>IF(B1269="Code",1+MAX(A$5:A1268),"")</f>
        <v/>
      </c>
      <c r="B1269" s="86"/>
      <c r="C1269" s="169"/>
      <c r="D1269" s="170"/>
      <c r="E1269" s="87">
        <v>4</v>
      </c>
      <c r="F1269" s="11"/>
      <c r="G1269" s="11"/>
      <c r="H1269" s="12"/>
      <c r="I1269" s="12"/>
      <c r="J1269" s="12" t="s">
        <v>216</v>
      </c>
      <c r="K1269" s="76"/>
      <c r="L1269" s="82"/>
      <c r="M1269" s="11"/>
    </row>
    <row r="1270" spans="1:13" s="79" customFormat="1" ht="13.5">
      <c r="A1270" s="72" t="str">
        <f>IF(B1270="Code",1+MAX(A$5:A1269),"")</f>
        <v/>
      </c>
      <c r="B1270" s="88" t="s">
        <v>238</v>
      </c>
      <c r="C1270" s="102"/>
      <c r="D1270" s="89" t="str">
        <f>IF(ISNUMBER(C1270),VLOOKUP(C1270,Approaches,2,0),"")</f>
        <v/>
      </c>
      <c r="E1270" s="76">
        <v>5</v>
      </c>
      <c r="F1270" s="11"/>
      <c r="G1270" s="12"/>
      <c r="H1270" s="103"/>
      <c r="I1270" s="14"/>
      <c r="J1270" s="12" t="s">
        <v>216</v>
      </c>
      <c r="K1270" s="87"/>
      <c r="L1270" s="82"/>
      <c r="M1270" s="11"/>
    </row>
    <row r="1271" spans="1:13" s="79" customFormat="1" ht="13.5">
      <c r="A1271" s="72"/>
      <c r="B1271" s="88" t="s">
        <v>238</v>
      </c>
      <c r="C1271" s="102"/>
      <c r="D1271" s="86" t="str">
        <f>IF(ISNUMBER(C1271),VLOOKUP(C1271,Approaches,2,0),"")</f>
        <v/>
      </c>
      <c r="E1271" s="76">
        <v>6</v>
      </c>
      <c r="F1271" s="11"/>
      <c r="G1271" s="12"/>
      <c r="H1271" s="103"/>
      <c r="I1271" s="14"/>
      <c r="J1271" s="12"/>
      <c r="K1271" s="87"/>
      <c r="L1271" s="82"/>
      <c r="M1271" s="11"/>
    </row>
    <row r="1272" spans="1:13" s="79" customFormat="1" ht="13.5">
      <c r="A1272" s="72"/>
      <c r="B1272" s="88" t="s">
        <v>238</v>
      </c>
      <c r="C1272" s="102"/>
      <c r="D1272" s="86" t="str">
        <f>IF(ISNUMBER(C1272),VLOOKUP(C1272,Approaches,2,0),"")</f>
        <v/>
      </c>
      <c r="E1272" s="76">
        <v>7</v>
      </c>
      <c r="F1272" s="11"/>
      <c r="G1272" s="12"/>
      <c r="H1272" s="103"/>
      <c r="I1272" s="14"/>
      <c r="J1272" s="12"/>
      <c r="K1272" s="87"/>
      <c r="L1272" s="82"/>
      <c r="M1272" s="11"/>
    </row>
    <row r="1273" spans="1:13" s="79" customFormat="1" ht="13.5">
      <c r="A1273" s="72"/>
      <c r="B1273" s="88" t="s">
        <v>238</v>
      </c>
      <c r="C1273" s="102"/>
      <c r="D1273" s="86" t="str">
        <f>IF(ISNUMBER(C1273),VLOOKUP(C1273,Approaches,2,0),"")</f>
        <v/>
      </c>
      <c r="E1273" s="76">
        <v>8</v>
      </c>
      <c r="F1273" s="11"/>
      <c r="G1273" s="12"/>
      <c r="H1273" s="103"/>
      <c r="I1273" s="14"/>
      <c r="J1273" s="12"/>
      <c r="K1273" s="87"/>
      <c r="L1273" s="82"/>
      <c r="M1273" s="11"/>
    </row>
    <row r="1274" spans="1:13" s="79" customFormat="1" ht="13.5">
      <c r="A1274" s="72"/>
      <c r="B1274" s="88" t="s">
        <v>238</v>
      </c>
      <c r="C1274" s="102"/>
      <c r="D1274" s="90" t="str">
        <f>IF(ISNUMBER(C1274),VLOOKUP(C1274,Approaches,2,0),"")</f>
        <v/>
      </c>
      <c r="E1274" s="76">
        <v>9</v>
      </c>
      <c r="F1274" s="11"/>
      <c r="G1274" s="12"/>
      <c r="H1274" s="103"/>
      <c r="I1274" s="14"/>
      <c r="J1274" s="12"/>
      <c r="K1274" s="87"/>
      <c r="L1274" s="82"/>
      <c r="M1274" s="11"/>
    </row>
    <row r="1275" spans="1:13" s="79" customFormat="1" ht="14.25" thickBot="1">
      <c r="A1275" s="72"/>
      <c r="B1275" s="91"/>
      <c r="C1275" s="91"/>
      <c r="D1275" s="86"/>
      <c r="E1275" s="76">
        <v>10</v>
      </c>
      <c r="F1275" s="11"/>
      <c r="G1275" s="12"/>
      <c r="H1275" s="103"/>
      <c r="I1275" s="15"/>
      <c r="J1275" s="12"/>
      <c r="K1275" s="87"/>
      <c r="L1275" s="82"/>
      <c r="M1275" s="11"/>
    </row>
    <row r="1276" spans="1:13" s="79" customFormat="1" ht="14.25" thickBot="1">
      <c r="A1276" s="72" t="str">
        <f>IF(B1276="Code",1+MAX(A$5:A1270),"")</f>
        <v/>
      </c>
      <c r="B1276" s="92"/>
      <c r="C1276" s="92"/>
      <c r="D1276" s="92"/>
      <c r="E1276" s="93"/>
      <c r="F1276" s="94"/>
      <c r="G1276" s="92" t="s">
        <v>204</v>
      </c>
      <c r="H1276" s="95">
        <f>B1266</f>
        <v>1112511</v>
      </c>
      <c r="I1276" s="104"/>
      <c r="J1276" s="93" t="s">
        <v>216</v>
      </c>
      <c r="K1276" s="93"/>
      <c r="L1276" s="93"/>
      <c r="M1276" s="93"/>
    </row>
    <row r="1277" spans="1:13" s="79" customFormat="1" ht="14.25" thickBot="1">
      <c r="A1277" s="72">
        <f>IF(B1277="Code",1+MAX(A$5:A1276),"")</f>
        <v>107</v>
      </c>
      <c r="B1277" s="73" t="s">
        <v>199</v>
      </c>
      <c r="C1277" s="73"/>
      <c r="D1277" s="74" t="s">
        <v>200</v>
      </c>
      <c r="E1277" s="75"/>
      <c r="F1277" s="74" t="s">
        <v>201</v>
      </c>
      <c r="G1277" s="74" t="s">
        <v>202</v>
      </c>
      <c r="H1277" s="75" t="s">
        <v>198</v>
      </c>
      <c r="I1277" s="75" t="s">
        <v>203</v>
      </c>
      <c r="J1277" s="75" t="s">
        <v>215</v>
      </c>
      <c r="K1277" s="76"/>
      <c r="L1277" s="77" t="str">
        <f>IF(AND(ISNUMBER(I1288),ISNUMBER(H1288)),"OK","")</f>
        <v/>
      </c>
      <c r="M1277" s="78"/>
    </row>
    <row r="1278" spans="1:13" s="79" customFormat="1" ht="13.5">
      <c r="A1278" s="72" t="str">
        <f>IF(B1278="Code",1+MAX(A$5:A1277),"")</f>
        <v/>
      </c>
      <c r="B1278" s="80">
        <f>VLOOKUP(A1277,BasicHeadings,2,0)</f>
        <v>1112611</v>
      </c>
      <c r="C1278" s="81"/>
      <c r="D1278" s="80" t="str">
        <f>VLOOKUP(A1277,BasicHeadings,3,0)</f>
        <v>Financial Intermediation Services Indirectly Measured (FISIM)</v>
      </c>
      <c r="E1278" s="76">
        <v>1</v>
      </c>
      <c r="F1278" s="11"/>
      <c r="G1278" s="11"/>
      <c r="H1278" s="12"/>
      <c r="I1278" s="12"/>
      <c r="J1278" s="12" t="s">
        <v>216</v>
      </c>
      <c r="K1278" s="76"/>
      <c r="L1278" s="82"/>
      <c r="M1278" s="11"/>
    </row>
    <row r="1279" spans="1:13" s="79" customFormat="1" ht="15" customHeight="1">
      <c r="A1279" s="72" t="str">
        <f>IF(B1279="Code",1+MAX(A$5:A1278),"")</f>
        <v/>
      </c>
      <c r="B1279" s="83"/>
      <c r="C1279" s="84" t="s">
        <v>212</v>
      </c>
      <c r="D1279" s="83"/>
      <c r="E1279" s="76">
        <v>2</v>
      </c>
      <c r="F1279" s="11"/>
      <c r="G1279" s="11"/>
      <c r="H1279" s="12"/>
      <c r="I1279" s="12"/>
      <c r="J1279" s="12" t="s">
        <v>216</v>
      </c>
      <c r="K1279" s="76"/>
      <c r="L1279" s="82"/>
      <c r="M1279" s="11"/>
    </row>
    <row r="1280" spans="1:13" s="79" customFormat="1" ht="13.5" customHeight="1">
      <c r="A1280" s="72" t="str">
        <f>IF(B1280="Code",1+MAX(A$5:A1279),"")</f>
        <v/>
      </c>
      <c r="B1280" s="85"/>
      <c r="C1280" s="167" t="s">
        <v>239</v>
      </c>
      <c r="D1280" s="168"/>
      <c r="E1280" s="76">
        <v>3</v>
      </c>
      <c r="F1280" s="11"/>
      <c r="G1280" s="11"/>
      <c r="H1280" s="12"/>
      <c r="I1280" s="13"/>
      <c r="J1280" s="12" t="s">
        <v>216</v>
      </c>
      <c r="K1280" s="76"/>
      <c r="L1280" s="82"/>
      <c r="M1280" s="11"/>
    </row>
    <row r="1281" spans="1:13" s="79" customFormat="1" ht="13.5">
      <c r="A1281" s="72" t="str">
        <f>IF(B1281="Code",1+MAX(A$5:A1280),"")</f>
        <v/>
      </c>
      <c r="B1281" s="86"/>
      <c r="C1281" s="169"/>
      <c r="D1281" s="170"/>
      <c r="E1281" s="87">
        <v>4</v>
      </c>
      <c r="F1281" s="11"/>
      <c r="G1281" s="11"/>
      <c r="H1281" s="12"/>
      <c r="I1281" s="12"/>
      <c r="J1281" s="12" t="s">
        <v>216</v>
      </c>
      <c r="K1281" s="76"/>
      <c r="L1281" s="82"/>
      <c r="M1281" s="11"/>
    </row>
    <row r="1282" spans="1:13" s="79" customFormat="1" ht="13.5">
      <c r="A1282" s="72" t="str">
        <f>IF(B1282="Code",1+MAX(A$5:A1281),"")</f>
        <v/>
      </c>
      <c r="B1282" s="88" t="s">
        <v>238</v>
      </c>
      <c r="C1282" s="102"/>
      <c r="D1282" s="89" t="str">
        <f>IF(ISNUMBER(C1282),VLOOKUP(C1282,Approaches,2,0),"")</f>
        <v/>
      </c>
      <c r="E1282" s="76">
        <v>5</v>
      </c>
      <c r="F1282" s="11"/>
      <c r="G1282" s="12"/>
      <c r="H1282" s="103"/>
      <c r="I1282" s="14"/>
      <c r="J1282" s="12" t="s">
        <v>216</v>
      </c>
      <c r="K1282" s="87"/>
      <c r="L1282" s="82"/>
      <c r="M1282" s="11"/>
    </row>
    <row r="1283" spans="1:13" s="79" customFormat="1" ht="13.5">
      <c r="A1283" s="72"/>
      <c r="B1283" s="88" t="s">
        <v>238</v>
      </c>
      <c r="C1283" s="102"/>
      <c r="D1283" s="86" t="str">
        <f>IF(ISNUMBER(C1283),VLOOKUP(C1283,Approaches,2,0),"")</f>
        <v/>
      </c>
      <c r="E1283" s="76">
        <v>6</v>
      </c>
      <c r="F1283" s="11"/>
      <c r="G1283" s="12"/>
      <c r="H1283" s="103"/>
      <c r="I1283" s="14"/>
      <c r="J1283" s="12"/>
      <c r="K1283" s="87"/>
      <c r="L1283" s="82"/>
      <c r="M1283" s="11"/>
    </row>
    <row r="1284" spans="1:13" s="79" customFormat="1" ht="13.5">
      <c r="A1284" s="72"/>
      <c r="B1284" s="88" t="s">
        <v>238</v>
      </c>
      <c r="C1284" s="102"/>
      <c r="D1284" s="86" t="str">
        <f>IF(ISNUMBER(C1284),VLOOKUP(C1284,Approaches,2,0),"")</f>
        <v/>
      </c>
      <c r="E1284" s="76">
        <v>7</v>
      </c>
      <c r="F1284" s="11"/>
      <c r="G1284" s="12"/>
      <c r="H1284" s="103"/>
      <c r="I1284" s="14"/>
      <c r="J1284" s="12"/>
      <c r="K1284" s="87"/>
      <c r="L1284" s="82"/>
      <c r="M1284" s="11"/>
    </row>
    <row r="1285" spans="1:13" s="79" customFormat="1" ht="13.5">
      <c r="A1285" s="72"/>
      <c r="B1285" s="88" t="s">
        <v>238</v>
      </c>
      <c r="C1285" s="102"/>
      <c r="D1285" s="86" t="str">
        <f>IF(ISNUMBER(C1285),VLOOKUP(C1285,Approaches,2,0),"")</f>
        <v/>
      </c>
      <c r="E1285" s="76">
        <v>8</v>
      </c>
      <c r="F1285" s="11"/>
      <c r="G1285" s="12"/>
      <c r="H1285" s="103"/>
      <c r="I1285" s="14"/>
      <c r="J1285" s="12"/>
      <c r="K1285" s="87"/>
      <c r="L1285" s="82"/>
      <c r="M1285" s="11"/>
    </row>
    <row r="1286" spans="1:13" s="79" customFormat="1" ht="13.5">
      <c r="A1286" s="72"/>
      <c r="B1286" s="88" t="s">
        <v>238</v>
      </c>
      <c r="C1286" s="102"/>
      <c r="D1286" s="90" t="str">
        <f>IF(ISNUMBER(C1286),VLOOKUP(C1286,Approaches,2,0),"")</f>
        <v/>
      </c>
      <c r="E1286" s="76">
        <v>9</v>
      </c>
      <c r="F1286" s="11"/>
      <c r="G1286" s="12"/>
      <c r="H1286" s="103"/>
      <c r="I1286" s="14"/>
      <c r="J1286" s="12"/>
      <c r="K1286" s="87"/>
      <c r="L1286" s="82"/>
      <c r="M1286" s="11"/>
    </row>
    <row r="1287" spans="1:13" s="79" customFormat="1" ht="14.25" thickBot="1">
      <c r="A1287" s="72"/>
      <c r="B1287" s="91"/>
      <c r="C1287" s="91"/>
      <c r="D1287" s="86"/>
      <c r="E1287" s="76">
        <v>10</v>
      </c>
      <c r="F1287" s="11"/>
      <c r="G1287" s="12"/>
      <c r="H1287" s="103"/>
      <c r="I1287" s="15"/>
      <c r="J1287" s="12"/>
      <c r="K1287" s="87"/>
      <c r="L1287" s="82"/>
      <c r="M1287" s="11"/>
    </row>
    <row r="1288" spans="1:13" s="79" customFormat="1" ht="14.25" thickBot="1">
      <c r="A1288" s="72" t="str">
        <f>IF(B1288="Code",1+MAX(A$5:A1282),"")</f>
        <v/>
      </c>
      <c r="B1288" s="92"/>
      <c r="C1288" s="92"/>
      <c r="D1288" s="92"/>
      <c r="E1288" s="93"/>
      <c r="F1288" s="94"/>
      <c r="G1288" s="92" t="s">
        <v>204</v>
      </c>
      <c r="H1288" s="95">
        <f>B1278</f>
        <v>1112611</v>
      </c>
      <c r="I1288" s="104"/>
      <c r="J1288" s="93" t="s">
        <v>216</v>
      </c>
      <c r="K1288" s="93"/>
      <c r="L1288" s="93"/>
      <c r="M1288" s="93"/>
    </row>
    <row r="1289" spans="1:13" s="79" customFormat="1" ht="14.25" thickBot="1">
      <c r="A1289" s="72">
        <f>IF(B1289="Code",1+MAX(A$5:A1288),"")</f>
        <v>108</v>
      </c>
      <c r="B1289" s="73" t="s">
        <v>199</v>
      </c>
      <c r="C1289" s="73"/>
      <c r="D1289" s="74" t="s">
        <v>200</v>
      </c>
      <c r="E1289" s="75"/>
      <c r="F1289" s="74" t="s">
        <v>201</v>
      </c>
      <c r="G1289" s="74" t="s">
        <v>202</v>
      </c>
      <c r="H1289" s="75" t="s">
        <v>198</v>
      </c>
      <c r="I1289" s="75" t="s">
        <v>203</v>
      </c>
      <c r="J1289" s="75" t="s">
        <v>215</v>
      </c>
      <c r="K1289" s="76"/>
      <c r="L1289" s="77" t="str">
        <f>IF(AND(ISNUMBER(I1300),ISNUMBER(H1300)),"OK","")</f>
        <v/>
      </c>
      <c r="M1289" s="78"/>
    </row>
    <row r="1290" spans="1:13" s="79" customFormat="1" ht="13.5">
      <c r="A1290" s="72" t="str">
        <f>IF(B1290="Code",1+MAX(A$5:A1289),"")</f>
        <v/>
      </c>
      <c r="B1290" s="80">
        <f>VLOOKUP(A1289,BasicHeadings,2,0)</f>
        <v>1112621</v>
      </c>
      <c r="C1290" s="81"/>
      <c r="D1290" s="80" t="str">
        <f>VLOOKUP(A1289,BasicHeadings,3,0)</f>
        <v>Other financial services n.e.c.</v>
      </c>
      <c r="E1290" s="76">
        <v>1</v>
      </c>
      <c r="F1290" s="11"/>
      <c r="G1290" s="11"/>
      <c r="H1290" s="12"/>
      <c r="I1290" s="12"/>
      <c r="J1290" s="12" t="s">
        <v>216</v>
      </c>
      <c r="K1290" s="76"/>
      <c r="L1290" s="82"/>
      <c r="M1290" s="11"/>
    </row>
    <row r="1291" spans="1:13" s="79" customFormat="1" ht="15" customHeight="1">
      <c r="A1291" s="72" t="str">
        <f>IF(B1291="Code",1+MAX(A$5:A1290),"")</f>
        <v/>
      </c>
      <c r="B1291" s="83"/>
      <c r="C1291" s="84" t="s">
        <v>212</v>
      </c>
      <c r="D1291" s="83"/>
      <c r="E1291" s="76">
        <v>2</v>
      </c>
      <c r="F1291" s="11"/>
      <c r="G1291" s="11"/>
      <c r="H1291" s="12"/>
      <c r="I1291" s="12"/>
      <c r="J1291" s="12" t="s">
        <v>216</v>
      </c>
      <c r="K1291" s="76"/>
      <c r="L1291" s="82"/>
      <c r="M1291" s="11"/>
    </row>
    <row r="1292" spans="1:13" s="79" customFormat="1" ht="13.5" customHeight="1">
      <c r="A1292" s="72" t="str">
        <f>IF(B1292="Code",1+MAX(A$5:A1291),"")</f>
        <v/>
      </c>
      <c r="B1292" s="85"/>
      <c r="C1292" s="167" t="s">
        <v>239</v>
      </c>
      <c r="D1292" s="168"/>
      <c r="E1292" s="76">
        <v>3</v>
      </c>
      <c r="F1292" s="11"/>
      <c r="G1292" s="11"/>
      <c r="H1292" s="12"/>
      <c r="I1292" s="13"/>
      <c r="J1292" s="12" t="s">
        <v>216</v>
      </c>
      <c r="K1292" s="76"/>
      <c r="L1292" s="82"/>
      <c r="M1292" s="11"/>
    </row>
    <row r="1293" spans="1:13" s="79" customFormat="1" ht="13.5">
      <c r="A1293" s="72" t="str">
        <f>IF(B1293="Code",1+MAX(A$5:A1292),"")</f>
        <v/>
      </c>
      <c r="B1293" s="86"/>
      <c r="C1293" s="169"/>
      <c r="D1293" s="170"/>
      <c r="E1293" s="87">
        <v>4</v>
      </c>
      <c r="F1293" s="11"/>
      <c r="G1293" s="11"/>
      <c r="H1293" s="12"/>
      <c r="I1293" s="12"/>
      <c r="J1293" s="12" t="s">
        <v>216</v>
      </c>
      <c r="K1293" s="76"/>
      <c r="L1293" s="82"/>
      <c r="M1293" s="11"/>
    </row>
    <row r="1294" spans="1:13" s="79" customFormat="1" ht="13.5">
      <c r="A1294" s="72" t="str">
        <f>IF(B1294="Code",1+MAX(A$5:A1293),"")</f>
        <v/>
      </c>
      <c r="B1294" s="88" t="s">
        <v>238</v>
      </c>
      <c r="C1294" s="102"/>
      <c r="D1294" s="89" t="str">
        <f>IF(ISNUMBER(C1294),VLOOKUP(C1294,Approaches,2,0),"")</f>
        <v/>
      </c>
      <c r="E1294" s="76">
        <v>5</v>
      </c>
      <c r="F1294" s="11"/>
      <c r="G1294" s="12"/>
      <c r="H1294" s="103"/>
      <c r="I1294" s="14"/>
      <c r="J1294" s="12" t="s">
        <v>216</v>
      </c>
      <c r="K1294" s="87"/>
      <c r="L1294" s="82"/>
      <c r="M1294" s="11"/>
    </row>
    <row r="1295" spans="1:13" s="79" customFormat="1" ht="13.5">
      <c r="A1295" s="72"/>
      <c r="B1295" s="88" t="s">
        <v>238</v>
      </c>
      <c r="C1295" s="102"/>
      <c r="D1295" s="86" t="str">
        <f>IF(ISNUMBER(C1295),VLOOKUP(C1295,Approaches,2,0),"")</f>
        <v/>
      </c>
      <c r="E1295" s="76">
        <v>6</v>
      </c>
      <c r="F1295" s="11"/>
      <c r="G1295" s="12"/>
      <c r="H1295" s="103"/>
      <c r="I1295" s="14"/>
      <c r="J1295" s="12"/>
      <c r="K1295" s="87"/>
      <c r="L1295" s="82"/>
      <c r="M1295" s="11"/>
    </row>
    <row r="1296" spans="1:13" s="79" customFormat="1" ht="13.5">
      <c r="A1296" s="72"/>
      <c r="B1296" s="88" t="s">
        <v>238</v>
      </c>
      <c r="C1296" s="102"/>
      <c r="D1296" s="86" t="str">
        <f>IF(ISNUMBER(C1296),VLOOKUP(C1296,Approaches,2,0),"")</f>
        <v/>
      </c>
      <c r="E1296" s="76">
        <v>7</v>
      </c>
      <c r="F1296" s="11"/>
      <c r="G1296" s="12"/>
      <c r="H1296" s="103"/>
      <c r="I1296" s="14"/>
      <c r="J1296" s="12"/>
      <c r="K1296" s="87"/>
      <c r="L1296" s="82"/>
      <c r="M1296" s="11"/>
    </row>
    <row r="1297" spans="1:13" s="79" customFormat="1" ht="13.5">
      <c r="A1297" s="72"/>
      <c r="B1297" s="88" t="s">
        <v>238</v>
      </c>
      <c r="C1297" s="102"/>
      <c r="D1297" s="86" t="str">
        <f>IF(ISNUMBER(C1297),VLOOKUP(C1297,Approaches,2,0),"")</f>
        <v/>
      </c>
      <c r="E1297" s="76">
        <v>8</v>
      </c>
      <c r="F1297" s="11"/>
      <c r="G1297" s="12"/>
      <c r="H1297" s="103"/>
      <c r="I1297" s="14"/>
      <c r="J1297" s="12"/>
      <c r="K1297" s="87"/>
      <c r="L1297" s="82"/>
      <c r="M1297" s="11"/>
    </row>
    <row r="1298" spans="1:13" s="79" customFormat="1" ht="13.5">
      <c r="A1298" s="72"/>
      <c r="B1298" s="88" t="s">
        <v>238</v>
      </c>
      <c r="C1298" s="102"/>
      <c r="D1298" s="90" t="str">
        <f>IF(ISNUMBER(C1298),VLOOKUP(C1298,Approaches,2,0),"")</f>
        <v/>
      </c>
      <c r="E1298" s="76">
        <v>9</v>
      </c>
      <c r="F1298" s="11"/>
      <c r="G1298" s="12"/>
      <c r="H1298" s="103"/>
      <c r="I1298" s="14"/>
      <c r="J1298" s="12"/>
      <c r="K1298" s="87"/>
      <c r="L1298" s="82"/>
      <c r="M1298" s="11"/>
    </row>
    <row r="1299" spans="1:13" s="79" customFormat="1" ht="14.25" thickBot="1">
      <c r="A1299" s="72"/>
      <c r="B1299" s="91"/>
      <c r="C1299" s="91"/>
      <c r="D1299" s="86"/>
      <c r="E1299" s="76">
        <v>10</v>
      </c>
      <c r="F1299" s="11"/>
      <c r="G1299" s="12"/>
      <c r="H1299" s="103"/>
      <c r="I1299" s="15"/>
      <c r="J1299" s="12"/>
      <c r="K1299" s="87"/>
      <c r="L1299" s="82"/>
      <c r="M1299" s="11"/>
    </row>
    <row r="1300" spans="1:13" s="79" customFormat="1" ht="14.25" thickBot="1">
      <c r="A1300" s="72" t="str">
        <f>IF(B1300="Code",1+MAX(A$5:A1294),"")</f>
        <v/>
      </c>
      <c r="B1300" s="92"/>
      <c r="C1300" s="92"/>
      <c r="D1300" s="92"/>
      <c r="E1300" s="93"/>
      <c r="F1300" s="94"/>
      <c r="G1300" s="92" t="s">
        <v>204</v>
      </c>
      <c r="H1300" s="95">
        <f>B1290</f>
        <v>1112621</v>
      </c>
      <c r="I1300" s="104"/>
      <c r="J1300" s="93" t="s">
        <v>216</v>
      </c>
      <c r="K1300" s="93"/>
      <c r="L1300" s="93"/>
      <c r="M1300" s="93"/>
    </row>
    <row r="1301" spans="1:13" s="79" customFormat="1" ht="14.25" thickBot="1">
      <c r="A1301" s="72">
        <f>IF(B1301="Code",1+MAX(A$5:A1300),"")</f>
        <v>109</v>
      </c>
      <c r="B1301" s="73" t="s">
        <v>199</v>
      </c>
      <c r="C1301" s="73"/>
      <c r="D1301" s="74" t="s">
        <v>200</v>
      </c>
      <c r="E1301" s="75"/>
      <c r="F1301" s="74" t="s">
        <v>201</v>
      </c>
      <c r="G1301" s="74" t="s">
        <v>202</v>
      </c>
      <c r="H1301" s="75" t="s">
        <v>198</v>
      </c>
      <c r="I1301" s="75" t="s">
        <v>203</v>
      </c>
      <c r="J1301" s="75" t="s">
        <v>215</v>
      </c>
      <c r="K1301" s="76"/>
      <c r="L1301" s="77" t="str">
        <f>IF(AND(ISNUMBER(I1312),ISNUMBER(H1312)),"OK","")</f>
        <v/>
      </c>
      <c r="M1301" s="78"/>
    </row>
    <row r="1302" spans="1:13" s="79" customFormat="1" ht="13.5">
      <c r="A1302" s="72" t="str">
        <f>IF(B1302="Code",1+MAX(A$5:A1301),"")</f>
        <v/>
      </c>
      <c r="B1302" s="80">
        <f>VLOOKUP(A1301,BasicHeadings,2,0)</f>
        <v>1112711</v>
      </c>
      <c r="C1302" s="81"/>
      <c r="D1302" s="80" t="str">
        <f>VLOOKUP(A1301,BasicHeadings,3,0)</f>
        <v>Other services n.e.c.</v>
      </c>
      <c r="E1302" s="76">
        <v>1</v>
      </c>
      <c r="F1302" s="11"/>
      <c r="G1302" s="11"/>
      <c r="H1302" s="12"/>
      <c r="I1302" s="12"/>
      <c r="J1302" s="12" t="s">
        <v>216</v>
      </c>
      <c r="K1302" s="76"/>
      <c r="L1302" s="82"/>
      <c r="M1302" s="11"/>
    </row>
    <row r="1303" spans="1:13" s="79" customFormat="1" ht="15" customHeight="1">
      <c r="A1303" s="72" t="str">
        <f>IF(B1303="Code",1+MAX(A$5:A1302),"")</f>
        <v/>
      </c>
      <c r="B1303" s="83"/>
      <c r="C1303" s="84" t="s">
        <v>212</v>
      </c>
      <c r="D1303" s="83"/>
      <c r="E1303" s="76">
        <v>2</v>
      </c>
      <c r="F1303" s="11"/>
      <c r="G1303" s="11"/>
      <c r="H1303" s="12"/>
      <c r="I1303" s="12"/>
      <c r="J1303" s="12" t="s">
        <v>216</v>
      </c>
      <c r="K1303" s="76"/>
      <c r="L1303" s="82"/>
      <c r="M1303" s="11"/>
    </row>
    <row r="1304" spans="1:13" s="79" customFormat="1" ht="13.5" customHeight="1">
      <c r="A1304" s="72" t="str">
        <f>IF(B1304="Code",1+MAX(A$5:A1303),"")</f>
        <v/>
      </c>
      <c r="B1304" s="85"/>
      <c r="C1304" s="167" t="s">
        <v>239</v>
      </c>
      <c r="D1304" s="168"/>
      <c r="E1304" s="76">
        <v>3</v>
      </c>
      <c r="F1304" s="11"/>
      <c r="G1304" s="11"/>
      <c r="H1304" s="12"/>
      <c r="I1304" s="13"/>
      <c r="J1304" s="12" t="s">
        <v>216</v>
      </c>
      <c r="K1304" s="76"/>
      <c r="L1304" s="82"/>
      <c r="M1304" s="11"/>
    </row>
    <row r="1305" spans="1:13" s="79" customFormat="1" ht="13.5">
      <c r="A1305" s="72" t="str">
        <f>IF(B1305="Code",1+MAX(A$5:A1304),"")</f>
        <v/>
      </c>
      <c r="B1305" s="86"/>
      <c r="C1305" s="169"/>
      <c r="D1305" s="170"/>
      <c r="E1305" s="87">
        <v>4</v>
      </c>
      <c r="F1305" s="11"/>
      <c r="G1305" s="11"/>
      <c r="H1305" s="12"/>
      <c r="I1305" s="12"/>
      <c r="J1305" s="12" t="s">
        <v>216</v>
      </c>
      <c r="K1305" s="76"/>
      <c r="L1305" s="82"/>
      <c r="M1305" s="11"/>
    </row>
    <row r="1306" spans="1:13" s="79" customFormat="1" ht="13.5">
      <c r="A1306" s="72" t="str">
        <f>IF(B1306="Code",1+MAX(A$5:A1305),"")</f>
        <v/>
      </c>
      <c r="B1306" s="88" t="s">
        <v>238</v>
      </c>
      <c r="C1306" s="102"/>
      <c r="D1306" s="89" t="str">
        <f>IF(ISNUMBER(C1306),VLOOKUP(C1306,Approaches,2,0),"")</f>
        <v/>
      </c>
      <c r="E1306" s="76">
        <v>5</v>
      </c>
      <c r="F1306" s="11"/>
      <c r="G1306" s="12"/>
      <c r="H1306" s="103"/>
      <c r="I1306" s="14"/>
      <c r="J1306" s="12" t="s">
        <v>216</v>
      </c>
      <c r="K1306" s="87"/>
      <c r="L1306" s="82"/>
      <c r="M1306" s="11"/>
    </row>
    <row r="1307" spans="1:13" s="79" customFormat="1" ht="13.5">
      <c r="A1307" s="72"/>
      <c r="B1307" s="88" t="s">
        <v>238</v>
      </c>
      <c r="C1307" s="102"/>
      <c r="D1307" s="86" t="str">
        <f>IF(ISNUMBER(C1307),VLOOKUP(C1307,Approaches,2,0),"")</f>
        <v/>
      </c>
      <c r="E1307" s="76">
        <v>6</v>
      </c>
      <c r="F1307" s="11"/>
      <c r="G1307" s="12"/>
      <c r="H1307" s="103"/>
      <c r="I1307" s="14"/>
      <c r="J1307" s="12"/>
      <c r="K1307" s="87"/>
      <c r="L1307" s="82"/>
      <c r="M1307" s="11"/>
    </row>
    <row r="1308" spans="1:13" s="79" customFormat="1" ht="13.5">
      <c r="A1308" s="72"/>
      <c r="B1308" s="88" t="s">
        <v>238</v>
      </c>
      <c r="C1308" s="102"/>
      <c r="D1308" s="86" t="str">
        <f>IF(ISNUMBER(C1308),VLOOKUP(C1308,Approaches,2,0),"")</f>
        <v/>
      </c>
      <c r="E1308" s="76">
        <v>7</v>
      </c>
      <c r="F1308" s="11"/>
      <c r="G1308" s="12"/>
      <c r="H1308" s="103"/>
      <c r="I1308" s="14"/>
      <c r="J1308" s="12"/>
      <c r="K1308" s="87"/>
      <c r="L1308" s="82"/>
      <c r="M1308" s="11"/>
    </row>
    <row r="1309" spans="1:13" s="79" customFormat="1" ht="13.5">
      <c r="A1309" s="72"/>
      <c r="B1309" s="88" t="s">
        <v>238</v>
      </c>
      <c r="C1309" s="102"/>
      <c r="D1309" s="86" t="str">
        <f>IF(ISNUMBER(C1309),VLOOKUP(C1309,Approaches,2,0),"")</f>
        <v/>
      </c>
      <c r="E1309" s="76">
        <v>8</v>
      </c>
      <c r="F1309" s="11"/>
      <c r="G1309" s="12"/>
      <c r="H1309" s="103"/>
      <c r="I1309" s="14"/>
      <c r="J1309" s="12"/>
      <c r="K1309" s="87"/>
      <c r="L1309" s="82"/>
      <c r="M1309" s="11"/>
    </row>
    <row r="1310" spans="1:13" s="79" customFormat="1" ht="13.5">
      <c r="A1310" s="72"/>
      <c r="B1310" s="88" t="s">
        <v>238</v>
      </c>
      <c r="C1310" s="102"/>
      <c r="D1310" s="90" t="str">
        <f>IF(ISNUMBER(C1310),VLOOKUP(C1310,Approaches,2,0),"")</f>
        <v/>
      </c>
      <c r="E1310" s="76">
        <v>9</v>
      </c>
      <c r="F1310" s="11"/>
      <c r="G1310" s="12"/>
      <c r="H1310" s="103"/>
      <c r="I1310" s="14"/>
      <c r="J1310" s="12"/>
      <c r="K1310" s="87"/>
      <c r="L1310" s="82"/>
      <c r="M1310" s="11"/>
    </row>
    <row r="1311" spans="1:13" s="79" customFormat="1" ht="14.25" thickBot="1">
      <c r="A1311" s="72"/>
      <c r="B1311" s="91"/>
      <c r="C1311" s="91"/>
      <c r="D1311" s="86"/>
      <c r="E1311" s="76">
        <v>10</v>
      </c>
      <c r="F1311" s="11"/>
      <c r="G1311" s="12"/>
      <c r="H1311" s="103"/>
      <c r="I1311" s="15"/>
      <c r="J1311" s="12"/>
      <c r="K1311" s="87"/>
      <c r="L1311" s="82"/>
      <c r="M1311" s="11"/>
    </row>
    <row r="1312" spans="1:13" s="79" customFormat="1" ht="14.25" thickBot="1">
      <c r="A1312" s="72" t="str">
        <f>IF(B1312="Code",1+MAX(A$5:A1306),"")</f>
        <v/>
      </c>
      <c r="B1312" s="92"/>
      <c r="C1312" s="92"/>
      <c r="D1312" s="92"/>
      <c r="E1312" s="93"/>
      <c r="F1312" s="94"/>
      <c r="G1312" s="92" t="s">
        <v>204</v>
      </c>
      <c r="H1312" s="95">
        <f>B1302</f>
        <v>1112711</v>
      </c>
      <c r="I1312" s="104"/>
      <c r="J1312" s="93" t="s">
        <v>216</v>
      </c>
      <c r="K1312" s="93"/>
      <c r="L1312" s="93"/>
      <c r="M1312" s="93"/>
    </row>
    <row r="1313" spans="1:13" s="79" customFormat="1" ht="14.25" thickBot="1">
      <c r="A1313" s="72">
        <f>IF(B1313="Code",1+MAX(A$5:A1312),"")</f>
        <v>110</v>
      </c>
      <c r="B1313" s="73" t="s">
        <v>199</v>
      </c>
      <c r="C1313" s="73"/>
      <c r="D1313" s="74" t="s">
        <v>200</v>
      </c>
      <c r="E1313" s="75"/>
      <c r="F1313" s="74" t="s">
        <v>201</v>
      </c>
      <c r="G1313" s="74" t="s">
        <v>202</v>
      </c>
      <c r="H1313" s="75" t="s">
        <v>198</v>
      </c>
      <c r="I1313" s="75" t="s">
        <v>203</v>
      </c>
      <c r="J1313" s="75" t="s">
        <v>215</v>
      </c>
      <c r="K1313" s="76"/>
      <c r="L1313" s="77" t="str">
        <f>IF(AND(ISNUMBER(I1324),ISNUMBER(H1324)),"OK","")</f>
        <v/>
      </c>
      <c r="M1313" s="78"/>
    </row>
    <row r="1314" spans="1:13" s="79" customFormat="1" ht="13.5">
      <c r="A1314" s="72" t="str">
        <f>IF(B1314="Code",1+MAX(A$5:A1313),"")</f>
        <v/>
      </c>
      <c r="B1314" s="80">
        <f>VLOOKUP(A1313,BasicHeadings,2,0)</f>
        <v>1113111</v>
      </c>
      <c r="C1314" s="81"/>
      <c r="D1314" s="80" t="str">
        <f>VLOOKUP(A1313,BasicHeadings,3,0)</f>
        <v>Net purchases abroad</v>
      </c>
      <c r="E1314" s="76">
        <v>1</v>
      </c>
      <c r="F1314" s="11"/>
      <c r="G1314" s="11"/>
      <c r="H1314" s="12"/>
      <c r="I1314" s="12"/>
      <c r="J1314" s="12" t="s">
        <v>216</v>
      </c>
      <c r="K1314" s="76"/>
      <c r="L1314" s="82"/>
      <c r="M1314" s="11"/>
    </row>
    <row r="1315" spans="1:13" s="79" customFormat="1" ht="15" customHeight="1">
      <c r="A1315" s="72" t="str">
        <f>IF(B1315="Code",1+MAX(A$5:A1314),"")</f>
        <v/>
      </c>
      <c r="B1315" s="83"/>
      <c r="C1315" s="84" t="s">
        <v>212</v>
      </c>
      <c r="D1315" s="83"/>
      <c r="E1315" s="76">
        <v>2</v>
      </c>
      <c r="F1315" s="11"/>
      <c r="G1315" s="11"/>
      <c r="H1315" s="12"/>
      <c r="I1315" s="12"/>
      <c r="J1315" s="12" t="s">
        <v>216</v>
      </c>
      <c r="K1315" s="76"/>
      <c r="L1315" s="82"/>
      <c r="M1315" s="11"/>
    </row>
    <row r="1316" spans="1:13" s="79" customFormat="1" ht="13.5" customHeight="1">
      <c r="A1316" s="72" t="str">
        <f>IF(B1316="Code",1+MAX(A$5:A1315),"")</f>
        <v/>
      </c>
      <c r="B1316" s="85"/>
      <c r="C1316" s="167" t="s">
        <v>239</v>
      </c>
      <c r="D1316" s="168"/>
      <c r="E1316" s="76">
        <v>3</v>
      </c>
      <c r="F1316" s="11"/>
      <c r="G1316" s="11"/>
      <c r="H1316" s="12"/>
      <c r="I1316" s="13"/>
      <c r="J1316" s="12" t="s">
        <v>216</v>
      </c>
      <c r="K1316" s="76"/>
      <c r="L1316" s="82"/>
      <c r="M1316" s="11"/>
    </row>
    <row r="1317" spans="1:13" s="79" customFormat="1" ht="13.5">
      <c r="A1317" s="72" t="str">
        <f>IF(B1317="Code",1+MAX(A$5:A1316),"")</f>
        <v/>
      </c>
      <c r="B1317" s="86"/>
      <c r="C1317" s="169"/>
      <c r="D1317" s="170"/>
      <c r="E1317" s="87">
        <v>4</v>
      </c>
      <c r="F1317" s="11"/>
      <c r="G1317" s="11"/>
      <c r="H1317" s="12"/>
      <c r="I1317" s="12"/>
      <c r="J1317" s="12" t="s">
        <v>216</v>
      </c>
      <c r="K1317" s="76"/>
      <c r="L1317" s="82"/>
      <c r="M1317" s="11"/>
    </row>
    <row r="1318" spans="1:13" s="79" customFormat="1" ht="13.5">
      <c r="A1318" s="72" t="str">
        <f>IF(B1318="Code",1+MAX(A$5:A1317),"")</f>
        <v/>
      </c>
      <c r="B1318" s="88" t="s">
        <v>238</v>
      </c>
      <c r="C1318" s="102"/>
      <c r="D1318" s="89" t="str">
        <f>IF(ISNUMBER(C1318),VLOOKUP(C1318,Approaches,2,0),"")</f>
        <v/>
      </c>
      <c r="E1318" s="76">
        <v>5</v>
      </c>
      <c r="F1318" s="11"/>
      <c r="G1318" s="12"/>
      <c r="H1318" s="103"/>
      <c r="I1318" s="14"/>
      <c r="J1318" s="12" t="s">
        <v>216</v>
      </c>
      <c r="K1318" s="87"/>
      <c r="L1318" s="82"/>
      <c r="M1318" s="11"/>
    </row>
    <row r="1319" spans="1:13" s="79" customFormat="1" ht="13.5">
      <c r="A1319" s="72"/>
      <c r="B1319" s="88" t="s">
        <v>238</v>
      </c>
      <c r="C1319" s="102"/>
      <c r="D1319" s="86" t="str">
        <f>IF(ISNUMBER(C1319),VLOOKUP(C1319,Approaches,2,0),"")</f>
        <v/>
      </c>
      <c r="E1319" s="76">
        <v>6</v>
      </c>
      <c r="F1319" s="11"/>
      <c r="G1319" s="12"/>
      <c r="H1319" s="103"/>
      <c r="I1319" s="14"/>
      <c r="J1319" s="12"/>
      <c r="K1319" s="87"/>
      <c r="L1319" s="82"/>
      <c r="M1319" s="11"/>
    </row>
    <row r="1320" spans="1:13" s="79" customFormat="1" ht="13.5">
      <c r="A1320" s="72"/>
      <c r="B1320" s="88" t="s">
        <v>238</v>
      </c>
      <c r="C1320" s="102"/>
      <c r="D1320" s="86" t="str">
        <f>IF(ISNUMBER(C1320),VLOOKUP(C1320,Approaches,2,0),"")</f>
        <v/>
      </c>
      <c r="E1320" s="76">
        <v>7</v>
      </c>
      <c r="F1320" s="11"/>
      <c r="G1320" s="12"/>
      <c r="H1320" s="103"/>
      <c r="I1320" s="14"/>
      <c r="J1320" s="12"/>
      <c r="K1320" s="87"/>
      <c r="L1320" s="82"/>
      <c r="M1320" s="11"/>
    </row>
    <row r="1321" spans="1:13" s="79" customFormat="1" ht="13.5">
      <c r="A1321" s="72"/>
      <c r="B1321" s="88" t="s">
        <v>238</v>
      </c>
      <c r="C1321" s="102"/>
      <c r="D1321" s="86" t="str">
        <f>IF(ISNUMBER(C1321),VLOOKUP(C1321,Approaches,2,0),"")</f>
        <v/>
      </c>
      <c r="E1321" s="76">
        <v>8</v>
      </c>
      <c r="F1321" s="11"/>
      <c r="G1321" s="12"/>
      <c r="H1321" s="103"/>
      <c r="I1321" s="14"/>
      <c r="J1321" s="12"/>
      <c r="K1321" s="87"/>
      <c r="L1321" s="82"/>
      <c r="M1321" s="11"/>
    </row>
    <row r="1322" spans="1:13" s="79" customFormat="1" ht="13.5">
      <c r="A1322" s="72"/>
      <c r="B1322" s="88" t="s">
        <v>238</v>
      </c>
      <c r="C1322" s="102"/>
      <c r="D1322" s="90" t="str">
        <f>IF(ISNUMBER(C1322),VLOOKUP(C1322,Approaches,2,0),"")</f>
        <v/>
      </c>
      <c r="E1322" s="76">
        <v>9</v>
      </c>
      <c r="F1322" s="11"/>
      <c r="G1322" s="12"/>
      <c r="H1322" s="103"/>
      <c r="I1322" s="14"/>
      <c r="J1322" s="12"/>
      <c r="K1322" s="87"/>
      <c r="L1322" s="82"/>
      <c r="M1322" s="11"/>
    </row>
    <row r="1323" spans="1:13" s="79" customFormat="1" ht="14.25" thickBot="1">
      <c r="A1323" s="72"/>
      <c r="B1323" s="91"/>
      <c r="C1323" s="91"/>
      <c r="D1323" s="86"/>
      <c r="E1323" s="76">
        <v>10</v>
      </c>
      <c r="F1323" s="11"/>
      <c r="G1323" s="12"/>
      <c r="H1323" s="103"/>
      <c r="I1323" s="15"/>
      <c r="J1323" s="12"/>
      <c r="K1323" s="87"/>
      <c r="L1323" s="82"/>
      <c r="M1323" s="11"/>
    </row>
    <row r="1324" spans="1:13" s="79" customFormat="1" ht="14.25" thickBot="1">
      <c r="A1324" s="72" t="str">
        <f>IF(B1324="Code",1+MAX(A$5:A1318),"")</f>
        <v/>
      </c>
      <c r="B1324" s="92"/>
      <c r="C1324" s="92"/>
      <c r="D1324" s="92"/>
      <c r="E1324" s="93"/>
      <c r="F1324" s="94"/>
      <c r="G1324" s="92" t="s">
        <v>204</v>
      </c>
      <c r="H1324" s="95">
        <f>B1314</f>
        <v>1113111</v>
      </c>
      <c r="I1324" s="104"/>
      <c r="J1324" s="93" t="s">
        <v>216</v>
      </c>
      <c r="K1324" s="93"/>
      <c r="L1324" s="93"/>
      <c r="M1324" s="93"/>
    </row>
    <row r="1325" spans="1:13" s="79" customFormat="1" ht="14.25" thickBot="1">
      <c r="A1325" s="72">
        <f>IF(B1325="Code",1+MAX(A$5:A1324),"")</f>
        <v>111</v>
      </c>
      <c r="B1325" s="73" t="s">
        <v>199</v>
      </c>
      <c r="C1325" s="73"/>
      <c r="D1325" s="74" t="s">
        <v>200</v>
      </c>
      <c r="E1325" s="75"/>
      <c r="F1325" s="74" t="s">
        <v>201</v>
      </c>
      <c r="G1325" s="74" t="s">
        <v>202</v>
      </c>
      <c r="H1325" s="75" t="s">
        <v>198</v>
      </c>
      <c r="I1325" s="75" t="s">
        <v>203</v>
      </c>
      <c r="J1325" s="75" t="s">
        <v>215</v>
      </c>
      <c r="K1325" s="76"/>
      <c r="L1325" s="77" t="str">
        <f>IF(AND(ISNUMBER(I1336),ISNUMBER(H1336)),"OK","")</f>
        <v/>
      </c>
      <c r="M1325" s="78"/>
    </row>
    <row r="1326" spans="1:13" s="79" customFormat="1" ht="13.5">
      <c r="A1326" s="72" t="str">
        <f>IF(B1326="Code",1+MAX(A$5:A1325),"")</f>
        <v/>
      </c>
      <c r="B1326" s="80">
        <f>VLOOKUP(A1325,BasicHeadings,2,0)</f>
        <v>1201111</v>
      </c>
      <c r="C1326" s="81"/>
      <c r="D1326" s="80" t="str">
        <f>VLOOKUP(A1325,BasicHeadings,3,0)</f>
        <v>Housing</v>
      </c>
      <c r="E1326" s="76">
        <v>1</v>
      </c>
      <c r="F1326" s="11"/>
      <c r="G1326" s="11"/>
      <c r="H1326" s="12"/>
      <c r="I1326" s="12"/>
      <c r="J1326" s="12" t="s">
        <v>216</v>
      </c>
      <c r="K1326" s="76"/>
      <c r="L1326" s="82"/>
      <c r="M1326" s="11"/>
    </row>
    <row r="1327" spans="1:13" s="79" customFormat="1" ht="15" customHeight="1">
      <c r="A1327" s="72" t="str">
        <f>IF(B1327="Code",1+MAX(A$5:A1326),"")</f>
        <v/>
      </c>
      <c r="B1327" s="83"/>
      <c r="C1327" s="84" t="s">
        <v>212</v>
      </c>
      <c r="D1327" s="83"/>
      <c r="E1327" s="76">
        <v>2</v>
      </c>
      <c r="F1327" s="11"/>
      <c r="G1327" s="11"/>
      <c r="H1327" s="12"/>
      <c r="I1327" s="12"/>
      <c r="J1327" s="12" t="s">
        <v>216</v>
      </c>
      <c r="K1327" s="76"/>
      <c r="L1327" s="82"/>
      <c r="M1327" s="11"/>
    </row>
    <row r="1328" spans="1:13" s="79" customFormat="1" ht="13.5" customHeight="1">
      <c r="A1328" s="72" t="str">
        <f>IF(B1328="Code",1+MAX(A$5:A1327),"")</f>
        <v/>
      </c>
      <c r="B1328" s="85"/>
      <c r="C1328" s="167" t="s">
        <v>239</v>
      </c>
      <c r="D1328" s="168"/>
      <c r="E1328" s="76">
        <v>3</v>
      </c>
      <c r="F1328" s="11"/>
      <c r="G1328" s="11"/>
      <c r="H1328" s="12"/>
      <c r="I1328" s="13"/>
      <c r="J1328" s="12" t="s">
        <v>216</v>
      </c>
      <c r="K1328" s="76"/>
      <c r="L1328" s="82"/>
      <c r="M1328" s="11"/>
    </row>
    <row r="1329" spans="1:13" s="79" customFormat="1" ht="13.5">
      <c r="A1329" s="72" t="str">
        <f>IF(B1329="Code",1+MAX(A$5:A1328),"")</f>
        <v/>
      </c>
      <c r="B1329" s="86"/>
      <c r="C1329" s="169"/>
      <c r="D1329" s="170"/>
      <c r="E1329" s="87">
        <v>4</v>
      </c>
      <c r="F1329" s="11"/>
      <c r="G1329" s="11"/>
      <c r="H1329" s="12"/>
      <c r="I1329" s="12"/>
      <c r="J1329" s="12" t="s">
        <v>216</v>
      </c>
      <c r="K1329" s="76"/>
      <c r="L1329" s="82"/>
      <c r="M1329" s="11"/>
    </row>
    <row r="1330" spans="1:13" s="79" customFormat="1" ht="13.5">
      <c r="A1330" s="72" t="str">
        <f>IF(B1330="Code",1+MAX(A$5:A1329),"")</f>
        <v/>
      </c>
      <c r="B1330" s="88" t="s">
        <v>238</v>
      </c>
      <c r="C1330" s="102"/>
      <c r="D1330" s="89" t="str">
        <f>IF(ISNUMBER(C1330),VLOOKUP(C1330,Approaches,2,0),"")</f>
        <v/>
      </c>
      <c r="E1330" s="76">
        <v>5</v>
      </c>
      <c r="F1330" s="11"/>
      <c r="G1330" s="12"/>
      <c r="H1330" s="103"/>
      <c r="I1330" s="14"/>
      <c r="J1330" s="12" t="s">
        <v>216</v>
      </c>
      <c r="K1330" s="87"/>
      <c r="L1330" s="82"/>
      <c r="M1330" s="11"/>
    </row>
    <row r="1331" spans="1:13" s="79" customFormat="1" ht="13.5">
      <c r="A1331" s="72"/>
      <c r="B1331" s="88" t="s">
        <v>238</v>
      </c>
      <c r="C1331" s="102"/>
      <c r="D1331" s="86" t="str">
        <f>IF(ISNUMBER(C1331),VLOOKUP(C1331,Approaches,2,0),"")</f>
        <v/>
      </c>
      <c r="E1331" s="76">
        <v>6</v>
      </c>
      <c r="F1331" s="11"/>
      <c r="G1331" s="12"/>
      <c r="H1331" s="103"/>
      <c r="I1331" s="14"/>
      <c r="J1331" s="12"/>
      <c r="K1331" s="87"/>
      <c r="L1331" s="82"/>
      <c r="M1331" s="11"/>
    </row>
    <row r="1332" spans="1:13" s="79" customFormat="1" ht="13.5">
      <c r="A1332" s="72"/>
      <c r="B1332" s="88" t="s">
        <v>238</v>
      </c>
      <c r="C1332" s="102"/>
      <c r="D1332" s="86" t="str">
        <f>IF(ISNUMBER(C1332),VLOOKUP(C1332,Approaches,2,0),"")</f>
        <v/>
      </c>
      <c r="E1332" s="76">
        <v>7</v>
      </c>
      <c r="F1332" s="11"/>
      <c r="G1332" s="12"/>
      <c r="H1332" s="103"/>
      <c r="I1332" s="14"/>
      <c r="J1332" s="12"/>
      <c r="K1332" s="87"/>
      <c r="L1332" s="82"/>
      <c r="M1332" s="11"/>
    </row>
    <row r="1333" spans="1:13" s="79" customFormat="1" ht="13.5">
      <c r="A1333" s="72"/>
      <c r="B1333" s="88" t="s">
        <v>238</v>
      </c>
      <c r="C1333" s="102"/>
      <c r="D1333" s="86" t="str">
        <f>IF(ISNUMBER(C1333),VLOOKUP(C1333,Approaches,2,0),"")</f>
        <v/>
      </c>
      <c r="E1333" s="76">
        <v>8</v>
      </c>
      <c r="F1333" s="11"/>
      <c r="G1333" s="12"/>
      <c r="H1333" s="103"/>
      <c r="I1333" s="14"/>
      <c r="J1333" s="12"/>
      <c r="K1333" s="87"/>
      <c r="L1333" s="82"/>
      <c r="M1333" s="11"/>
    </row>
    <row r="1334" spans="1:13" s="79" customFormat="1" ht="13.5">
      <c r="A1334" s="72"/>
      <c r="B1334" s="88" t="s">
        <v>238</v>
      </c>
      <c r="C1334" s="102"/>
      <c r="D1334" s="90" t="str">
        <f>IF(ISNUMBER(C1334),VLOOKUP(C1334,Approaches,2,0),"")</f>
        <v/>
      </c>
      <c r="E1334" s="76">
        <v>9</v>
      </c>
      <c r="F1334" s="11"/>
      <c r="G1334" s="12"/>
      <c r="H1334" s="103"/>
      <c r="I1334" s="14"/>
      <c r="J1334" s="12"/>
      <c r="K1334" s="87"/>
      <c r="L1334" s="82"/>
      <c r="M1334" s="11"/>
    </row>
    <row r="1335" spans="1:13" s="79" customFormat="1" ht="14.25" thickBot="1">
      <c r="A1335" s="72"/>
      <c r="B1335" s="91"/>
      <c r="C1335" s="91"/>
      <c r="D1335" s="86"/>
      <c r="E1335" s="76">
        <v>10</v>
      </c>
      <c r="F1335" s="11"/>
      <c r="G1335" s="12"/>
      <c r="H1335" s="103"/>
      <c r="I1335" s="15"/>
      <c r="J1335" s="12"/>
      <c r="K1335" s="87"/>
      <c r="L1335" s="82"/>
      <c r="M1335" s="11"/>
    </row>
    <row r="1336" spans="1:13" s="79" customFormat="1" ht="14.25" thickBot="1">
      <c r="A1336" s="72" t="str">
        <f>IF(B1336="Code",1+MAX(A$5:A1330),"")</f>
        <v/>
      </c>
      <c r="B1336" s="92"/>
      <c r="C1336" s="92"/>
      <c r="D1336" s="92"/>
      <c r="E1336" s="93"/>
      <c r="F1336" s="94"/>
      <c r="G1336" s="92" t="s">
        <v>204</v>
      </c>
      <c r="H1336" s="95">
        <f>B1326</f>
        <v>1201111</v>
      </c>
      <c r="I1336" s="104"/>
      <c r="J1336" s="93" t="s">
        <v>216</v>
      </c>
      <c r="K1336" s="93"/>
      <c r="L1336" s="93"/>
      <c r="M1336" s="93"/>
    </row>
    <row r="1337" spans="1:13" s="79" customFormat="1" ht="14.25" thickBot="1">
      <c r="A1337" s="72">
        <f>IF(B1337="Code",1+MAX(A$5:A1336),"")</f>
        <v>112</v>
      </c>
      <c r="B1337" s="73" t="s">
        <v>199</v>
      </c>
      <c r="C1337" s="73"/>
      <c r="D1337" s="74" t="s">
        <v>200</v>
      </c>
      <c r="E1337" s="75"/>
      <c r="F1337" s="74" t="s">
        <v>201</v>
      </c>
      <c r="G1337" s="74" t="s">
        <v>202</v>
      </c>
      <c r="H1337" s="75" t="s">
        <v>198</v>
      </c>
      <c r="I1337" s="75" t="s">
        <v>203</v>
      </c>
      <c r="J1337" s="75" t="s">
        <v>215</v>
      </c>
      <c r="K1337" s="76"/>
      <c r="L1337" s="77" t="str">
        <f>IF(AND(ISNUMBER(I1348),ISNUMBER(H1348)),"OK","")</f>
        <v/>
      </c>
      <c r="M1337" s="78"/>
    </row>
    <row r="1338" spans="1:13" s="79" customFormat="1" ht="13.5">
      <c r="A1338" s="72" t="str">
        <f>IF(B1338="Code",1+MAX(A$5:A1337),"")</f>
        <v/>
      </c>
      <c r="B1338" s="80">
        <f>VLOOKUP(A1337,BasicHeadings,2,0)</f>
        <v>1202111</v>
      </c>
      <c r="C1338" s="81"/>
      <c r="D1338" s="80" t="str">
        <f>VLOOKUP(A1337,BasicHeadings,3,0)</f>
        <v>Health</v>
      </c>
      <c r="E1338" s="76">
        <v>1</v>
      </c>
      <c r="F1338" s="11"/>
      <c r="G1338" s="11"/>
      <c r="H1338" s="12"/>
      <c r="I1338" s="12"/>
      <c r="J1338" s="12" t="s">
        <v>216</v>
      </c>
      <c r="K1338" s="76"/>
      <c r="L1338" s="82"/>
      <c r="M1338" s="11"/>
    </row>
    <row r="1339" spans="1:13" s="79" customFormat="1" ht="15" customHeight="1">
      <c r="A1339" s="72" t="str">
        <f>IF(B1339="Code",1+MAX(A$5:A1338),"")</f>
        <v/>
      </c>
      <c r="B1339" s="83"/>
      <c r="C1339" s="84" t="s">
        <v>212</v>
      </c>
      <c r="D1339" s="83"/>
      <c r="E1339" s="76">
        <v>2</v>
      </c>
      <c r="F1339" s="11"/>
      <c r="G1339" s="11"/>
      <c r="H1339" s="12"/>
      <c r="I1339" s="12"/>
      <c r="J1339" s="12" t="s">
        <v>216</v>
      </c>
      <c r="K1339" s="76"/>
      <c r="L1339" s="82"/>
      <c r="M1339" s="11"/>
    </row>
    <row r="1340" spans="1:13" s="79" customFormat="1" ht="13.5" customHeight="1">
      <c r="A1340" s="72" t="str">
        <f>IF(B1340="Code",1+MAX(A$5:A1339),"")</f>
        <v/>
      </c>
      <c r="B1340" s="85"/>
      <c r="C1340" s="167" t="s">
        <v>239</v>
      </c>
      <c r="D1340" s="168"/>
      <c r="E1340" s="76">
        <v>3</v>
      </c>
      <c r="F1340" s="11"/>
      <c r="G1340" s="11"/>
      <c r="H1340" s="12"/>
      <c r="I1340" s="13"/>
      <c r="J1340" s="12" t="s">
        <v>216</v>
      </c>
      <c r="K1340" s="76"/>
      <c r="L1340" s="82"/>
      <c r="M1340" s="11"/>
    </row>
    <row r="1341" spans="1:13" s="79" customFormat="1" ht="13.5">
      <c r="A1341" s="72" t="str">
        <f>IF(B1341="Code",1+MAX(A$5:A1340),"")</f>
        <v/>
      </c>
      <c r="B1341" s="86"/>
      <c r="C1341" s="169"/>
      <c r="D1341" s="170"/>
      <c r="E1341" s="87">
        <v>4</v>
      </c>
      <c r="F1341" s="11"/>
      <c r="G1341" s="11"/>
      <c r="H1341" s="12"/>
      <c r="I1341" s="12"/>
      <c r="J1341" s="12" t="s">
        <v>216</v>
      </c>
      <c r="K1341" s="76"/>
      <c r="L1341" s="82"/>
      <c r="M1341" s="11"/>
    </row>
    <row r="1342" spans="1:13" s="79" customFormat="1" ht="13.5">
      <c r="A1342" s="72" t="str">
        <f>IF(B1342="Code",1+MAX(A$5:A1341),"")</f>
        <v/>
      </c>
      <c r="B1342" s="88" t="s">
        <v>238</v>
      </c>
      <c r="C1342" s="102"/>
      <c r="D1342" s="89" t="str">
        <f>IF(ISNUMBER(C1342),VLOOKUP(C1342,Approaches,2,0),"")</f>
        <v/>
      </c>
      <c r="E1342" s="76">
        <v>5</v>
      </c>
      <c r="F1342" s="11"/>
      <c r="G1342" s="12"/>
      <c r="H1342" s="103"/>
      <c r="I1342" s="14"/>
      <c r="J1342" s="12" t="s">
        <v>216</v>
      </c>
      <c r="K1342" s="87"/>
      <c r="L1342" s="82"/>
      <c r="M1342" s="11"/>
    </row>
    <row r="1343" spans="1:13" s="79" customFormat="1" ht="13.5">
      <c r="A1343" s="72"/>
      <c r="B1343" s="88" t="s">
        <v>238</v>
      </c>
      <c r="C1343" s="102"/>
      <c r="D1343" s="86" t="str">
        <f>IF(ISNUMBER(C1343),VLOOKUP(C1343,Approaches,2,0),"")</f>
        <v/>
      </c>
      <c r="E1343" s="76">
        <v>6</v>
      </c>
      <c r="F1343" s="11"/>
      <c r="G1343" s="12"/>
      <c r="H1343" s="103"/>
      <c r="I1343" s="14"/>
      <c r="J1343" s="12"/>
      <c r="K1343" s="87"/>
      <c r="L1343" s="82"/>
      <c r="M1343" s="11"/>
    </row>
    <row r="1344" spans="1:13" s="79" customFormat="1" ht="13.5">
      <c r="A1344" s="72"/>
      <c r="B1344" s="88" t="s">
        <v>238</v>
      </c>
      <c r="C1344" s="102"/>
      <c r="D1344" s="86" t="str">
        <f>IF(ISNUMBER(C1344),VLOOKUP(C1344,Approaches,2,0),"")</f>
        <v/>
      </c>
      <c r="E1344" s="76">
        <v>7</v>
      </c>
      <c r="F1344" s="11"/>
      <c r="G1344" s="12"/>
      <c r="H1344" s="103"/>
      <c r="I1344" s="14"/>
      <c r="J1344" s="12"/>
      <c r="K1344" s="87"/>
      <c r="L1344" s="82"/>
      <c r="M1344" s="11"/>
    </row>
    <row r="1345" spans="1:13" s="79" customFormat="1" ht="13.5">
      <c r="A1345" s="72"/>
      <c r="B1345" s="88" t="s">
        <v>238</v>
      </c>
      <c r="C1345" s="102"/>
      <c r="D1345" s="86" t="str">
        <f>IF(ISNUMBER(C1345),VLOOKUP(C1345,Approaches,2,0),"")</f>
        <v/>
      </c>
      <c r="E1345" s="76">
        <v>8</v>
      </c>
      <c r="F1345" s="11"/>
      <c r="G1345" s="12"/>
      <c r="H1345" s="103"/>
      <c r="I1345" s="14"/>
      <c r="J1345" s="12"/>
      <c r="K1345" s="87"/>
      <c r="L1345" s="82"/>
      <c r="M1345" s="11"/>
    </row>
    <row r="1346" spans="1:13" s="79" customFormat="1" ht="13.5">
      <c r="A1346" s="72"/>
      <c r="B1346" s="88" t="s">
        <v>238</v>
      </c>
      <c r="C1346" s="102"/>
      <c r="D1346" s="90" t="str">
        <f>IF(ISNUMBER(C1346),VLOOKUP(C1346,Approaches,2,0),"")</f>
        <v/>
      </c>
      <c r="E1346" s="76">
        <v>9</v>
      </c>
      <c r="F1346" s="11"/>
      <c r="G1346" s="12"/>
      <c r="H1346" s="103"/>
      <c r="I1346" s="14"/>
      <c r="J1346" s="12"/>
      <c r="K1346" s="87"/>
      <c r="L1346" s="82"/>
      <c r="M1346" s="11"/>
    </row>
    <row r="1347" spans="1:13" s="79" customFormat="1" ht="14.25" thickBot="1">
      <c r="A1347" s="72"/>
      <c r="B1347" s="91"/>
      <c r="C1347" s="91"/>
      <c r="D1347" s="86"/>
      <c r="E1347" s="76">
        <v>10</v>
      </c>
      <c r="F1347" s="11"/>
      <c r="G1347" s="12"/>
      <c r="H1347" s="103"/>
      <c r="I1347" s="15"/>
      <c r="J1347" s="12"/>
      <c r="K1347" s="87"/>
      <c r="L1347" s="82"/>
      <c r="M1347" s="11"/>
    </row>
    <row r="1348" spans="1:13" s="79" customFormat="1" ht="14.25" thickBot="1">
      <c r="A1348" s="72" t="str">
        <f>IF(B1348="Code",1+MAX(A$5:A1342),"")</f>
        <v/>
      </c>
      <c r="B1348" s="92"/>
      <c r="C1348" s="92"/>
      <c r="D1348" s="92"/>
      <c r="E1348" s="93"/>
      <c r="F1348" s="94"/>
      <c r="G1348" s="92" t="s">
        <v>204</v>
      </c>
      <c r="H1348" s="95">
        <f>B1338</f>
        <v>1202111</v>
      </c>
      <c r="I1348" s="104"/>
      <c r="J1348" s="93" t="s">
        <v>216</v>
      </c>
      <c r="K1348" s="93"/>
      <c r="L1348" s="93"/>
      <c r="M1348" s="93"/>
    </row>
    <row r="1349" spans="1:13" s="79" customFormat="1" ht="14.25" thickBot="1">
      <c r="A1349" s="72">
        <f>IF(B1349="Code",1+MAX(A$5:A1348),"")</f>
        <v>113</v>
      </c>
      <c r="B1349" s="73" t="s">
        <v>199</v>
      </c>
      <c r="C1349" s="73"/>
      <c r="D1349" s="74" t="s">
        <v>200</v>
      </c>
      <c r="E1349" s="75"/>
      <c r="F1349" s="74" t="s">
        <v>201</v>
      </c>
      <c r="G1349" s="74" t="s">
        <v>202</v>
      </c>
      <c r="H1349" s="75" t="s">
        <v>198</v>
      </c>
      <c r="I1349" s="75" t="s">
        <v>203</v>
      </c>
      <c r="J1349" s="75" t="s">
        <v>215</v>
      </c>
      <c r="K1349" s="76"/>
      <c r="L1349" s="77" t="str">
        <f>IF(AND(ISNUMBER(I1360),ISNUMBER(H1360)),"OK","")</f>
        <v/>
      </c>
      <c r="M1349" s="78"/>
    </row>
    <row r="1350" spans="1:13" s="79" customFormat="1" ht="13.5">
      <c r="A1350" s="72" t="str">
        <f>IF(B1350="Code",1+MAX(A$5:A1349),"")</f>
        <v/>
      </c>
      <c r="B1350" s="80">
        <f>VLOOKUP(A1349,BasicHeadings,2,0)</f>
        <v>1203111</v>
      </c>
      <c r="C1350" s="81"/>
      <c r="D1350" s="80" t="str">
        <f>VLOOKUP(A1349,BasicHeadings,3,0)</f>
        <v>Recreation and culture</v>
      </c>
      <c r="E1350" s="76">
        <v>1</v>
      </c>
      <c r="F1350" s="11"/>
      <c r="G1350" s="11"/>
      <c r="H1350" s="12"/>
      <c r="I1350" s="12"/>
      <c r="J1350" s="12" t="s">
        <v>216</v>
      </c>
      <c r="K1350" s="76"/>
      <c r="L1350" s="82"/>
      <c r="M1350" s="11"/>
    </row>
    <row r="1351" spans="1:13" s="79" customFormat="1" ht="15" customHeight="1">
      <c r="A1351" s="72" t="str">
        <f>IF(B1351="Code",1+MAX(A$5:A1350),"")</f>
        <v/>
      </c>
      <c r="B1351" s="83"/>
      <c r="C1351" s="84" t="s">
        <v>212</v>
      </c>
      <c r="D1351" s="83"/>
      <c r="E1351" s="76">
        <v>2</v>
      </c>
      <c r="F1351" s="11"/>
      <c r="G1351" s="11"/>
      <c r="H1351" s="12"/>
      <c r="I1351" s="12"/>
      <c r="J1351" s="12" t="s">
        <v>216</v>
      </c>
      <c r="K1351" s="76"/>
      <c r="L1351" s="82"/>
      <c r="M1351" s="11"/>
    </row>
    <row r="1352" spans="1:13" s="79" customFormat="1" ht="13.5" customHeight="1">
      <c r="A1352" s="72" t="str">
        <f>IF(B1352="Code",1+MAX(A$5:A1351),"")</f>
        <v/>
      </c>
      <c r="B1352" s="85"/>
      <c r="C1352" s="167" t="s">
        <v>239</v>
      </c>
      <c r="D1352" s="168"/>
      <c r="E1352" s="76">
        <v>3</v>
      </c>
      <c r="F1352" s="11"/>
      <c r="G1352" s="11"/>
      <c r="H1352" s="12"/>
      <c r="I1352" s="13"/>
      <c r="J1352" s="12" t="s">
        <v>216</v>
      </c>
      <c r="K1352" s="76"/>
      <c r="L1352" s="82"/>
      <c r="M1352" s="11"/>
    </row>
    <row r="1353" spans="1:13" s="79" customFormat="1" ht="13.5">
      <c r="A1353" s="72" t="str">
        <f>IF(B1353="Code",1+MAX(A$5:A1352),"")</f>
        <v/>
      </c>
      <c r="B1353" s="86"/>
      <c r="C1353" s="169"/>
      <c r="D1353" s="170"/>
      <c r="E1353" s="87">
        <v>4</v>
      </c>
      <c r="F1353" s="11"/>
      <c r="G1353" s="11"/>
      <c r="H1353" s="12"/>
      <c r="I1353" s="12"/>
      <c r="J1353" s="12" t="s">
        <v>216</v>
      </c>
      <c r="K1353" s="76"/>
      <c r="L1353" s="82"/>
      <c r="M1353" s="11"/>
    </row>
    <row r="1354" spans="1:13" s="79" customFormat="1" ht="13.5">
      <c r="A1354" s="72" t="str">
        <f>IF(B1354="Code",1+MAX(A$5:A1353),"")</f>
        <v/>
      </c>
      <c r="B1354" s="88" t="s">
        <v>238</v>
      </c>
      <c r="C1354" s="102"/>
      <c r="D1354" s="89" t="str">
        <f>IF(ISNUMBER(C1354),VLOOKUP(C1354,Approaches,2,0),"")</f>
        <v/>
      </c>
      <c r="E1354" s="76">
        <v>5</v>
      </c>
      <c r="F1354" s="11"/>
      <c r="G1354" s="12"/>
      <c r="H1354" s="103"/>
      <c r="I1354" s="14"/>
      <c r="J1354" s="12" t="s">
        <v>216</v>
      </c>
      <c r="K1354" s="87"/>
      <c r="L1354" s="82"/>
      <c r="M1354" s="11"/>
    </row>
    <row r="1355" spans="1:13" s="79" customFormat="1" ht="13.5">
      <c r="A1355" s="72"/>
      <c r="B1355" s="88" t="s">
        <v>238</v>
      </c>
      <c r="C1355" s="102"/>
      <c r="D1355" s="86" t="str">
        <f>IF(ISNUMBER(C1355),VLOOKUP(C1355,Approaches,2,0),"")</f>
        <v/>
      </c>
      <c r="E1355" s="76">
        <v>6</v>
      </c>
      <c r="F1355" s="11"/>
      <c r="G1355" s="12"/>
      <c r="H1355" s="103"/>
      <c r="I1355" s="14"/>
      <c r="J1355" s="12"/>
      <c r="K1355" s="87"/>
      <c r="L1355" s="82"/>
      <c r="M1355" s="11"/>
    </row>
    <row r="1356" spans="1:13" s="79" customFormat="1" ht="13.5">
      <c r="A1356" s="72"/>
      <c r="B1356" s="88" t="s">
        <v>238</v>
      </c>
      <c r="C1356" s="102"/>
      <c r="D1356" s="86" t="str">
        <f>IF(ISNUMBER(C1356),VLOOKUP(C1356,Approaches,2,0),"")</f>
        <v/>
      </c>
      <c r="E1356" s="76">
        <v>7</v>
      </c>
      <c r="F1356" s="11"/>
      <c r="G1356" s="12"/>
      <c r="H1356" s="103"/>
      <c r="I1356" s="14"/>
      <c r="J1356" s="12"/>
      <c r="K1356" s="87"/>
      <c r="L1356" s="82"/>
      <c r="M1356" s="11"/>
    </row>
    <row r="1357" spans="1:13" s="79" customFormat="1" ht="13.5">
      <c r="A1357" s="72"/>
      <c r="B1357" s="88" t="s">
        <v>238</v>
      </c>
      <c r="C1357" s="102"/>
      <c r="D1357" s="86" t="str">
        <f>IF(ISNUMBER(C1357),VLOOKUP(C1357,Approaches,2,0),"")</f>
        <v/>
      </c>
      <c r="E1357" s="76">
        <v>8</v>
      </c>
      <c r="F1357" s="11"/>
      <c r="G1357" s="12"/>
      <c r="H1357" s="103"/>
      <c r="I1357" s="14"/>
      <c r="J1357" s="12"/>
      <c r="K1357" s="87"/>
      <c r="L1357" s="82"/>
      <c r="M1357" s="11"/>
    </row>
    <row r="1358" spans="1:13" s="79" customFormat="1" ht="13.5">
      <c r="A1358" s="72"/>
      <c r="B1358" s="88" t="s">
        <v>238</v>
      </c>
      <c r="C1358" s="102"/>
      <c r="D1358" s="90" t="str">
        <f>IF(ISNUMBER(C1358),VLOOKUP(C1358,Approaches,2,0),"")</f>
        <v/>
      </c>
      <c r="E1358" s="76">
        <v>9</v>
      </c>
      <c r="F1358" s="11"/>
      <c r="G1358" s="12"/>
      <c r="H1358" s="103"/>
      <c r="I1358" s="14"/>
      <c r="J1358" s="12"/>
      <c r="K1358" s="87"/>
      <c r="L1358" s="82"/>
      <c r="M1358" s="11"/>
    </row>
    <row r="1359" spans="1:13" s="79" customFormat="1" ht="14.25" thickBot="1">
      <c r="A1359" s="72"/>
      <c r="B1359" s="91"/>
      <c r="C1359" s="91"/>
      <c r="D1359" s="86"/>
      <c r="E1359" s="76">
        <v>10</v>
      </c>
      <c r="F1359" s="11"/>
      <c r="G1359" s="12"/>
      <c r="H1359" s="103"/>
      <c r="I1359" s="15"/>
      <c r="J1359" s="12"/>
      <c r="K1359" s="87"/>
      <c r="L1359" s="82"/>
      <c r="M1359" s="11"/>
    </row>
    <row r="1360" spans="1:13" s="79" customFormat="1" ht="14.25" thickBot="1">
      <c r="A1360" s="72" t="str">
        <f>IF(B1360="Code",1+MAX(A$5:A1354),"")</f>
        <v/>
      </c>
      <c r="B1360" s="92"/>
      <c r="C1360" s="92"/>
      <c r="D1360" s="92"/>
      <c r="E1360" s="93"/>
      <c r="F1360" s="94"/>
      <c r="G1360" s="92" t="s">
        <v>204</v>
      </c>
      <c r="H1360" s="95">
        <f>B1350</f>
        <v>1203111</v>
      </c>
      <c r="I1360" s="104"/>
      <c r="J1360" s="93" t="s">
        <v>216</v>
      </c>
      <c r="K1360" s="93"/>
      <c r="L1360" s="93"/>
      <c r="M1360" s="93"/>
    </row>
    <row r="1361" spans="1:13" s="79" customFormat="1" ht="14.25" thickBot="1">
      <c r="A1361" s="72">
        <f>IF(B1361="Code",1+MAX(A$5:A1360),"")</f>
        <v>114</v>
      </c>
      <c r="B1361" s="73" t="s">
        <v>199</v>
      </c>
      <c r="C1361" s="73"/>
      <c r="D1361" s="74" t="s">
        <v>200</v>
      </c>
      <c r="E1361" s="75"/>
      <c r="F1361" s="74" t="s">
        <v>201</v>
      </c>
      <c r="G1361" s="74" t="s">
        <v>202</v>
      </c>
      <c r="H1361" s="75" t="s">
        <v>198</v>
      </c>
      <c r="I1361" s="75" t="s">
        <v>203</v>
      </c>
      <c r="J1361" s="75" t="s">
        <v>215</v>
      </c>
      <c r="K1361" s="76"/>
      <c r="L1361" s="77" t="str">
        <f>IF(AND(ISNUMBER(I1372),ISNUMBER(H1372)),"OK","")</f>
        <v/>
      </c>
      <c r="M1361" s="78"/>
    </row>
    <row r="1362" spans="1:13" s="79" customFormat="1" ht="13.5">
      <c r="A1362" s="72" t="str">
        <f>IF(B1362="Code",1+MAX(A$5:A1361),"")</f>
        <v/>
      </c>
      <c r="B1362" s="80">
        <f>VLOOKUP(A1361,BasicHeadings,2,0)</f>
        <v>1204111</v>
      </c>
      <c r="C1362" s="81"/>
      <c r="D1362" s="80" t="str">
        <f>VLOOKUP(A1361,BasicHeadings,3,0)</f>
        <v>Education</v>
      </c>
      <c r="E1362" s="76">
        <v>1</v>
      </c>
      <c r="F1362" s="11"/>
      <c r="G1362" s="11"/>
      <c r="H1362" s="12"/>
      <c r="I1362" s="12"/>
      <c r="J1362" s="12" t="s">
        <v>216</v>
      </c>
      <c r="K1362" s="76"/>
      <c r="L1362" s="82"/>
      <c r="M1362" s="11"/>
    </row>
    <row r="1363" spans="1:13" s="79" customFormat="1" ht="15" customHeight="1">
      <c r="A1363" s="72" t="str">
        <f>IF(B1363="Code",1+MAX(A$5:A1362),"")</f>
        <v/>
      </c>
      <c r="B1363" s="83"/>
      <c r="C1363" s="84" t="s">
        <v>212</v>
      </c>
      <c r="D1363" s="83"/>
      <c r="E1363" s="76">
        <v>2</v>
      </c>
      <c r="F1363" s="11"/>
      <c r="G1363" s="11"/>
      <c r="H1363" s="12"/>
      <c r="I1363" s="12"/>
      <c r="J1363" s="12" t="s">
        <v>216</v>
      </c>
      <c r="K1363" s="76"/>
      <c r="L1363" s="82"/>
      <c r="M1363" s="11"/>
    </row>
    <row r="1364" spans="1:13" s="79" customFormat="1" ht="13.5" customHeight="1">
      <c r="A1364" s="72" t="str">
        <f>IF(B1364="Code",1+MAX(A$5:A1363),"")</f>
        <v/>
      </c>
      <c r="B1364" s="85"/>
      <c r="C1364" s="167" t="s">
        <v>239</v>
      </c>
      <c r="D1364" s="168"/>
      <c r="E1364" s="76">
        <v>3</v>
      </c>
      <c r="F1364" s="11"/>
      <c r="G1364" s="11"/>
      <c r="H1364" s="12"/>
      <c r="I1364" s="13"/>
      <c r="J1364" s="12" t="s">
        <v>216</v>
      </c>
      <c r="K1364" s="76"/>
      <c r="L1364" s="82"/>
      <c r="M1364" s="11"/>
    </row>
    <row r="1365" spans="1:13" s="79" customFormat="1" ht="13.5">
      <c r="A1365" s="72" t="str">
        <f>IF(B1365="Code",1+MAX(A$5:A1364),"")</f>
        <v/>
      </c>
      <c r="B1365" s="86"/>
      <c r="C1365" s="169"/>
      <c r="D1365" s="170"/>
      <c r="E1365" s="87">
        <v>4</v>
      </c>
      <c r="F1365" s="11"/>
      <c r="G1365" s="11"/>
      <c r="H1365" s="12"/>
      <c r="I1365" s="12"/>
      <c r="J1365" s="12" t="s">
        <v>216</v>
      </c>
      <c r="K1365" s="76"/>
      <c r="L1365" s="82"/>
      <c r="M1365" s="11"/>
    </row>
    <row r="1366" spans="1:13" s="79" customFormat="1" ht="13.5">
      <c r="A1366" s="72" t="str">
        <f>IF(B1366="Code",1+MAX(A$5:A1365),"")</f>
        <v/>
      </c>
      <c r="B1366" s="88" t="s">
        <v>238</v>
      </c>
      <c r="C1366" s="102"/>
      <c r="D1366" s="89" t="str">
        <f>IF(ISNUMBER(C1366),VLOOKUP(C1366,Approaches,2,0),"")</f>
        <v/>
      </c>
      <c r="E1366" s="76">
        <v>5</v>
      </c>
      <c r="F1366" s="11"/>
      <c r="G1366" s="12"/>
      <c r="H1366" s="103"/>
      <c r="I1366" s="14"/>
      <c r="J1366" s="12" t="s">
        <v>216</v>
      </c>
      <c r="K1366" s="87"/>
      <c r="L1366" s="82"/>
      <c r="M1366" s="11"/>
    </row>
    <row r="1367" spans="1:13" s="79" customFormat="1" ht="13.5">
      <c r="A1367" s="72"/>
      <c r="B1367" s="88" t="s">
        <v>238</v>
      </c>
      <c r="C1367" s="102"/>
      <c r="D1367" s="86" t="str">
        <f>IF(ISNUMBER(C1367),VLOOKUP(C1367,Approaches,2,0),"")</f>
        <v/>
      </c>
      <c r="E1367" s="76">
        <v>6</v>
      </c>
      <c r="F1367" s="11"/>
      <c r="G1367" s="12"/>
      <c r="H1367" s="103"/>
      <c r="I1367" s="14"/>
      <c r="J1367" s="12"/>
      <c r="K1367" s="87"/>
      <c r="L1367" s="82"/>
      <c r="M1367" s="11"/>
    </row>
    <row r="1368" spans="1:13" s="79" customFormat="1" ht="13.5">
      <c r="A1368" s="72"/>
      <c r="B1368" s="88" t="s">
        <v>238</v>
      </c>
      <c r="C1368" s="102"/>
      <c r="D1368" s="86" t="str">
        <f>IF(ISNUMBER(C1368),VLOOKUP(C1368,Approaches,2,0),"")</f>
        <v/>
      </c>
      <c r="E1368" s="76">
        <v>7</v>
      </c>
      <c r="F1368" s="11"/>
      <c r="G1368" s="12"/>
      <c r="H1368" s="103"/>
      <c r="I1368" s="14"/>
      <c r="J1368" s="12"/>
      <c r="K1368" s="87"/>
      <c r="L1368" s="82"/>
      <c r="M1368" s="11"/>
    </row>
    <row r="1369" spans="1:13" s="79" customFormat="1" ht="13.5">
      <c r="A1369" s="72"/>
      <c r="B1369" s="88" t="s">
        <v>238</v>
      </c>
      <c r="C1369" s="102"/>
      <c r="D1369" s="86" t="str">
        <f>IF(ISNUMBER(C1369),VLOOKUP(C1369,Approaches,2,0),"")</f>
        <v/>
      </c>
      <c r="E1369" s="76">
        <v>8</v>
      </c>
      <c r="F1369" s="11"/>
      <c r="G1369" s="12"/>
      <c r="H1369" s="103"/>
      <c r="I1369" s="14"/>
      <c r="J1369" s="12"/>
      <c r="K1369" s="87"/>
      <c r="L1369" s="82"/>
      <c r="M1369" s="11"/>
    </row>
    <row r="1370" spans="1:13" s="79" customFormat="1" ht="13.5">
      <c r="A1370" s="72"/>
      <c r="B1370" s="88" t="s">
        <v>238</v>
      </c>
      <c r="C1370" s="102"/>
      <c r="D1370" s="90" t="str">
        <f>IF(ISNUMBER(C1370),VLOOKUP(C1370,Approaches,2,0),"")</f>
        <v/>
      </c>
      <c r="E1370" s="76">
        <v>9</v>
      </c>
      <c r="F1370" s="11"/>
      <c r="G1370" s="12"/>
      <c r="H1370" s="103"/>
      <c r="I1370" s="14"/>
      <c r="J1370" s="12"/>
      <c r="K1370" s="87"/>
      <c r="L1370" s="82"/>
      <c r="M1370" s="11"/>
    </row>
    <row r="1371" spans="1:13" s="79" customFormat="1" ht="14.25" thickBot="1">
      <c r="A1371" s="72"/>
      <c r="B1371" s="91"/>
      <c r="C1371" s="91"/>
      <c r="D1371" s="86"/>
      <c r="E1371" s="76">
        <v>10</v>
      </c>
      <c r="F1371" s="11"/>
      <c r="G1371" s="12"/>
      <c r="H1371" s="103"/>
      <c r="I1371" s="15"/>
      <c r="J1371" s="12"/>
      <c r="K1371" s="87"/>
      <c r="L1371" s="82"/>
      <c r="M1371" s="11"/>
    </row>
    <row r="1372" spans="1:13" s="79" customFormat="1" ht="14.25" thickBot="1">
      <c r="A1372" s="72" t="str">
        <f>IF(B1372="Code",1+MAX(A$5:A1366),"")</f>
        <v/>
      </c>
      <c r="B1372" s="92"/>
      <c r="C1372" s="92"/>
      <c r="D1372" s="92"/>
      <c r="E1372" s="93"/>
      <c r="F1372" s="94"/>
      <c r="G1372" s="92" t="s">
        <v>204</v>
      </c>
      <c r="H1372" s="95">
        <f>B1362</f>
        <v>1204111</v>
      </c>
      <c r="I1372" s="104"/>
      <c r="J1372" s="93" t="s">
        <v>216</v>
      </c>
      <c r="K1372" s="93"/>
      <c r="L1372" s="93"/>
      <c r="M1372" s="93"/>
    </row>
    <row r="1373" spans="1:13" s="79" customFormat="1" ht="14.25" thickBot="1">
      <c r="A1373" s="72">
        <f>IF(B1373="Code",1+MAX(A$5:A1372),"")</f>
        <v>115</v>
      </c>
      <c r="B1373" s="73" t="s">
        <v>199</v>
      </c>
      <c r="C1373" s="73"/>
      <c r="D1373" s="74" t="s">
        <v>200</v>
      </c>
      <c r="E1373" s="75"/>
      <c r="F1373" s="74" t="s">
        <v>201</v>
      </c>
      <c r="G1373" s="74" t="s">
        <v>202</v>
      </c>
      <c r="H1373" s="75" t="s">
        <v>198</v>
      </c>
      <c r="I1373" s="75" t="s">
        <v>203</v>
      </c>
      <c r="J1373" s="75" t="s">
        <v>215</v>
      </c>
      <c r="K1373" s="76"/>
      <c r="L1373" s="77" t="str">
        <f>IF(AND(ISNUMBER(I1384),ISNUMBER(H1384)),"OK","")</f>
        <v/>
      </c>
      <c r="M1373" s="78"/>
    </row>
    <row r="1374" spans="1:13" s="79" customFormat="1" ht="13.5">
      <c r="A1374" s="72" t="str">
        <f>IF(B1374="Code",1+MAX(A$5:A1373),"")</f>
        <v/>
      </c>
      <c r="B1374" s="80">
        <f>VLOOKUP(A1373,BasicHeadings,2,0)</f>
        <v>1205111</v>
      </c>
      <c r="C1374" s="81"/>
      <c r="D1374" s="80" t="str">
        <f>VLOOKUP(A1373,BasicHeadings,3,0)</f>
        <v>Social protection and other services</v>
      </c>
      <c r="E1374" s="76">
        <v>1</v>
      </c>
      <c r="F1374" s="11"/>
      <c r="G1374" s="11"/>
      <c r="H1374" s="12"/>
      <c r="I1374" s="12"/>
      <c r="J1374" s="12" t="s">
        <v>216</v>
      </c>
      <c r="K1374" s="76"/>
      <c r="L1374" s="82"/>
      <c r="M1374" s="11"/>
    </row>
    <row r="1375" spans="1:13" s="79" customFormat="1" ht="15" customHeight="1">
      <c r="A1375" s="72" t="str">
        <f>IF(B1375="Code",1+MAX(A$5:A1374),"")</f>
        <v/>
      </c>
      <c r="B1375" s="83"/>
      <c r="C1375" s="84" t="s">
        <v>212</v>
      </c>
      <c r="D1375" s="83"/>
      <c r="E1375" s="76">
        <v>2</v>
      </c>
      <c r="F1375" s="11"/>
      <c r="G1375" s="11"/>
      <c r="H1375" s="12"/>
      <c r="I1375" s="12"/>
      <c r="J1375" s="12" t="s">
        <v>216</v>
      </c>
      <c r="K1375" s="76"/>
      <c r="L1375" s="82"/>
      <c r="M1375" s="11"/>
    </row>
    <row r="1376" spans="1:13" s="79" customFormat="1" ht="13.5" customHeight="1">
      <c r="A1376" s="72" t="str">
        <f>IF(B1376="Code",1+MAX(A$5:A1375),"")</f>
        <v/>
      </c>
      <c r="B1376" s="85"/>
      <c r="C1376" s="167" t="s">
        <v>239</v>
      </c>
      <c r="D1376" s="168"/>
      <c r="E1376" s="76">
        <v>3</v>
      </c>
      <c r="F1376" s="11"/>
      <c r="G1376" s="11"/>
      <c r="H1376" s="12"/>
      <c r="I1376" s="13"/>
      <c r="J1376" s="12" t="s">
        <v>216</v>
      </c>
      <c r="K1376" s="76"/>
      <c r="L1376" s="82"/>
      <c r="M1376" s="11"/>
    </row>
    <row r="1377" spans="1:13" s="79" customFormat="1" ht="13.5">
      <c r="A1377" s="72" t="str">
        <f>IF(B1377="Code",1+MAX(A$5:A1376),"")</f>
        <v/>
      </c>
      <c r="B1377" s="86"/>
      <c r="C1377" s="169"/>
      <c r="D1377" s="170"/>
      <c r="E1377" s="87">
        <v>4</v>
      </c>
      <c r="F1377" s="11"/>
      <c r="G1377" s="11"/>
      <c r="H1377" s="12"/>
      <c r="I1377" s="12"/>
      <c r="J1377" s="12" t="s">
        <v>216</v>
      </c>
      <c r="K1377" s="76"/>
      <c r="L1377" s="82"/>
      <c r="M1377" s="11"/>
    </row>
    <row r="1378" spans="1:13" s="79" customFormat="1" ht="13.5">
      <c r="A1378" s="72" t="str">
        <f>IF(B1378="Code",1+MAX(A$5:A1377),"")</f>
        <v/>
      </c>
      <c r="B1378" s="88" t="s">
        <v>238</v>
      </c>
      <c r="C1378" s="102"/>
      <c r="D1378" s="89" t="str">
        <f>IF(ISNUMBER(C1378),VLOOKUP(C1378,Approaches,2,0),"")</f>
        <v/>
      </c>
      <c r="E1378" s="76">
        <v>5</v>
      </c>
      <c r="F1378" s="11"/>
      <c r="G1378" s="12"/>
      <c r="H1378" s="103"/>
      <c r="I1378" s="14"/>
      <c r="J1378" s="12" t="s">
        <v>216</v>
      </c>
      <c r="K1378" s="87"/>
      <c r="L1378" s="82"/>
      <c r="M1378" s="11"/>
    </row>
    <row r="1379" spans="1:13" s="79" customFormat="1" ht="13.5">
      <c r="A1379" s="72"/>
      <c r="B1379" s="88" t="s">
        <v>238</v>
      </c>
      <c r="C1379" s="102"/>
      <c r="D1379" s="86" t="str">
        <f>IF(ISNUMBER(C1379),VLOOKUP(C1379,Approaches,2,0),"")</f>
        <v/>
      </c>
      <c r="E1379" s="76">
        <v>6</v>
      </c>
      <c r="F1379" s="11"/>
      <c r="G1379" s="12"/>
      <c r="H1379" s="103"/>
      <c r="I1379" s="14"/>
      <c r="J1379" s="12"/>
      <c r="K1379" s="87"/>
      <c r="L1379" s="82"/>
      <c r="M1379" s="11"/>
    </row>
    <row r="1380" spans="1:13" s="79" customFormat="1" ht="13.5">
      <c r="A1380" s="72"/>
      <c r="B1380" s="88" t="s">
        <v>238</v>
      </c>
      <c r="C1380" s="102"/>
      <c r="D1380" s="86" t="str">
        <f>IF(ISNUMBER(C1380),VLOOKUP(C1380,Approaches,2,0),"")</f>
        <v/>
      </c>
      <c r="E1380" s="76">
        <v>7</v>
      </c>
      <c r="F1380" s="11"/>
      <c r="G1380" s="12"/>
      <c r="H1380" s="103"/>
      <c r="I1380" s="14"/>
      <c r="J1380" s="12"/>
      <c r="K1380" s="87"/>
      <c r="L1380" s="82"/>
      <c r="M1380" s="11"/>
    </row>
    <row r="1381" spans="1:13" s="79" customFormat="1" ht="13.5">
      <c r="A1381" s="72"/>
      <c r="B1381" s="88" t="s">
        <v>238</v>
      </c>
      <c r="C1381" s="102"/>
      <c r="D1381" s="86" t="str">
        <f>IF(ISNUMBER(C1381),VLOOKUP(C1381,Approaches,2,0),"")</f>
        <v/>
      </c>
      <c r="E1381" s="76">
        <v>8</v>
      </c>
      <c r="F1381" s="11"/>
      <c r="G1381" s="12"/>
      <c r="H1381" s="103"/>
      <c r="I1381" s="14"/>
      <c r="J1381" s="12"/>
      <c r="K1381" s="87"/>
      <c r="L1381" s="82"/>
      <c r="M1381" s="11"/>
    </row>
    <row r="1382" spans="1:13" s="79" customFormat="1" ht="13.5">
      <c r="A1382" s="72"/>
      <c r="B1382" s="88" t="s">
        <v>238</v>
      </c>
      <c r="C1382" s="102"/>
      <c r="D1382" s="90" t="str">
        <f>IF(ISNUMBER(C1382),VLOOKUP(C1382,Approaches,2,0),"")</f>
        <v/>
      </c>
      <c r="E1382" s="76">
        <v>9</v>
      </c>
      <c r="F1382" s="11"/>
      <c r="G1382" s="12"/>
      <c r="H1382" s="103"/>
      <c r="I1382" s="14"/>
      <c r="J1382" s="12"/>
      <c r="K1382" s="87"/>
      <c r="L1382" s="82"/>
      <c r="M1382" s="11"/>
    </row>
    <row r="1383" spans="1:13" s="79" customFormat="1" ht="14.25" thickBot="1">
      <c r="A1383" s="72"/>
      <c r="B1383" s="91"/>
      <c r="C1383" s="91"/>
      <c r="D1383" s="86"/>
      <c r="E1383" s="76">
        <v>10</v>
      </c>
      <c r="F1383" s="11"/>
      <c r="G1383" s="12"/>
      <c r="H1383" s="103"/>
      <c r="I1383" s="15"/>
      <c r="J1383" s="12"/>
      <c r="K1383" s="87"/>
      <c r="L1383" s="82"/>
      <c r="M1383" s="11"/>
    </row>
    <row r="1384" spans="1:13" s="79" customFormat="1" ht="14.25" thickBot="1">
      <c r="A1384" s="72" t="str">
        <f>IF(B1384="Code",1+MAX(A$5:A1378),"")</f>
        <v/>
      </c>
      <c r="B1384" s="92"/>
      <c r="C1384" s="92"/>
      <c r="D1384" s="92"/>
      <c r="E1384" s="93"/>
      <c r="F1384" s="94"/>
      <c r="G1384" s="92" t="s">
        <v>204</v>
      </c>
      <c r="H1384" s="95">
        <f>B1374</f>
        <v>1205111</v>
      </c>
      <c r="I1384" s="104"/>
      <c r="J1384" s="93" t="s">
        <v>216</v>
      </c>
      <c r="K1384" s="93"/>
      <c r="L1384" s="93"/>
      <c r="M1384" s="93"/>
    </row>
    <row r="1385" spans="1:13" s="79" customFormat="1" ht="14.25" thickBot="1">
      <c r="A1385" s="72">
        <f>IF(B1385="Code",1+MAX(A$5:A1384),"")</f>
        <v>116</v>
      </c>
      <c r="B1385" s="73" t="s">
        <v>199</v>
      </c>
      <c r="C1385" s="73"/>
      <c r="D1385" s="74" t="s">
        <v>200</v>
      </c>
      <c r="E1385" s="75"/>
      <c r="F1385" s="74" t="s">
        <v>201</v>
      </c>
      <c r="G1385" s="74" t="s">
        <v>202</v>
      </c>
      <c r="H1385" s="75" t="s">
        <v>198</v>
      </c>
      <c r="I1385" s="75" t="s">
        <v>203</v>
      </c>
      <c r="J1385" s="75" t="s">
        <v>215</v>
      </c>
      <c r="K1385" s="76"/>
      <c r="L1385" s="77" t="str">
        <f>IF(AND(ISNUMBER(I1396),ISNUMBER(H1396)),"OK","")</f>
        <v/>
      </c>
      <c r="M1385" s="78"/>
    </row>
    <row r="1386" spans="1:13" s="79" customFormat="1" ht="13.5">
      <c r="A1386" s="72" t="str">
        <f>IF(B1386="Code",1+MAX(A$5:A1385),"")</f>
        <v/>
      </c>
      <c r="B1386" s="80">
        <f>VLOOKUP(A1385,BasicHeadings,2,0)</f>
        <v>1301111</v>
      </c>
      <c r="C1386" s="81"/>
      <c r="D1386" s="80" t="str">
        <f>VLOOKUP(A1385,BasicHeadings,3,0)</f>
        <v>Housing</v>
      </c>
      <c r="E1386" s="76">
        <v>1</v>
      </c>
      <c r="F1386" s="11"/>
      <c r="G1386" s="11"/>
      <c r="H1386" s="12"/>
      <c r="I1386" s="12"/>
      <c r="J1386" s="12" t="s">
        <v>216</v>
      </c>
      <c r="K1386" s="76"/>
      <c r="L1386" s="82"/>
      <c r="M1386" s="11"/>
    </row>
    <row r="1387" spans="1:13" s="79" customFormat="1" ht="15" customHeight="1">
      <c r="A1387" s="72" t="str">
        <f>IF(B1387="Code",1+MAX(A$5:A1386),"")</f>
        <v/>
      </c>
      <c r="B1387" s="83"/>
      <c r="C1387" s="84" t="s">
        <v>212</v>
      </c>
      <c r="D1387" s="83"/>
      <c r="E1387" s="76">
        <v>2</v>
      </c>
      <c r="F1387" s="11"/>
      <c r="G1387" s="11"/>
      <c r="H1387" s="12"/>
      <c r="I1387" s="12"/>
      <c r="J1387" s="12" t="s">
        <v>216</v>
      </c>
      <c r="K1387" s="76"/>
      <c r="L1387" s="82"/>
      <c r="M1387" s="11"/>
    </row>
    <row r="1388" spans="1:13" s="79" customFormat="1" ht="13.5" customHeight="1">
      <c r="A1388" s="72" t="str">
        <f>IF(B1388="Code",1+MAX(A$5:A1387),"")</f>
        <v/>
      </c>
      <c r="B1388" s="85"/>
      <c r="C1388" s="167" t="s">
        <v>239</v>
      </c>
      <c r="D1388" s="168"/>
      <c r="E1388" s="76">
        <v>3</v>
      </c>
      <c r="F1388" s="11"/>
      <c r="G1388" s="11"/>
      <c r="H1388" s="12"/>
      <c r="I1388" s="13"/>
      <c r="J1388" s="12" t="s">
        <v>216</v>
      </c>
      <c r="K1388" s="76"/>
      <c r="L1388" s="82"/>
      <c r="M1388" s="11"/>
    </row>
    <row r="1389" spans="1:13" s="79" customFormat="1" ht="13.5">
      <c r="A1389" s="72" t="str">
        <f>IF(B1389="Code",1+MAX(A$5:A1388),"")</f>
        <v/>
      </c>
      <c r="B1389" s="86"/>
      <c r="C1389" s="169"/>
      <c r="D1389" s="170"/>
      <c r="E1389" s="87">
        <v>4</v>
      </c>
      <c r="F1389" s="11"/>
      <c r="G1389" s="11"/>
      <c r="H1389" s="12"/>
      <c r="I1389" s="12"/>
      <c r="J1389" s="12" t="s">
        <v>216</v>
      </c>
      <c r="K1389" s="76"/>
      <c r="L1389" s="82"/>
      <c r="M1389" s="11"/>
    </row>
    <row r="1390" spans="1:13" s="79" customFormat="1" ht="13.5">
      <c r="A1390" s="72" t="str">
        <f>IF(B1390="Code",1+MAX(A$5:A1389),"")</f>
        <v/>
      </c>
      <c r="B1390" s="88" t="s">
        <v>238</v>
      </c>
      <c r="C1390" s="102"/>
      <c r="D1390" s="89" t="str">
        <f>IF(ISNUMBER(C1390),VLOOKUP(C1390,Approaches,2,0),"")</f>
        <v/>
      </c>
      <c r="E1390" s="76">
        <v>5</v>
      </c>
      <c r="F1390" s="11"/>
      <c r="G1390" s="12"/>
      <c r="H1390" s="103"/>
      <c r="I1390" s="14"/>
      <c r="J1390" s="12" t="s">
        <v>216</v>
      </c>
      <c r="K1390" s="87"/>
      <c r="L1390" s="82"/>
      <c r="M1390" s="11"/>
    </row>
    <row r="1391" spans="1:13" s="79" customFormat="1" ht="13.5">
      <c r="A1391" s="72"/>
      <c r="B1391" s="88" t="s">
        <v>238</v>
      </c>
      <c r="C1391" s="102"/>
      <c r="D1391" s="86" t="str">
        <f>IF(ISNUMBER(C1391),VLOOKUP(C1391,Approaches,2,0),"")</f>
        <v/>
      </c>
      <c r="E1391" s="76">
        <v>6</v>
      </c>
      <c r="F1391" s="11"/>
      <c r="G1391" s="12"/>
      <c r="H1391" s="103"/>
      <c r="I1391" s="14"/>
      <c r="J1391" s="12"/>
      <c r="K1391" s="87"/>
      <c r="L1391" s="82"/>
      <c r="M1391" s="11"/>
    </row>
    <row r="1392" spans="1:13" s="79" customFormat="1" ht="13.5">
      <c r="A1392" s="72"/>
      <c r="B1392" s="88" t="s">
        <v>238</v>
      </c>
      <c r="C1392" s="102"/>
      <c r="D1392" s="86" t="str">
        <f>IF(ISNUMBER(C1392),VLOOKUP(C1392,Approaches,2,0),"")</f>
        <v/>
      </c>
      <c r="E1392" s="76">
        <v>7</v>
      </c>
      <c r="F1392" s="11"/>
      <c r="G1392" s="12"/>
      <c r="H1392" s="103"/>
      <c r="I1392" s="14"/>
      <c r="J1392" s="12"/>
      <c r="K1392" s="87"/>
      <c r="L1392" s="82"/>
      <c r="M1392" s="11"/>
    </row>
    <row r="1393" spans="1:13" s="79" customFormat="1" ht="13.5">
      <c r="A1393" s="72"/>
      <c r="B1393" s="88" t="s">
        <v>238</v>
      </c>
      <c r="C1393" s="102"/>
      <c r="D1393" s="86" t="str">
        <f>IF(ISNUMBER(C1393),VLOOKUP(C1393,Approaches,2,0),"")</f>
        <v/>
      </c>
      <c r="E1393" s="76">
        <v>8</v>
      </c>
      <c r="F1393" s="11"/>
      <c r="G1393" s="12"/>
      <c r="H1393" s="103"/>
      <c r="I1393" s="14"/>
      <c r="J1393" s="12"/>
      <c r="K1393" s="87"/>
      <c r="L1393" s="82"/>
      <c r="M1393" s="11"/>
    </row>
    <row r="1394" spans="1:13" s="79" customFormat="1" ht="13.5">
      <c r="A1394" s="72"/>
      <c r="B1394" s="88" t="s">
        <v>238</v>
      </c>
      <c r="C1394" s="102"/>
      <c r="D1394" s="90" t="str">
        <f>IF(ISNUMBER(C1394),VLOOKUP(C1394,Approaches,2,0),"")</f>
        <v/>
      </c>
      <c r="E1394" s="76">
        <v>9</v>
      </c>
      <c r="F1394" s="11"/>
      <c r="G1394" s="12"/>
      <c r="H1394" s="103"/>
      <c r="I1394" s="14"/>
      <c r="J1394" s="12"/>
      <c r="K1394" s="87"/>
      <c r="L1394" s="82"/>
      <c r="M1394" s="11"/>
    </row>
    <row r="1395" spans="1:13" s="79" customFormat="1" ht="14.25" thickBot="1">
      <c r="A1395" s="72"/>
      <c r="B1395" s="91"/>
      <c r="C1395" s="91"/>
      <c r="D1395" s="86"/>
      <c r="E1395" s="76">
        <v>10</v>
      </c>
      <c r="F1395" s="11"/>
      <c r="G1395" s="12"/>
      <c r="H1395" s="103"/>
      <c r="I1395" s="15"/>
      <c r="J1395" s="12"/>
      <c r="K1395" s="87"/>
      <c r="L1395" s="82"/>
      <c r="M1395" s="11"/>
    </row>
    <row r="1396" spans="1:13" s="79" customFormat="1" ht="14.25" thickBot="1">
      <c r="A1396" s="72" t="str">
        <f>IF(B1396="Code",1+MAX(A$5:A1390),"")</f>
        <v/>
      </c>
      <c r="B1396" s="92"/>
      <c r="C1396" s="92"/>
      <c r="D1396" s="92"/>
      <c r="E1396" s="93"/>
      <c r="F1396" s="94"/>
      <c r="G1396" s="92" t="s">
        <v>204</v>
      </c>
      <c r="H1396" s="95">
        <f>B1386</f>
        <v>1301111</v>
      </c>
      <c r="I1396" s="104"/>
      <c r="J1396" s="93" t="s">
        <v>216</v>
      </c>
      <c r="K1396" s="93"/>
      <c r="L1396" s="93"/>
      <c r="M1396" s="93"/>
    </row>
    <row r="1397" spans="1:13" s="79" customFormat="1" ht="14.25" thickBot="1">
      <c r="A1397" s="72">
        <f>IF(B1397="Code",1+MAX(A$5:A1396),"")</f>
        <v>117</v>
      </c>
      <c r="B1397" s="73" t="s">
        <v>199</v>
      </c>
      <c r="C1397" s="73"/>
      <c r="D1397" s="74" t="s">
        <v>200</v>
      </c>
      <c r="E1397" s="75"/>
      <c r="F1397" s="74" t="s">
        <v>201</v>
      </c>
      <c r="G1397" s="74" t="s">
        <v>202</v>
      </c>
      <c r="H1397" s="75" t="s">
        <v>198</v>
      </c>
      <c r="I1397" s="75" t="s">
        <v>203</v>
      </c>
      <c r="J1397" s="75" t="s">
        <v>215</v>
      </c>
      <c r="K1397" s="76"/>
      <c r="L1397" s="77" t="str">
        <f>IF(AND(ISNUMBER(I1408),ISNUMBER(H1408)),"OK","")</f>
        <v/>
      </c>
      <c r="M1397" s="78"/>
    </row>
    <row r="1398" spans="1:13" s="79" customFormat="1" ht="13.5">
      <c r="A1398" s="72" t="str">
        <f>IF(B1398="Code",1+MAX(A$5:A1397),"")</f>
        <v/>
      </c>
      <c r="B1398" s="80">
        <f>VLOOKUP(A1397,BasicHeadings,2,0)</f>
        <v>1302111</v>
      </c>
      <c r="C1398" s="81"/>
      <c r="D1398" s="80" t="str">
        <f>VLOOKUP(A1397,BasicHeadings,3,0)</f>
        <v>Pharmaceutical products</v>
      </c>
      <c r="E1398" s="76">
        <v>1</v>
      </c>
      <c r="F1398" s="11"/>
      <c r="G1398" s="11"/>
      <c r="H1398" s="12"/>
      <c r="I1398" s="12"/>
      <c r="J1398" s="12" t="s">
        <v>216</v>
      </c>
      <c r="K1398" s="76"/>
      <c r="L1398" s="82"/>
      <c r="M1398" s="11"/>
    </row>
    <row r="1399" spans="1:13" s="79" customFormat="1" ht="15" customHeight="1">
      <c r="A1399" s="72" t="str">
        <f>IF(B1399="Code",1+MAX(A$5:A1398),"")</f>
        <v/>
      </c>
      <c r="B1399" s="83"/>
      <c r="C1399" s="84" t="s">
        <v>212</v>
      </c>
      <c r="D1399" s="83"/>
      <c r="E1399" s="76">
        <v>2</v>
      </c>
      <c r="F1399" s="11"/>
      <c r="G1399" s="11"/>
      <c r="H1399" s="12"/>
      <c r="I1399" s="12"/>
      <c r="J1399" s="12" t="s">
        <v>216</v>
      </c>
      <c r="K1399" s="76"/>
      <c r="L1399" s="82"/>
      <c r="M1399" s="11"/>
    </row>
    <row r="1400" spans="1:13" s="79" customFormat="1" ht="13.5" customHeight="1">
      <c r="A1400" s="72" t="str">
        <f>IF(B1400="Code",1+MAX(A$5:A1399),"")</f>
        <v/>
      </c>
      <c r="B1400" s="85"/>
      <c r="C1400" s="167" t="s">
        <v>239</v>
      </c>
      <c r="D1400" s="168"/>
      <c r="E1400" s="76">
        <v>3</v>
      </c>
      <c r="F1400" s="11"/>
      <c r="G1400" s="11"/>
      <c r="H1400" s="12"/>
      <c r="I1400" s="13"/>
      <c r="J1400" s="12" t="s">
        <v>216</v>
      </c>
      <c r="K1400" s="76"/>
      <c r="L1400" s="82"/>
      <c r="M1400" s="11"/>
    </row>
    <row r="1401" spans="1:13" s="79" customFormat="1" ht="13.5">
      <c r="A1401" s="72" t="str">
        <f>IF(B1401="Code",1+MAX(A$5:A1400),"")</f>
        <v/>
      </c>
      <c r="B1401" s="86"/>
      <c r="C1401" s="169"/>
      <c r="D1401" s="170"/>
      <c r="E1401" s="87">
        <v>4</v>
      </c>
      <c r="F1401" s="11"/>
      <c r="G1401" s="11"/>
      <c r="H1401" s="12"/>
      <c r="I1401" s="12"/>
      <c r="J1401" s="12" t="s">
        <v>216</v>
      </c>
      <c r="K1401" s="76"/>
      <c r="L1401" s="82"/>
      <c r="M1401" s="11"/>
    </row>
    <row r="1402" spans="1:13" s="79" customFormat="1" ht="13.5">
      <c r="A1402" s="72" t="str">
        <f>IF(B1402="Code",1+MAX(A$5:A1401),"")</f>
        <v/>
      </c>
      <c r="B1402" s="88" t="s">
        <v>238</v>
      </c>
      <c r="C1402" s="102"/>
      <c r="D1402" s="89" t="str">
        <f>IF(ISNUMBER(C1402),VLOOKUP(C1402,Approaches,2,0),"")</f>
        <v/>
      </c>
      <c r="E1402" s="76">
        <v>5</v>
      </c>
      <c r="F1402" s="11"/>
      <c r="G1402" s="12"/>
      <c r="H1402" s="103"/>
      <c r="I1402" s="14"/>
      <c r="J1402" s="12" t="s">
        <v>216</v>
      </c>
      <c r="K1402" s="87"/>
      <c r="L1402" s="82"/>
      <c r="M1402" s="11"/>
    </row>
    <row r="1403" spans="1:13" s="79" customFormat="1" ht="13.5">
      <c r="A1403" s="72"/>
      <c r="B1403" s="88" t="s">
        <v>238</v>
      </c>
      <c r="C1403" s="102"/>
      <c r="D1403" s="86" t="str">
        <f>IF(ISNUMBER(C1403),VLOOKUP(C1403,Approaches,2,0),"")</f>
        <v/>
      </c>
      <c r="E1403" s="76">
        <v>6</v>
      </c>
      <c r="F1403" s="11"/>
      <c r="G1403" s="12"/>
      <c r="H1403" s="103"/>
      <c r="I1403" s="14"/>
      <c r="J1403" s="12"/>
      <c r="K1403" s="87"/>
      <c r="L1403" s="82"/>
      <c r="M1403" s="11"/>
    </row>
    <row r="1404" spans="1:13" s="79" customFormat="1" ht="13.5">
      <c r="A1404" s="72"/>
      <c r="B1404" s="88" t="s">
        <v>238</v>
      </c>
      <c r="C1404" s="102"/>
      <c r="D1404" s="86" t="str">
        <f>IF(ISNUMBER(C1404),VLOOKUP(C1404,Approaches,2,0),"")</f>
        <v/>
      </c>
      <c r="E1404" s="76">
        <v>7</v>
      </c>
      <c r="F1404" s="11"/>
      <c r="G1404" s="12"/>
      <c r="H1404" s="103"/>
      <c r="I1404" s="14"/>
      <c r="J1404" s="12"/>
      <c r="K1404" s="87"/>
      <c r="L1404" s="82"/>
      <c r="M1404" s="11"/>
    </row>
    <row r="1405" spans="1:13" s="79" customFormat="1" ht="13.5">
      <c r="A1405" s="72"/>
      <c r="B1405" s="88" t="s">
        <v>238</v>
      </c>
      <c r="C1405" s="102"/>
      <c r="D1405" s="86" t="str">
        <f>IF(ISNUMBER(C1405),VLOOKUP(C1405,Approaches,2,0),"")</f>
        <v/>
      </c>
      <c r="E1405" s="76">
        <v>8</v>
      </c>
      <c r="F1405" s="11"/>
      <c r="G1405" s="12"/>
      <c r="H1405" s="103"/>
      <c r="I1405" s="14"/>
      <c r="J1405" s="12"/>
      <c r="K1405" s="87"/>
      <c r="L1405" s="82"/>
      <c r="M1405" s="11"/>
    </row>
    <row r="1406" spans="1:13" s="79" customFormat="1" ht="13.5">
      <c r="A1406" s="72"/>
      <c r="B1406" s="88" t="s">
        <v>238</v>
      </c>
      <c r="C1406" s="102"/>
      <c r="D1406" s="90" t="str">
        <f>IF(ISNUMBER(C1406),VLOOKUP(C1406,Approaches,2,0),"")</f>
        <v/>
      </c>
      <c r="E1406" s="76">
        <v>9</v>
      </c>
      <c r="F1406" s="11"/>
      <c r="G1406" s="12"/>
      <c r="H1406" s="103"/>
      <c r="I1406" s="14"/>
      <c r="J1406" s="12"/>
      <c r="K1406" s="87"/>
      <c r="L1406" s="82"/>
      <c r="M1406" s="11"/>
    </row>
    <row r="1407" spans="1:13" s="79" customFormat="1" ht="14.25" thickBot="1">
      <c r="A1407" s="72"/>
      <c r="B1407" s="91"/>
      <c r="C1407" s="91"/>
      <c r="D1407" s="86"/>
      <c r="E1407" s="76">
        <v>10</v>
      </c>
      <c r="F1407" s="11"/>
      <c r="G1407" s="12"/>
      <c r="H1407" s="103"/>
      <c r="I1407" s="15"/>
      <c r="J1407" s="12"/>
      <c r="K1407" s="87"/>
      <c r="L1407" s="82"/>
      <c r="M1407" s="11"/>
    </row>
    <row r="1408" spans="1:13" s="79" customFormat="1" ht="14.25" thickBot="1">
      <c r="A1408" s="72" t="str">
        <f>IF(B1408="Code",1+MAX(A$5:A1402),"")</f>
        <v/>
      </c>
      <c r="B1408" s="92"/>
      <c r="C1408" s="92"/>
      <c r="D1408" s="92"/>
      <c r="E1408" s="93"/>
      <c r="F1408" s="94"/>
      <c r="G1408" s="92" t="s">
        <v>204</v>
      </c>
      <c r="H1408" s="95">
        <f>B1398</f>
        <v>1302111</v>
      </c>
      <c r="I1408" s="104"/>
      <c r="J1408" s="93" t="s">
        <v>216</v>
      </c>
      <c r="K1408" s="93"/>
      <c r="L1408" s="93"/>
      <c r="M1408" s="93"/>
    </row>
    <row r="1409" spans="1:13" s="79" customFormat="1" ht="14.25" thickBot="1">
      <c r="A1409" s="72">
        <f>IF(B1409="Code",1+MAX(A$5:A1408),"")</f>
        <v>118</v>
      </c>
      <c r="B1409" s="73" t="s">
        <v>199</v>
      </c>
      <c r="C1409" s="73"/>
      <c r="D1409" s="74" t="s">
        <v>200</v>
      </c>
      <c r="E1409" s="75"/>
      <c r="F1409" s="74" t="s">
        <v>201</v>
      </c>
      <c r="G1409" s="74" t="s">
        <v>202</v>
      </c>
      <c r="H1409" s="75" t="s">
        <v>198</v>
      </c>
      <c r="I1409" s="75" t="s">
        <v>203</v>
      </c>
      <c r="J1409" s="75" t="s">
        <v>215</v>
      </c>
      <c r="K1409" s="76"/>
      <c r="L1409" s="77" t="str">
        <f>IF(AND(ISNUMBER(I1420),ISNUMBER(H1420)),"OK","")</f>
        <v/>
      </c>
      <c r="M1409" s="78"/>
    </row>
    <row r="1410" spans="1:13" s="79" customFormat="1" ht="13.5">
      <c r="A1410" s="72" t="str">
        <f>IF(B1410="Code",1+MAX(A$5:A1409),"")</f>
        <v/>
      </c>
      <c r="B1410" s="80">
        <f>VLOOKUP(A1409,BasicHeadings,2,0)</f>
        <v>1302112</v>
      </c>
      <c r="C1410" s="81"/>
      <c r="D1410" s="80" t="str">
        <f>VLOOKUP(A1409,BasicHeadings,3,0)</f>
        <v>Other medical products</v>
      </c>
      <c r="E1410" s="76">
        <v>1</v>
      </c>
      <c r="F1410" s="11"/>
      <c r="G1410" s="11"/>
      <c r="H1410" s="12"/>
      <c r="I1410" s="12"/>
      <c r="J1410" s="12" t="s">
        <v>216</v>
      </c>
      <c r="K1410" s="76"/>
      <c r="L1410" s="82"/>
      <c r="M1410" s="11"/>
    </row>
    <row r="1411" spans="1:13" s="79" customFormat="1" ht="15" customHeight="1">
      <c r="A1411" s="72" t="str">
        <f>IF(B1411="Code",1+MAX(A$5:A1410),"")</f>
        <v/>
      </c>
      <c r="B1411" s="83"/>
      <c r="C1411" s="84" t="s">
        <v>212</v>
      </c>
      <c r="D1411" s="83"/>
      <c r="E1411" s="76">
        <v>2</v>
      </c>
      <c r="F1411" s="11"/>
      <c r="G1411" s="11"/>
      <c r="H1411" s="12"/>
      <c r="I1411" s="12"/>
      <c r="J1411" s="12" t="s">
        <v>216</v>
      </c>
      <c r="K1411" s="76"/>
      <c r="L1411" s="82"/>
      <c r="M1411" s="11"/>
    </row>
    <row r="1412" spans="1:13" s="79" customFormat="1" ht="13.5" customHeight="1">
      <c r="A1412" s="72" t="str">
        <f>IF(B1412="Code",1+MAX(A$5:A1411),"")</f>
        <v/>
      </c>
      <c r="B1412" s="85"/>
      <c r="C1412" s="167" t="s">
        <v>239</v>
      </c>
      <c r="D1412" s="168"/>
      <c r="E1412" s="76">
        <v>3</v>
      </c>
      <c r="F1412" s="11"/>
      <c r="G1412" s="11"/>
      <c r="H1412" s="12"/>
      <c r="I1412" s="13"/>
      <c r="J1412" s="12" t="s">
        <v>216</v>
      </c>
      <c r="K1412" s="76"/>
      <c r="L1412" s="82"/>
      <c r="M1412" s="11"/>
    </row>
    <row r="1413" spans="1:13" s="79" customFormat="1" ht="13.5">
      <c r="A1413" s="72" t="str">
        <f>IF(B1413="Code",1+MAX(A$5:A1412),"")</f>
        <v/>
      </c>
      <c r="B1413" s="86"/>
      <c r="C1413" s="169"/>
      <c r="D1413" s="170"/>
      <c r="E1413" s="87">
        <v>4</v>
      </c>
      <c r="F1413" s="11"/>
      <c r="G1413" s="11"/>
      <c r="H1413" s="12"/>
      <c r="I1413" s="12"/>
      <c r="J1413" s="12" t="s">
        <v>216</v>
      </c>
      <c r="K1413" s="76"/>
      <c r="L1413" s="82"/>
      <c r="M1413" s="11"/>
    </row>
    <row r="1414" spans="1:13" s="79" customFormat="1" ht="13.5">
      <c r="A1414" s="72" t="str">
        <f>IF(B1414="Code",1+MAX(A$5:A1413),"")</f>
        <v/>
      </c>
      <c r="B1414" s="88" t="s">
        <v>238</v>
      </c>
      <c r="C1414" s="102"/>
      <c r="D1414" s="89" t="str">
        <f>IF(ISNUMBER(C1414),VLOOKUP(C1414,Approaches,2,0),"")</f>
        <v/>
      </c>
      <c r="E1414" s="76">
        <v>5</v>
      </c>
      <c r="F1414" s="11"/>
      <c r="G1414" s="12"/>
      <c r="H1414" s="103"/>
      <c r="I1414" s="14"/>
      <c r="J1414" s="12" t="s">
        <v>216</v>
      </c>
      <c r="K1414" s="87"/>
      <c r="L1414" s="82"/>
      <c r="M1414" s="11"/>
    </row>
    <row r="1415" spans="1:13" s="79" customFormat="1" ht="13.5">
      <c r="A1415" s="72"/>
      <c r="B1415" s="88" t="s">
        <v>238</v>
      </c>
      <c r="C1415" s="102"/>
      <c r="D1415" s="86" t="str">
        <f>IF(ISNUMBER(C1415),VLOOKUP(C1415,Approaches,2,0),"")</f>
        <v/>
      </c>
      <c r="E1415" s="76">
        <v>6</v>
      </c>
      <c r="F1415" s="11"/>
      <c r="G1415" s="12"/>
      <c r="H1415" s="103"/>
      <c r="I1415" s="14"/>
      <c r="J1415" s="12"/>
      <c r="K1415" s="87"/>
      <c r="L1415" s="82"/>
      <c r="M1415" s="11"/>
    </row>
    <row r="1416" spans="1:13" s="79" customFormat="1" ht="13.5">
      <c r="A1416" s="72"/>
      <c r="B1416" s="88" t="s">
        <v>238</v>
      </c>
      <c r="C1416" s="102"/>
      <c r="D1416" s="86" t="str">
        <f>IF(ISNUMBER(C1416),VLOOKUP(C1416,Approaches,2,0),"")</f>
        <v/>
      </c>
      <c r="E1416" s="76">
        <v>7</v>
      </c>
      <c r="F1416" s="11"/>
      <c r="G1416" s="12"/>
      <c r="H1416" s="103"/>
      <c r="I1416" s="14"/>
      <c r="J1416" s="12"/>
      <c r="K1416" s="87"/>
      <c r="L1416" s="82"/>
      <c r="M1416" s="11"/>
    </row>
    <row r="1417" spans="1:13" s="79" customFormat="1" ht="13.5">
      <c r="A1417" s="72"/>
      <c r="B1417" s="88" t="s">
        <v>238</v>
      </c>
      <c r="C1417" s="102"/>
      <c r="D1417" s="86" t="str">
        <f>IF(ISNUMBER(C1417),VLOOKUP(C1417,Approaches,2,0),"")</f>
        <v/>
      </c>
      <c r="E1417" s="76">
        <v>8</v>
      </c>
      <c r="F1417" s="11"/>
      <c r="G1417" s="12"/>
      <c r="H1417" s="103"/>
      <c r="I1417" s="14"/>
      <c r="J1417" s="12"/>
      <c r="K1417" s="87"/>
      <c r="L1417" s="82"/>
      <c r="M1417" s="11"/>
    </row>
    <row r="1418" spans="1:13" s="79" customFormat="1" ht="13.5">
      <c r="A1418" s="72"/>
      <c r="B1418" s="88" t="s">
        <v>238</v>
      </c>
      <c r="C1418" s="102"/>
      <c r="D1418" s="90" t="str">
        <f>IF(ISNUMBER(C1418),VLOOKUP(C1418,Approaches,2,0),"")</f>
        <v/>
      </c>
      <c r="E1418" s="76">
        <v>9</v>
      </c>
      <c r="F1418" s="11"/>
      <c r="G1418" s="12"/>
      <c r="H1418" s="103"/>
      <c r="I1418" s="14"/>
      <c r="J1418" s="12"/>
      <c r="K1418" s="87"/>
      <c r="L1418" s="82"/>
      <c r="M1418" s="11"/>
    </row>
    <row r="1419" spans="1:13" s="79" customFormat="1" ht="14.25" thickBot="1">
      <c r="A1419" s="72"/>
      <c r="B1419" s="91"/>
      <c r="C1419" s="91"/>
      <c r="D1419" s="86"/>
      <c r="E1419" s="76">
        <v>10</v>
      </c>
      <c r="F1419" s="11"/>
      <c r="G1419" s="12"/>
      <c r="H1419" s="103"/>
      <c r="I1419" s="15"/>
      <c r="J1419" s="12"/>
      <c r="K1419" s="87"/>
      <c r="L1419" s="82"/>
      <c r="M1419" s="11"/>
    </row>
    <row r="1420" spans="1:13" s="79" customFormat="1" ht="14.25" thickBot="1">
      <c r="A1420" s="72" t="str">
        <f>IF(B1420="Code",1+MAX(A$5:A1414),"")</f>
        <v/>
      </c>
      <c r="B1420" s="92"/>
      <c r="C1420" s="92"/>
      <c r="D1420" s="92"/>
      <c r="E1420" s="93"/>
      <c r="F1420" s="94"/>
      <c r="G1420" s="92" t="s">
        <v>204</v>
      </c>
      <c r="H1420" s="95">
        <f>B1410</f>
        <v>1302112</v>
      </c>
      <c r="I1420" s="104"/>
      <c r="J1420" s="93" t="s">
        <v>216</v>
      </c>
      <c r="K1420" s="93"/>
      <c r="L1420" s="93"/>
      <c r="M1420" s="93"/>
    </row>
    <row r="1421" spans="1:13" s="79" customFormat="1" ht="14.25" thickBot="1">
      <c r="A1421" s="72">
        <f>IF(B1421="Code",1+MAX(A$5:A1420),"")</f>
        <v>119</v>
      </c>
      <c r="B1421" s="73" t="s">
        <v>199</v>
      </c>
      <c r="C1421" s="73"/>
      <c r="D1421" s="74" t="s">
        <v>200</v>
      </c>
      <c r="E1421" s="75"/>
      <c r="F1421" s="74" t="s">
        <v>201</v>
      </c>
      <c r="G1421" s="74" t="s">
        <v>202</v>
      </c>
      <c r="H1421" s="75" t="s">
        <v>198</v>
      </c>
      <c r="I1421" s="75" t="s">
        <v>203</v>
      </c>
      <c r="J1421" s="75" t="s">
        <v>215</v>
      </c>
      <c r="K1421" s="76"/>
      <c r="L1421" s="77" t="str">
        <f>IF(AND(ISNUMBER(I1432),ISNUMBER(H1432)),"OK","")</f>
        <v/>
      </c>
      <c r="M1421" s="78"/>
    </row>
    <row r="1422" spans="1:13" s="79" customFormat="1" ht="13.5">
      <c r="A1422" s="72" t="str">
        <f>IF(B1422="Code",1+MAX(A$5:A1421),"")</f>
        <v/>
      </c>
      <c r="B1422" s="80">
        <f>VLOOKUP(A1421,BasicHeadings,2,0)</f>
        <v>1302113</v>
      </c>
      <c r="C1422" s="81"/>
      <c r="D1422" s="80" t="str">
        <f>VLOOKUP(A1421,BasicHeadings,3,0)</f>
        <v>Therapeutic appliances and equipment</v>
      </c>
      <c r="E1422" s="76">
        <v>1</v>
      </c>
      <c r="F1422" s="11"/>
      <c r="G1422" s="11"/>
      <c r="H1422" s="12"/>
      <c r="I1422" s="12"/>
      <c r="J1422" s="12" t="s">
        <v>216</v>
      </c>
      <c r="K1422" s="76"/>
      <c r="L1422" s="82"/>
      <c r="M1422" s="11"/>
    </row>
    <row r="1423" spans="1:13" s="79" customFormat="1" ht="15" customHeight="1">
      <c r="A1423" s="72" t="str">
        <f>IF(B1423="Code",1+MAX(A$5:A1422),"")</f>
        <v/>
      </c>
      <c r="B1423" s="83"/>
      <c r="C1423" s="84" t="s">
        <v>212</v>
      </c>
      <c r="D1423" s="83"/>
      <c r="E1423" s="76">
        <v>2</v>
      </c>
      <c r="F1423" s="11"/>
      <c r="G1423" s="11"/>
      <c r="H1423" s="12"/>
      <c r="I1423" s="12"/>
      <c r="J1423" s="12" t="s">
        <v>216</v>
      </c>
      <c r="K1423" s="76"/>
      <c r="L1423" s="82"/>
      <c r="M1423" s="11"/>
    </row>
    <row r="1424" spans="1:13" s="79" customFormat="1" ht="13.5" customHeight="1">
      <c r="A1424" s="72" t="str">
        <f>IF(B1424="Code",1+MAX(A$5:A1423),"")</f>
        <v/>
      </c>
      <c r="B1424" s="85"/>
      <c r="C1424" s="167" t="s">
        <v>239</v>
      </c>
      <c r="D1424" s="168"/>
      <c r="E1424" s="76">
        <v>3</v>
      </c>
      <c r="F1424" s="11"/>
      <c r="G1424" s="11"/>
      <c r="H1424" s="12"/>
      <c r="I1424" s="13"/>
      <c r="J1424" s="12" t="s">
        <v>216</v>
      </c>
      <c r="K1424" s="76"/>
      <c r="L1424" s="82"/>
      <c r="M1424" s="11"/>
    </row>
    <row r="1425" spans="1:13" s="79" customFormat="1" ht="13.5">
      <c r="A1425" s="72" t="str">
        <f>IF(B1425="Code",1+MAX(A$5:A1424),"")</f>
        <v/>
      </c>
      <c r="B1425" s="86"/>
      <c r="C1425" s="169"/>
      <c r="D1425" s="170"/>
      <c r="E1425" s="87">
        <v>4</v>
      </c>
      <c r="F1425" s="11"/>
      <c r="G1425" s="11"/>
      <c r="H1425" s="12"/>
      <c r="I1425" s="12"/>
      <c r="J1425" s="12" t="s">
        <v>216</v>
      </c>
      <c r="K1425" s="76"/>
      <c r="L1425" s="82"/>
      <c r="M1425" s="11"/>
    </row>
    <row r="1426" spans="1:13" s="79" customFormat="1" ht="13.5">
      <c r="A1426" s="72" t="str">
        <f>IF(B1426="Code",1+MAX(A$5:A1425),"")</f>
        <v/>
      </c>
      <c r="B1426" s="88" t="s">
        <v>238</v>
      </c>
      <c r="C1426" s="102"/>
      <c r="D1426" s="89" t="str">
        <f>IF(ISNUMBER(C1426),VLOOKUP(C1426,Approaches,2,0),"")</f>
        <v/>
      </c>
      <c r="E1426" s="76">
        <v>5</v>
      </c>
      <c r="F1426" s="11"/>
      <c r="G1426" s="12"/>
      <c r="H1426" s="103"/>
      <c r="I1426" s="14"/>
      <c r="J1426" s="12" t="s">
        <v>216</v>
      </c>
      <c r="K1426" s="87"/>
      <c r="L1426" s="82"/>
      <c r="M1426" s="11"/>
    </row>
    <row r="1427" spans="1:13" s="79" customFormat="1" ht="13.5">
      <c r="A1427" s="72"/>
      <c r="B1427" s="88" t="s">
        <v>238</v>
      </c>
      <c r="C1427" s="102"/>
      <c r="D1427" s="86" t="str">
        <f>IF(ISNUMBER(C1427),VLOOKUP(C1427,Approaches,2,0),"")</f>
        <v/>
      </c>
      <c r="E1427" s="76">
        <v>6</v>
      </c>
      <c r="F1427" s="11"/>
      <c r="G1427" s="12"/>
      <c r="H1427" s="103"/>
      <c r="I1427" s="14"/>
      <c r="J1427" s="12"/>
      <c r="K1427" s="87"/>
      <c r="L1427" s="82"/>
      <c r="M1427" s="11"/>
    </row>
    <row r="1428" spans="1:13" s="79" customFormat="1" ht="13.5">
      <c r="A1428" s="72"/>
      <c r="B1428" s="88" t="s">
        <v>238</v>
      </c>
      <c r="C1428" s="102"/>
      <c r="D1428" s="86" t="str">
        <f>IF(ISNUMBER(C1428),VLOOKUP(C1428,Approaches,2,0),"")</f>
        <v/>
      </c>
      <c r="E1428" s="76">
        <v>7</v>
      </c>
      <c r="F1428" s="11"/>
      <c r="G1428" s="12"/>
      <c r="H1428" s="103"/>
      <c r="I1428" s="14"/>
      <c r="J1428" s="12"/>
      <c r="K1428" s="87"/>
      <c r="L1428" s="82"/>
      <c r="M1428" s="11"/>
    </row>
    <row r="1429" spans="1:13" s="79" customFormat="1" ht="13.5">
      <c r="A1429" s="72"/>
      <c r="B1429" s="88" t="s">
        <v>238</v>
      </c>
      <c r="C1429" s="102"/>
      <c r="D1429" s="86" t="str">
        <f>IF(ISNUMBER(C1429),VLOOKUP(C1429,Approaches,2,0),"")</f>
        <v/>
      </c>
      <c r="E1429" s="76">
        <v>8</v>
      </c>
      <c r="F1429" s="11"/>
      <c r="G1429" s="12"/>
      <c r="H1429" s="103"/>
      <c r="I1429" s="14"/>
      <c r="J1429" s="12"/>
      <c r="K1429" s="87"/>
      <c r="L1429" s="82"/>
      <c r="M1429" s="11"/>
    </row>
    <row r="1430" spans="1:13" s="79" customFormat="1" ht="13.5">
      <c r="A1430" s="72"/>
      <c r="B1430" s="88" t="s">
        <v>238</v>
      </c>
      <c r="C1430" s="102"/>
      <c r="D1430" s="90" t="str">
        <f>IF(ISNUMBER(C1430),VLOOKUP(C1430,Approaches,2,0),"")</f>
        <v/>
      </c>
      <c r="E1430" s="76">
        <v>9</v>
      </c>
      <c r="F1430" s="11"/>
      <c r="G1430" s="12"/>
      <c r="H1430" s="103"/>
      <c r="I1430" s="14"/>
      <c r="J1430" s="12"/>
      <c r="K1430" s="87"/>
      <c r="L1430" s="82"/>
      <c r="M1430" s="11"/>
    </row>
    <row r="1431" spans="1:13" s="79" customFormat="1" ht="14.25" thickBot="1">
      <c r="A1431" s="72"/>
      <c r="B1431" s="91"/>
      <c r="C1431" s="91"/>
      <c r="D1431" s="86"/>
      <c r="E1431" s="76">
        <v>10</v>
      </c>
      <c r="F1431" s="11"/>
      <c r="G1431" s="12"/>
      <c r="H1431" s="103"/>
      <c r="I1431" s="15"/>
      <c r="J1431" s="12"/>
      <c r="K1431" s="87"/>
      <c r="L1431" s="82"/>
      <c r="M1431" s="11"/>
    </row>
    <row r="1432" spans="1:13" s="79" customFormat="1" ht="14.25" thickBot="1">
      <c r="A1432" s="72" t="str">
        <f>IF(B1432="Code",1+MAX(A$5:A1426),"")</f>
        <v/>
      </c>
      <c r="B1432" s="92"/>
      <c r="C1432" s="92"/>
      <c r="D1432" s="92"/>
      <c r="E1432" s="93"/>
      <c r="F1432" s="94"/>
      <c r="G1432" s="92" t="s">
        <v>204</v>
      </c>
      <c r="H1432" s="95">
        <f>B1422</f>
        <v>1302113</v>
      </c>
      <c r="I1432" s="104"/>
      <c r="J1432" s="93" t="s">
        <v>216</v>
      </c>
      <c r="K1432" s="93"/>
      <c r="L1432" s="93"/>
      <c r="M1432" s="93"/>
    </row>
    <row r="1433" spans="1:13" s="79" customFormat="1" ht="14.25" thickBot="1">
      <c r="A1433" s="72">
        <f>IF(B1433="Code",1+MAX(A$5:A1432),"")</f>
        <v>120</v>
      </c>
      <c r="B1433" s="73" t="s">
        <v>199</v>
      </c>
      <c r="C1433" s="73"/>
      <c r="D1433" s="74" t="s">
        <v>200</v>
      </c>
      <c r="E1433" s="75"/>
      <c r="F1433" s="74" t="s">
        <v>201</v>
      </c>
      <c r="G1433" s="74" t="s">
        <v>202</v>
      </c>
      <c r="H1433" s="75" t="s">
        <v>198</v>
      </c>
      <c r="I1433" s="75" t="s">
        <v>203</v>
      </c>
      <c r="J1433" s="75" t="s">
        <v>215</v>
      </c>
      <c r="K1433" s="76"/>
      <c r="L1433" s="77" t="str">
        <f>IF(AND(ISNUMBER(I1444),ISNUMBER(H1444)),"OK","")</f>
        <v/>
      </c>
      <c r="M1433" s="78"/>
    </row>
    <row r="1434" spans="1:13" s="79" customFormat="1" ht="13.5">
      <c r="A1434" s="72" t="str">
        <f>IF(B1434="Code",1+MAX(A$5:A1433),"")</f>
        <v/>
      </c>
      <c r="B1434" s="80">
        <f>VLOOKUP(A1433,BasicHeadings,2,0)</f>
        <v>1302121</v>
      </c>
      <c r="C1434" s="81"/>
      <c r="D1434" s="80" t="str">
        <f>VLOOKUP(A1433,BasicHeadings,3,0)</f>
        <v>Out-patient medical services</v>
      </c>
      <c r="E1434" s="76">
        <v>1</v>
      </c>
      <c r="F1434" s="11"/>
      <c r="G1434" s="11"/>
      <c r="H1434" s="12"/>
      <c r="I1434" s="12"/>
      <c r="J1434" s="12" t="s">
        <v>216</v>
      </c>
      <c r="K1434" s="76"/>
      <c r="L1434" s="82"/>
      <c r="M1434" s="11"/>
    </row>
    <row r="1435" spans="1:13" s="79" customFormat="1" ht="15" customHeight="1">
      <c r="A1435" s="72" t="str">
        <f>IF(B1435="Code",1+MAX(A$5:A1434),"")</f>
        <v/>
      </c>
      <c r="B1435" s="83"/>
      <c r="C1435" s="84" t="s">
        <v>212</v>
      </c>
      <c r="D1435" s="83"/>
      <c r="E1435" s="76">
        <v>2</v>
      </c>
      <c r="F1435" s="11"/>
      <c r="G1435" s="11"/>
      <c r="H1435" s="12"/>
      <c r="I1435" s="12"/>
      <c r="J1435" s="12" t="s">
        <v>216</v>
      </c>
      <c r="K1435" s="76"/>
      <c r="L1435" s="82"/>
      <c r="M1435" s="11"/>
    </row>
    <row r="1436" spans="1:13" s="79" customFormat="1" ht="13.5" customHeight="1">
      <c r="A1436" s="72" t="str">
        <f>IF(B1436="Code",1+MAX(A$5:A1435),"")</f>
        <v/>
      </c>
      <c r="B1436" s="85"/>
      <c r="C1436" s="167" t="s">
        <v>239</v>
      </c>
      <c r="D1436" s="168"/>
      <c r="E1436" s="76">
        <v>3</v>
      </c>
      <c r="F1436" s="11"/>
      <c r="G1436" s="11"/>
      <c r="H1436" s="12"/>
      <c r="I1436" s="13"/>
      <c r="J1436" s="12" t="s">
        <v>216</v>
      </c>
      <c r="K1436" s="76"/>
      <c r="L1436" s="82"/>
      <c r="M1436" s="11"/>
    </row>
    <row r="1437" spans="1:13" s="79" customFormat="1" ht="13.5">
      <c r="A1437" s="72" t="str">
        <f>IF(B1437="Code",1+MAX(A$5:A1436),"")</f>
        <v/>
      </c>
      <c r="B1437" s="86"/>
      <c r="C1437" s="169"/>
      <c r="D1437" s="170"/>
      <c r="E1437" s="87">
        <v>4</v>
      </c>
      <c r="F1437" s="11"/>
      <c r="G1437" s="11"/>
      <c r="H1437" s="12"/>
      <c r="I1437" s="12"/>
      <c r="J1437" s="12" t="s">
        <v>216</v>
      </c>
      <c r="K1437" s="76"/>
      <c r="L1437" s="82"/>
      <c r="M1437" s="11"/>
    </row>
    <row r="1438" spans="1:13" s="79" customFormat="1" ht="13.5">
      <c r="A1438" s="72" t="str">
        <f>IF(B1438="Code",1+MAX(A$5:A1437),"")</f>
        <v/>
      </c>
      <c r="B1438" s="88" t="s">
        <v>238</v>
      </c>
      <c r="C1438" s="102"/>
      <c r="D1438" s="89" t="str">
        <f>IF(ISNUMBER(C1438),VLOOKUP(C1438,Approaches,2,0),"")</f>
        <v/>
      </c>
      <c r="E1438" s="76">
        <v>5</v>
      </c>
      <c r="F1438" s="11"/>
      <c r="G1438" s="12"/>
      <c r="H1438" s="103"/>
      <c r="I1438" s="14"/>
      <c r="J1438" s="12" t="s">
        <v>216</v>
      </c>
      <c r="K1438" s="87"/>
      <c r="L1438" s="82"/>
      <c r="M1438" s="11"/>
    </row>
    <row r="1439" spans="1:13" s="79" customFormat="1" ht="13.5">
      <c r="A1439" s="72"/>
      <c r="B1439" s="88" t="s">
        <v>238</v>
      </c>
      <c r="C1439" s="102"/>
      <c r="D1439" s="86" t="str">
        <f>IF(ISNUMBER(C1439),VLOOKUP(C1439,Approaches,2,0),"")</f>
        <v/>
      </c>
      <c r="E1439" s="76">
        <v>6</v>
      </c>
      <c r="F1439" s="11"/>
      <c r="G1439" s="12"/>
      <c r="H1439" s="103"/>
      <c r="I1439" s="14"/>
      <c r="J1439" s="12"/>
      <c r="K1439" s="87"/>
      <c r="L1439" s="82"/>
      <c r="M1439" s="11"/>
    </row>
    <row r="1440" spans="1:13" s="79" customFormat="1" ht="13.5">
      <c r="A1440" s="72"/>
      <c r="B1440" s="88" t="s">
        <v>238</v>
      </c>
      <c r="C1440" s="102"/>
      <c r="D1440" s="86" t="str">
        <f>IF(ISNUMBER(C1440),VLOOKUP(C1440,Approaches,2,0),"")</f>
        <v/>
      </c>
      <c r="E1440" s="76">
        <v>7</v>
      </c>
      <c r="F1440" s="11"/>
      <c r="G1440" s="12"/>
      <c r="H1440" s="103"/>
      <c r="I1440" s="14"/>
      <c r="J1440" s="12"/>
      <c r="K1440" s="87"/>
      <c r="L1440" s="82"/>
      <c r="M1440" s="11"/>
    </row>
    <row r="1441" spans="1:13" s="79" customFormat="1" ht="13.5">
      <c r="A1441" s="72"/>
      <c r="B1441" s="88" t="s">
        <v>238</v>
      </c>
      <c r="C1441" s="102"/>
      <c r="D1441" s="86" t="str">
        <f>IF(ISNUMBER(C1441),VLOOKUP(C1441,Approaches,2,0),"")</f>
        <v/>
      </c>
      <c r="E1441" s="76">
        <v>8</v>
      </c>
      <c r="F1441" s="11"/>
      <c r="G1441" s="12"/>
      <c r="H1441" s="103"/>
      <c r="I1441" s="14"/>
      <c r="J1441" s="12"/>
      <c r="K1441" s="87"/>
      <c r="L1441" s="82"/>
      <c r="M1441" s="11"/>
    </row>
    <row r="1442" spans="1:13" s="79" customFormat="1" ht="13.5">
      <c r="A1442" s="72"/>
      <c r="B1442" s="88" t="s">
        <v>238</v>
      </c>
      <c r="C1442" s="102"/>
      <c r="D1442" s="90" t="str">
        <f>IF(ISNUMBER(C1442),VLOOKUP(C1442,Approaches,2,0),"")</f>
        <v/>
      </c>
      <c r="E1442" s="76">
        <v>9</v>
      </c>
      <c r="F1442" s="11"/>
      <c r="G1442" s="12"/>
      <c r="H1442" s="103"/>
      <c r="I1442" s="14"/>
      <c r="J1442" s="12"/>
      <c r="K1442" s="87"/>
      <c r="L1442" s="82"/>
      <c r="M1442" s="11"/>
    </row>
    <row r="1443" spans="1:13" s="79" customFormat="1" ht="14.25" thickBot="1">
      <c r="A1443" s="72"/>
      <c r="B1443" s="91"/>
      <c r="C1443" s="91"/>
      <c r="D1443" s="86"/>
      <c r="E1443" s="76">
        <v>10</v>
      </c>
      <c r="F1443" s="11"/>
      <c r="G1443" s="12"/>
      <c r="H1443" s="103"/>
      <c r="I1443" s="15"/>
      <c r="J1443" s="12"/>
      <c r="K1443" s="87"/>
      <c r="L1443" s="82"/>
      <c r="M1443" s="11"/>
    </row>
    <row r="1444" spans="1:13" s="79" customFormat="1" ht="14.25" thickBot="1">
      <c r="A1444" s="72" t="str">
        <f>IF(B1444="Code",1+MAX(A$5:A1438),"")</f>
        <v/>
      </c>
      <c r="B1444" s="92"/>
      <c r="C1444" s="92"/>
      <c r="D1444" s="92"/>
      <c r="E1444" s="93"/>
      <c r="F1444" s="94"/>
      <c r="G1444" s="92" t="s">
        <v>204</v>
      </c>
      <c r="H1444" s="95">
        <f>B1434</f>
        <v>1302121</v>
      </c>
      <c r="I1444" s="104"/>
      <c r="J1444" s="93" t="s">
        <v>216</v>
      </c>
      <c r="K1444" s="93"/>
      <c r="L1444" s="93"/>
      <c r="M1444" s="93"/>
    </row>
    <row r="1445" spans="1:13" s="79" customFormat="1" ht="14.25" thickBot="1">
      <c r="A1445" s="72">
        <f>IF(B1445="Code",1+MAX(A$5:A1444),"")</f>
        <v>121</v>
      </c>
      <c r="B1445" s="73" t="s">
        <v>199</v>
      </c>
      <c r="C1445" s="73"/>
      <c r="D1445" s="74" t="s">
        <v>200</v>
      </c>
      <c r="E1445" s="75"/>
      <c r="F1445" s="74" t="s">
        <v>201</v>
      </c>
      <c r="G1445" s="74" t="s">
        <v>202</v>
      </c>
      <c r="H1445" s="75" t="s">
        <v>198</v>
      </c>
      <c r="I1445" s="75" t="s">
        <v>203</v>
      </c>
      <c r="J1445" s="75" t="s">
        <v>215</v>
      </c>
      <c r="K1445" s="76"/>
      <c r="L1445" s="77" t="str">
        <f>IF(AND(ISNUMBER(I1456),ISNUMBER(H1456)),"OK","")</f>
        <v/>
      </c>
      <c r="M1445" s="78"/>
    </row>
    <row r="1446" spans="1:13" s="79" customFormat="1" ht="13.5">
      <c r="A1446" s="72" t="str">
        <f>IF(B1446="Code",1+MAX(A$5:A1445),"")</f>
        <v/>
      </c>
      <c r="B1446" s="80">
        <f>VLOOKUP(A1445,BasicHeadings,2,0)</f>
        <v>1302122</v>
      </c>
      <c r="C1446" s="81"/>
      <c r="D1446" s="80" t="str">
        <f>VLOOKUP(A1445,BasicHeadings,3,0)</f>
        <v>Out-patient dental services</v>
      </c>
      <c r="E1446" s="76">
        <v>1</v>
      </c>
      <c r="F1446" s="11"/>
      <c r="G1446" s="11"/>
      <c r="H1446" s="12"/>
      <c r="I1446" s="12"/>
      <c r="J1446" s="12" t="s">
        <v>216</v>
      </c>
      <c r="K1446" s="76"/>
      <c r="L1446" s="82"/>
      <c r="M1446" s="11"/>
    </row>
    <row r="1447" spans="1:13" s="79" customFormat="1" ht="15" customHeight="1">
      <c r="A1447" s="72" t="str">
        <f>IF(B1447="Code",1+MAX(A$5:A1446),"")</f>
        <v/>
      </c>
      <c r="B1447" s="83"/>
      <c r="C1447" s="84" t="s">
        <v>212</v>
      </c>
      <c r="D1447" s="83"/>
      <c r="E1447" s="76">
        <v>2</v>
      </c>
      <c r="F1447" s="11"/>
      <c r="G1447" s="11"/>
      <c r="H1447" s="12"/>
      <c r="I1447" s="12"/>
      <c r="J1447" s="12" t="s">
        <v>216</v>
      </c>
      <c r="K1447" s="76"/>
      <c r="L1447" s="82"/>
      <c r="M1447" s="11"/>
    </row>
    <row r="1448" spans="1:13" s="79" customFormat="1" ht="13.5" customHeight="1">
      <c r="A1448" s="72" t="str">
        <f>IF(B1448="Code",1+MAX(A$5:A1447),"")</f>
        <v/>
      </c>
      <c r="B1448" s="85"/>
      <c r="C1448" s="167" t="s">
        <v>239</v>
      </c>
      <c r="D1448" s="168"/>
      <c r="E1448" s="76">
        <v>3</v>
      </c>
      <c r="F1448" s="11"/>
      <c r="G1448" s="11"/>
      <c r="H1448" s="12"/>
      <c r="I1448" s="13"/>
      <c r="J1448" s="12" t="s">
        <v>216</v>
      </c>
      <c r="K1448" s="76"/>
      <c r="L1448" s="82"/>
      <c r="M1448" s="11"/>
    </row>
    <row r="1449" spans="1:13" s="79" customFormat="1" ht="13.5">
      <c r="A1449" s="72" t="str">
        <f>IF(B1449="Code",1+MAX(A$5:A1448),"")</f>
        <v/>
      </c>
      <c r="B1449" s="86"/>
      <c r="C1449" s="169"/>
      <c r="D1449" s="170"/>
      <c r="E1449" s="87">
        <v>4</v>
      </c>
      <c r="F1449" s="11"/>
      <c r="G1449" s="11"/>
      <c r="H1449" s="12"/>
      <c r="I1449" s="12"/>
      <c r="J1449" s="12" t="s">
        <v>216</v>
      </c>
      <c r="K1449" s="76"/>
      <c r="L1449" s="82"/>
      <c r="M1449" s="11"/>
    </row>
    <row r="1450" spans="1:13" s="79" customFormat="1" ht="13.5">
      <c r="A1450" s="72" t="str">
        <f>IF(B1450="Code",1+MAX(A$5:A1449),"")</f>
        <v/>
      </c>
      <c r="B1450" s="88" t="s">
        <v>238</v>
      </c>
      <c r="C1450" s="102"/>
      <c r="D1450" s="89" t="str">
        <f>IF(ISNUMBER(C1450),VLOOKUP(C1450,Approaches,2,0),"")</f>
        <v/>
      </c>
      <c r="E1450" s="76">
        <v>5</v>
      </c>
      <c r="F1450" s="11"/>
      <c r="G1450" s="12"/>
      <c r="H1450" s="103"/>
      <c r="I1450" s="14"/>
      <c r="J1450" s="12" t="s">
        <v>216</v>
      </c>
      <c r="K1450" s="87"/>
      <c r="L1450" s="82"/>
      <c r="M1450" s="11"/>
    </row>
    <row r="1451" spans="1:13" s="79" customFormat="1" ht="13.5">
      <c r="A1451" s="72"/>
      <c r="B1451" s="88" t="s">
        <v>238</v>
      </c>
      <c r="C1451" s="102"/>
      <c r="D1451" s="86" t="str">
        <f>IF(ISNUMBER(C1451),VLOOKUP(C1451,Approaches,2,0),"")</f>
        <v/>
      </c>
      <c r="E1451" s="76">
        <v>6</v>
      </c>
      <c r="F1451" s="11"/>
      <c r="G1451" s="12"/>
      <c r="H1451" s="103"/>
      <c r="I1451" s="14"/>
      <c r="J1451" s="12"/>
      <c r="K1451" s="87"/>
      <c r="L1451" s="82"/>
      <c r="M1451" s="11"/>
    </row>
    <row r="1452" spans="1:13" s="79" customFormat="1" ht="13.5">
      <c r="A1452" s="72"/>
      <c r="B1452" s="88" t="s">
        <v>238</v>
      </c>
      <c r="C1452" s="102"/>
      <c r="D1452" s="86" t="str">
        <f>IF(ISNUMBER(C1452),VLOOKUP(C1452,Approaches,2,0),"")</f>
        <v/>
      </c>
      <c r="E1452" s="76">
        <v>7</v>
      </c>
      <c r="F1452" s="11"/>
      <c r="G1452" s="12"/>
      <c r="H1452" s="103"/>
      <c r="I1452" s="14"/>
      <c r="J1452" s="12"/>
      <c r="K1452" s="87"/>
      <c r="L1452" s="82"/>
      <c r="M1452" s="11"/>
    </row>
    <row r="1453" spans="1:13" s="79" customFormat="1" ht="13.5">
      <c r="A1453" s="72"/>
      <c r="B1453" s="88" t="s">
        <v>238</v>
      </c>
      <c r="C1453" s="102"/>
      <c r="D1453" s="86" t="str">
        <f>IF(ISNUMBER(C1453),VLOOKUP(C1453,Approaches,2,0),"")</f>
        <v/>
      </c>
      <c r="E1453" s="76">
        <v>8</v>
      </c>
      <c r="F1453" s="11"/>
      <c r="G1453" s="12"/>
      <c r="H1453" s="103"/>
      <c r="I1453" s="14"/>
      <c r="J1453" s="12"/>
      <c r="K1453" s="87"/>
      <c r="L1453" s="82"/>
      <c r="M1453" s="11"/>
    </row>
    <row r="1454" spans="1:13" s="79" customFormat="1" ht="13.5">
      <c r="A1454" s="72"/>
      <c r="B1454" s="88" t="s">
        <v>238</v>
      </c>
      <c r="C1454" s="102"/>
      <c r="D1454" s="90" t="str">
        <f>IF(ISNUMBER(C1454),VLOOKUP(C1454,Approaches,2,0),"")</f>
        <v/>
      </c>
      <c r="E1454" s="76">
        <v>9</v>
      </c>
      <c r="F1454" s="11"/>
      <c r="G1454" s="12"/>
      <c r="H1454" s="103"/>
      <c r="I1454" s="14"/>
      <c r="J1454" s="12"/>
      <c r="K1454" s="87"/>
      <c r="L1454" s="82"/>
      <c r="M1454" s="11"/>
    </row>
    <row r="1455" spans="1:13" s="79" customFormat="1" ht="14.25" thickBot="1">
      <c r="A1455" s="72"/>
      <c r="B1455" s="91"/>
      <c r="C1455" s="91"/>
      <c r="D1455" s="86"/>
      <c r="E1455" s="76">
        <v>10</v>
      </c>
      <c r="F1455" s="11"/>
      <c r="G1455" s="12"/>
      <c r="H1455" s="103"/>
      <c r="I1455" s="15"/>
      <c r="J1455" s="12"/>
      <c r="K1455" s="87"/>
      <c r="L1455" s="82"/>
      <c r="M1455" s="11"/>
    </row>
    <row r="1456" spans="1:13" s="79" customFormat="1" ht="14.25" thickBot="1">
      <c r="A1456" s="72" t="str">
        <f>IF(B1456="Code",1+MAX(A$5:A1450),"")</f>
        <v/>
      </c>
      <c r="B1456" s="92"/>
      <c r="C1456" s="92"/>
      <c r="D1456" s="92"/>
      <c r="E1456" s="93"/>
      <c r="F1456" s="94"/>
      <c r="G1456" s="92" t="s">
        <v>204</v>
      </c>
      <c r="H1456" s="95">
        <f>B1446</f>
        <v>1302122</v>
      </c>
      <c r="I1456" s="104"/>
      <c r="J1456" s="93" t="s">
        <v>216</v>
      </c>
      <c r="K1456" s="93"/>
      <c r="L1456" s="93"/>
      <c r="M1456" s="93"/>
    </row>
    <row r="1457" spans="1:13" s="79" customFormat="1" ht="14.25" thickBot="1">
      <c r="A1457" s="72">
        <f>IF(B1457="Code",1+MAX(A$5:A1456),"")</f>
        <v>122</v>
      </c>
      <c r="B1457" s="73" t="s">
        <v>199</v>
      </c>
      <c r="C1457" s="73"/>
      <c r="D1457" s="74" t="s">
        <v>200</v>
      </c>
      <c r="E1457" s="75"/>
      <c r="F1457" s="74" t="s">
        <v>201</v>
      </c>
      <c r="G1457" s="74" t="s">
        <v>202</v>
      </c>
      <c r="H1457" s="75" t="s">
        <v>198</v>
      </c>
      <c r="I1457" s="75" t="s">
        <v>203</v>
      </c>
      <c r="J1457" s="75" t="s">
        <v>215</v>
      </c>
      <c r="K1457" s="76"/>
      <c r="L1457" s="77" t="str">
        <f>IF(AND(ISNUMBER(I1468),ISNUMBER(H1468)),"OK","")</f>
        <v/>
      </c>
      <c r="M1457" s="78"/>
    </row>
    <row r="1458" spans="1:13" s="79" customFormat="1" ht="13.5">
      <c r="A1458" s="72" t="str">
        <f>IF(B1458="Code",1+MAX(A$5:A1457),"")</f>
        <v/>
      </c>
      <c r="B1458" s="80">
        <f>VLOOKUP(A1457,BasicHeadings,2,0)</f>
        <v>1302123</v>
      </c>
      <c r="C1458" s="81"/>
      <c r="D1458" s="80" t="str">
        <f>VLOOKUP(A1457,BasicHeadings,3,0)</f>
        <v>Out-patient paramedical services</v>
      </c>
      <c r="E1458" s="76">
        <v>1</v>
      </c>
      <c r="F1458" s="11"/>
      <c r="G1458" s="11"/>
      <c r="H1458" s="12"/>
      <c r="I1458" s="12"/>
      <c r="J1458" s="12" t="s">
        <v>216</v>
      </c>
      <c r="K1458" s="76"/>
      <c r="L1458" s="82"/>
      <c r="M1458" s="11"/>
    </row>
    <row r="1459" spans="1:13" s="79" customFormat="1" ht="15" customHeight="1">
      <c r="A1459" s="72" t="str">
        <f>IF(B1459="Code",1+MAX(A$5:A1458),"")</f>
        <v/>
      </c>
      <c r="B1459" s="83"/>
      <c r="C1459" s="84" t="s">
        <v>212</v>
      </c>
      <c r="D1459" s="83"/>
      <c r="E1459" s="76">
        <v>2</v>
      </c>
      <c r="F1459" s="11"/>
      <c r="G1459" s="11"/>
      <c r="H1459" s="12"/>
      <c r="I1459" s="12"/>
      <c r="J1459" s="12" t="s">
        <v>216</v>
      </c>
      <c r="K1459" s="76"/>
      <c r="L1459" s="82"/>
      <c r="M1459" s="11"/>
    </row>
    <row r="1460" spans="1:13" s="79" customFormat="1" ht="13.5" customHeight="1">
      <c r="A1460" s="72" t="str">
        <f>IF(B1460="Code",1+MAX(A$5:A1459),"")</f>
        <v/>
      </c>
      <c r="B1460" s="85"/>
      <c r="C1460" s="167" t="s">
        <v>239</v>
      </c>
      <c r="D1460" s="168"/>
      <c r="E1460" s="76">
        <v>3</v>
      </c>
      <c r="F1460" s="11"/>
      <c r="G1460" s="11"/>
      <c r="H1460" s="12"/>
      <c r="I1460" s="13"/>
      <c r="J1460" s="12" t="s">
        <v>216</v>
      </c>
      <c r="K1460" s="76"/>
      <c r="L1460" s="82"/>
      <c r="M1460" s="11"/>
    </row>
    <row r="1461" spans="1:13" s="79" customFormat="1" ht="13.5">
      <c r="A1461" s="72" t="str">
        <f>IF(B1461="Code",1+MAX(A$5:A1460),"")</f>
        <v/>
      </c>
      <c r="B1461" s="86"/>
      <c r="C1461" s="169"/>
      <c r="D1461" s="170"/>
      <c r="E1461" s="87">
        <v>4</v>
      </c>
      <c r="F1461" s="11"/>
      <c r="G1461" s="11"/>
      <c r="H1461" s="12"/>
      <c r="I1461" s="12"/>
      <c r="J1461" s="12" t="s">
        <v>216</v>
      </c>
      <c r="K1461" s="76"/>
      <c r="L1461" s="82"/>
      <c r="M1461" s="11"/>
    </row>
    <row r="1462" spans="1:13" s="79" customFormat="1" ht="13.5">
      <c r="A1462" s="72" t="str">
        <f>IF(B1462="Code",1+MAX(A$5:A1461),"")</f>
        <v/>
      </c>
      <c r="B1462" s="88" t="s">
        <v>238</v>
      </c>
      <c r="C1462" s="102"/>
      <c r="D1462" s="89" t="str">
        <f>IF(ISNUMBER(C1462),VLOOKUP(C1462,Approaches,2,0),"")</f>
        <v/>
      </c>
      <c r="E1462" s="76">
        <v>5</v>
      </c>
      <c r="F1462" s="11"/>
      <c r="G1462" s="12"/>
      <c r="H1462" s="103"/>
      <c r="I1462" s="14"/>
      <c r="J1462" s="12" t="s">
        <v>216</v>
      </c>
      <c r="K1462" s="87"/>
      <c r="L1462" s="82"/>
      <c r="M1462" s="11"/>
    </row>
    <row r="1463" spans="1:13" s="79" customFormat="1" ht="13.5">
      <c r="A1463" s="72"/>
      <c r="B1463" s="88" t="s">
        <v>238</v>
      </c>
      <c r="C1463" s="102"/>
      <c r="D1463" s="86" t="str">
        <f>IF(ISNUMBER(C1463),VLOOKUP(C1463,Approaches,2,0),"")</f>
        <v/>
      </c>
      <c r="E1463" s="76">
        <v>6</v>
      </c>
      <c r="F1463" s="11"/>
      <c r="G1463" s="12"/>
      <c r="H1463" s="103"/>
      <c r="I1463" s="14"/>
      <c r="J1463" s="12"/>
      <c r="K1463" s="87"/>
      <c r="L1463" s="82"/>
      <c r="M1463" s="11"/>
    </row>
    <row r="1464" spans="1:13" s="79" customFormat="1" ht="13.5">
      <c r="A1464" s="72"/>
      <c r="B1464" s="88" t="s">
        <v>238</v>
      </c>
      <c r="C1464" s="102"/>
      <c r="D1464" s="86" t="str">
        <f>IF(ISNUMBER(C1464),VLOOKUP(C1464,Approaches,2,0),"")</f>
        <v/>
      </c>
      <c r="E1464" s="76">
        <v>7</v>
      </c>
      <c r="F1464" s="11"/>
      <c r="G1464" s="12"/>
      <c r="H1464" s="103"/>
      <c r="I1464" s="14"/>
      <c r="J1464" s="12"/>
      <c r="K1464" s="87"/>
      <c r="L1464" s="82"/>
      <c r="M1464" s="11"/>
    </row>
    <row r="1465" spans="1:13" s="79" customFormat="1" ht="13.5">
      <c r="A1465" s="72"/>
      <c r="B1465" s="88" t="s">
        <v>238</v>
      </c>
      <c r="C1465" s="102"/>
      <c r="D1465" s="86" t="str">
        <f>IF(ISNUMBER(C1465),VLOOKUP(C1465,Approaches,2,0),"")</f>
        <v/>
      </c>
      <c r="E1465" s="76">
        <v>8</v>
      </c>
      <c r="F1465" s="11"/>
      <c r="G1465" s="12"/>
      <c r="H1465" s="103"/>
      <c r="I1465" s="14"/>
      <c r="J1465" s="12"/>
      <c r="K1465" s="87"/>
      <c r="L1465" s="82"/>
      <c r="M1465" s="11"/>
    </row>
    <row r="1466" spans="1:13" s="79" customFormat="1" ht="13.5">
      <c r="A1466" s="72"/>
      <c r="B1466" s="88" t="s">
        <v>238</v>
      </c>
      <c r="C1466" s="102"/>
      <c r="D1466" s="90" t="str">
        <f>IF(ISNUMBER(C1466),VLOOKUP(C1466,Approaches,2,0),"")</f>
        <v/>
      </c>
      <c r="E1466" s="76">
        <v>9</v>
      </c>
      <c r="F1466" s="11"/>
      <c r="G1466" s="12"/>
      <c r="H1466" s="103"/>
      <c r="I1466" s="14"/>
      <c r="J1466" s="12"/>
      <c r="K1466" s="87"/>
      <c r="L1466" s="82"/>
      <c r="M1466" s="11"/>
    </row>
    <row r="1467" spans="1:13" s="79" customFormat="1" ht="14.25" thickBot="1">
      <c r="A1467" s="72"/>
      <c r="B1467" s="91"/>
      <c r="C1467" s="91"/>
      <c r="D1467" s="86"/>
      <c r="E1467" s="76">
        <v>10</v>
      </c>
      <c r="F1467" s="11"/>
      <c r="G1467" s="12"/>
      <c r="H1467" s="103"/>
      <c r="I1467" s="15"/>
      <c r="J1467" s="12"/>
      <c r="K1467" s="87"/>
      <c r="L1467" s="82"/>
      <c r="M1467" s="11"/>
    </row>
    <row r="1468" spans="1:13" s="79" customFormat="1" ht="14.25" thickBot="1">
      <c r="A1468" s="72" t="str">
        <f>IF(B1468="Code",1+MAX(A$5:A1462),"")</f>
        <v/>
      </c>
      <c r="B1468" s="92"/>
      <c r="C1468" s="92"/>
      <c r="D1468" s="92"/>
      <c r="E1468" s="93"/>
      <c r="F1468" s="94"/>
      <c r="G1468" s="92" t="s">
        <v>204</v>
      </c>
      <c r="H1468" s="95">
        <f>B1458</f>
        <v>1302123</v>
      </c>
      <c r="I1468" s="104"/>
      <c r="J1468" s="93" t="s">
        <v>216</v>
      </c>
      <c r="K1468" s="93"/>
      <c r="L1468" s="93"/>
      <c r="M1468" s="93"/>
    </row>
    <row r="1469" spans="1:13" s="79" customFormat="1" ht="14.25" thickBot="1">
      <c r="A1469" s="72">
        <f>IF(B1469="Code",1+MAX(A$5:A1468),"")</f>
        <v>123</v>
      </c>
      <c r="B1469" s="73" t="s">
        <v>199</v>
      </c>
      <c r="C1469" s="73"/>
      <c r="D1469" s="74" t="s">
        <v>200</v>
      </c>
      <c r="E1469" s="75"/>
      <c r="F1469" s="74" t="s">
        <v>201</v>
      </c>
      <c r="G1469" s="74" t="s">
        <v>202</v>
      </c>
      <c r="H1469" s="75" t="s">
        <v>198</v>
      </c>
      <c r="I1469" s="75" t="s">
        <v>203</v>
      </c>
      <c r="J1469" s="75" t="s">
        <v>215</v>
      </c>
      <c r="K1469" s="76"/>
      <c r="L1469" s="77" t="str">
        <f>IF(AND(ISNUMBER(I1480),ISNUMBER(H1480)),"OK","")</f>
        <v/>
      </c>
      <c r="M1469" s="78"/>
    </row>
    <row r="1470" spans="1:13" s="79" customFormat="1" ht="13.5">
      <c r="A1470" s="72" t="str">
        <f>IF(B1470="Code",1+MAX(A$5:A1469),"")</f>
        <v/>
      </c>
      <c r="B1470" s="80">
        <f>VLOOKUP(A1469,BasicHeadings,2,0)</f>
        <v>1302124</v>
      </c>
      <c r="C1470" s="81"/>
      <c r="D1470" s="80" t="str">
        <f>VLOOKUP(A1469,BasicHeadings,3,0)</f>
        <v>Hospital services</v>
      </c>
      <c r="E1470" s="76">
        <v>1</v>
      </c>
      <c r="F1470" s="11"/>
      <c r="G1470" s="11"/>
      <c r="H1470" s="12"/>
      <c r="I1470" s="12"/>
      <c r="J1470" s="12" t="s">
        <v>216</v>
      </c>
      <c r="K1470" s="76"/>
      <c r="L1470" s="82"/>
      <c r="M1470" s="11"/>
    </row>
    <row r="1471" spans="1:13" s="79" customFormat="1" ht="15" customHeight="1">
      <c r="A1471" s="72" t="str">
        <f>IF(B1471="Code",1+MAX(A$5:A1470),"")</f>
        <v/>
      </c>
      <c r="B1471" s="83"/>
      <c r="C1471" s="84" t="s">
        <v>212</v>
      </c>
      <c r="D1471" s="83"/>
      <c r="E1471" s="76">
        <v>2</v>
      </c>
      <c r="F1471" s="11"/>
      <c r="G1471" s="11"/>
      <c r="H1471" s="12"/>
      <c r="I1471" s="12"/>
      <c r="J1471" s="12" t="s">
        <v>216</v>
      </c>
      <c r="K1471" s="76"/>
      <c r="L1471" s="82"/>
      <c r="M1471" s="11"/>
    </row>
    <row r="1472" spans="1:13" s="79" customFormat="1" ht="13.5" customHeight="1">
      <c r="A1472" s="72" t="str">
        <f>IF(B1472="Code",1+MAX(A$5:A1471),"")</f>
        <v/>
      </c>
      <c r="B1472" s="85"/>
      <c r="C1472" s="167" t="s">
        <v>239</v>
      </c>
      <c r="D1472" s="168"/>
      <c r="E1472" s="76">
        <v>3</v>
      </c>
      <c r="F1472" s="11"/>
      <c r="G1472" s="11"/>
      <c r="H1472" s="12"/>
      <c r="I1472" s="13"/>
      <c r="J1472" s="12" t="s">
        <v>216</v>
      </c>
      <c r="K1472" s="76"/>
      <c r="L1472" s="82"/>
      <c r="M1472" s="11"/>
    </row>
    <row r="1473" spans="1:13" s="79" customFormat="1" ht="13.5">
      <c r="A1473" s="72" t="str">
        <f>IF(B1473="Code",1+MAX(A$5:A1472),"")</f>
        <v/>
      </c>
      <c r="B1473" s="86"/>
      <c r="C1473" s="169"/>
      <c r="D1473" s="170"/>
      <c r="E1473" s="87">
        <v>4</v>
      </c>
      <c r="F1473" s="11"/>
      <c r="G1473" s="11"/>
      <c r="H1473" s="12"/>
      <c r="I1473" s="12"/>
      <c r="J1473" s="12" t="s">
        <v>216</v>
      </c>
      <c r="K1473" s="76"/>
      <c r="L1473" s="82"/>
      <c r="M1473" s="11"/>
    </row>
    <row r="1474" spans="1:13" s="79" customFormat="1" ht="13.5">
      <c r="A1474" s="72" t="str">
        <f>IF(B1474="Code",1+MAX(A$5:A1473),"")</f>
        <v/>
      </c>
      <c r="B1474" s="88" t="s">
        <v>238</v>
      </c>
      <c r="C1474" s="102"/>
      <c r="D1474" s="89" t="str">
        <f>IF(ISNUMBER(C1474),VLOOKUP(C1474,Approaches,2,0),"")</f>
        <v/>
      </c>
      <c r="E1474" s="76">
        <v>5</v>
      </c>
      <c r="F1474" s="11"/>
      <c r="G1474" s="12"/>
      <c r="H1474" s="103"/>
      <c r="I1474" s="14"/>
      <c r="J1474" s="12" t="s">
        <v>216</v>
      </c>
      <c r="K1474" s="87"/>
      <c r="L1474" s="82"/>
      <c r="M1474" s="11"/>
    </row>
    <row r="1475" spans="1:13" s="79" customFormat="1" ht="13.5">
      <c r="A1475" s="72"/>
      <c r="B1475" s="88" t="s">
        <v>238</v>
      </c>
      <c r="C1475" s="102"/>
      <c r="D1475" s="86" t="str">
        <f>IF(ISNUMBER(C1475),VLOOKUP(C1475,Approaches,2,0),"")</f>
        <v/>
      </c>
      <c r="E1475" s="76">
        <v>6</v>
      </c>
      <c r="F1475" s="11"/>
      <c r="G1475" s="12"/>
      <c r="H1475" s="103"/>
      <c r="I1475" s="14"/>
      <c r="J1475" s="12"/>
      <c r="K1475" s="87"/>
      <c r="L1475" s="82"/>
      <c r="M1475" s="11"/>
    </row>
    <row r="1476" spans="1:13" s="79" customFormat="1" ht="13.5">
      <c r="A1476" s="72"/>
      <c r="B1476" s="88" t="s">
        <v>238</v>
      </c>
      <c r="C1476" s="102"/>
      <c r="D1476" s="86" t="str">
        <f>IF(ISNUMBER(C1476),VLOOKUP(C1476,Approaches,2,0),"")</f>
        <v/>
      </c>
      <c r="E1476" s="76">
        <v>7</v>
      </c>
      <c r="F1476" s="11"/>
      <c r="G1476" s="12"/>
      <c r="H1476" s="103"/>
      <c r="I1476" s="14"/>
      <c r="J1476" s="12"/>
      <c r="K1476" s="87"/>
      <c r="L1476" s="82"/>
      <c r="M1476" s="11"/>
    </row>
    <row r="1477" spans="1:13" s="79" customFormat="1" ht="13.5">
      <c r="A1477" s="72"/>
      <c r="B1477" s="88" t="s">
        <v>238</v>
      </c>
      <c r="C1477" s="102"/>
      <c r="D1477" s="86" t="str">
        <f>IF(ISNUMBER(C1477),VLOOKUP(C1477,Approaches,2,0),"")</f>
        <v/>
      </c>
      <c r="E1477" s="76">
        <v>8</v>
      </c>
      <c r="F1477" s="11"/>
      <c r="G1477" s="12"/>
      <c r="H1477" s="103"/>
      <c r="I1477" s="14"/>
      <c r="J1477" s="12"/>
      <c r="K1477" s="87"/>
      <c r="L1477" s="82"/>
      <c r="M1477" s="11"/>
    </row>
    <row r="1478" spans="1:13" s="79" customFormat="1" ht="13.5">
      <c r="A1478" s="72"/>
      <c r="B1478" s="88" t="s">
        <v>238</v>
      </c>
      <c r="C1478" s="102"/>
      <c r="D1478" s="90" t="str">
        <f>IF(ISNUMBER(C1478),VLOOKUP(C1478,Approaches,2,0),"")</f>
        <v/>
      </c>
      <c r="E1478" s="76">
        <v>9</v>
      </c>
      <c r="F1478" s="11"/>
      <c r="G1478" s="12"/>
      <c r="H1478" s="103"/>
      <c r="I1478" s="14"/>
      <c r="J1478" s="12"/>
      <c r="K1478" s="87"/>
      <c r="L1478" s="82"/>
      <c r="M1478" s="11"/>
    </row>
    <row r="1479" spans="1:13" s="79" customFormat="1" ht="14.25" thickBot="1">
      <c r="A1479" s="72"/>
      <c r="B1479" s="91"/>
      <c r="C1479" s="91"/>
      <c r="D1479" s="86"/>
      <c r="E1479" s="76">
        <v>10</v>
      </c>
      <c r="F1479" s="11"/>
      <c r="G1479" s="12"/>
      <c r="H1479" s="103"/>
      <c r="I1479" s="15"/>
      <c r="J1479" s="12"/>
      <c r="K1479" s="87"/>
      <c r="L1479" s="82"/>
      <c r="M1479" s="11"/>
    </row>
    <row r="1480" spans="1:13" s="79" customFormat="1" ht="14.25" thickBot="1">
      <c r="A1480" s="72" t="str">
        <f>IF(B1480="Code",1+MAX(A$5:A1474),"")</f>
        <v/>
      </c>
      <c r="B1480" s="92"/>
      <c r="C1480" s="92"/>
      <c r="D1480" s="92"/>
      <c r="E1480" s="93"/>
      <c r="F1480" s="94"/>
      <c r="G1480" s="92" t="s">
        <v>204</v>
      </c>
      <c r="H1480" s="95">
        <f>B1470</f>
        <v>1302124</v>
      </c>
      <c r="I1480" s="104"/>
      <c r="J1480" s="93" t="s">
        <v>216</v>
      </c>
      <c r="K1480" s="93"/>
      <c r="L1480" s="93"/>
      <c r="M1480" s="93"/>
    </row>
    <row r="1481" spans="1:13" s="79" customFormat="1" ht="14.25" thickBot="1">
      <c r="A1481" s="72">
        <f>IF(B1481="Code",1+MAX(A$5:A1480),"")</f>
        <v>124</v>
      </c>
      <c r="B1481" s="73" t="s">
        <v>199</v>
      </c>
      <c r="C1481" s="73"/>
      <c r="D1481" s="74" t="s">
        <v>200</v>
      </c>
      <c r="E1481" s="75"/>
      <c r="F1481" s="74" t="s">
        <v>201</v>
      </c>
      <c r="G1481" s="74" t="s">
        <v>202</v>
      </c>
      <c r="H1481" s="75" t="s">
        <v>198</v>
      </c>
      <c r="I1481" s="75" t="s">
        <v>203</v>
      </c>
      <c r="J1481" s="75" t="s">
        <v>215</v>
      </c>
      <c r="K1481" s="76"/>
      <c r="L1481" s="77" t="str">
        <f>IF(AND(ISNUMBER(I1492),ISNUMBER(H1492)),"OK","")</f>
        <v/>
      </c>
      <c r="M1481" s="78"/>
    </row>
    <row r="1482" spans="1:13" s="79" customFormat="1" ht="13.5">
      <c r="A1482" s="72" t="str">
        <f>IF(B1482="Code",1+MAX(A$5:A1481),"")</f>
        <v/>
      </c>
      <c r="B1482" s="80">
        <f>VLOOKUP(A1481,BasicHeadings,2,0)</f>
        <v>1302211</v>
      </c>
      <c r="C1482" s="81"/>
      <c r="D1482" s="80" t="str">
        <f>VLOOKUP(A1481,BasicHeadings,3,0)</f>
        <v>Compensation of employees</v>
      </c>
      <c r="E1482" s="76">
        <v>1</v>
      </c>
      <c r="F1482" s="11"/>
      <c r="G1482" s="11"/>
      <c r="H1482" s="12"/>
      <c r="I1482" s="12"/>
      <c r="J1482" s="12" t="s">
        <v>216</v>
      </c>
      <c r="K1482" s="76"/>
      <c r="L1482" s="82"/>
      <c r="M1482" s="11"/>
    </row>
    <row r="1483" spans="1:13" s="79" customFormat="1" ht="15" customHeight="1">
      <c r="A1483" s="72" t="str">
        <f>IF(B1483="Code",1+MAX(A$5:A1482),"")</f>
        <v/>
      </c>
      <c r="B1483" s="83"/>
      <c r="C1483" s="84" t="s">
        <v>212</v>
      </c>
      <c r="D1483" s="83"/>
      <c r="E1483" s="76">
        <v>2</v>
      </c>
      <c r="F1483" s="11"/>
      <c r="G1483" s="11"/>
      <c r="H1483" s="12"/>
      <c r="I1483" s="12"/>
      <c r="J1483" s="12" t="s">
        <v>216</v>
      </c>
      <c r="K1483" s="76"/>
      <c r="L1483" s="82"/>
      <c r="M1483" s="11"/>
    </row>
    <row r="1484" spans="1:13" s="79" customFormat="1" ht="13.5" customHeight="1">
      <c r="A1484" s="72" t="str">
        <f>IF(B1484="Code",1+MAX(A$5:A1483),"")</f>
        <v/>
      </c>
      <c r="B1484" s="85"/>
      <c r="C1484" s="167" t="s">
        <v>239</v>
      </c>
      <c r="D1484" s="168"/>
      <c r="E1484" s="76">
        <v>3</v>
      </c>
      <c r="F1484" s="11"/>
      <c r="G1484" s="11"/>
      <c r="H1484" s="12"/>
      <c r="I1484" s="13"/>
      <c r="J1484" s="12" t="s">
        <v>216</v>
      </c>
      <c r="K1484" s="76"/>
      <c r="L1484" s="82"/>
      <c r="M1484" s="11"/>
    </row>
    <row r="1485" spans="1:13" s="79" customFormat="1" ht="13.5">
      <c r="A1485" s="72" t="str">
        <f>IF(B1485="Code",1+MAX(A$5:A1484),"")</f>
        <v/>
      </c>
      <c r="B1485" s="86"/>
      <c r="C1485" s="169"/>
      <c r="D1485" s="170"/>
      <c r="E1485" s="87">
        <v>4</v>
      </c>
      <c r="F1485" s="11"/>
      <c r="G1485" s="11"/>
      <c r="H1485" s="12"/>
      <c r="I1485" s="12"/>
      <c r="J1485" s="12" t="s">
        <v>216</v>
      </c>
      <c r="K1485" s="76"/>
      <c r="L1485" s="82"/>
      <c r="M1485" s="11"/>
    </row>
    <row r="1486" spans="1:13" s="79" customFormat="1" ht="13.5">
      <c r="A1486" s="72" t="str">
        <f>IF(B1486="Code",1+MAX(A$5:A1485),"")</f>
        <v/>
      </c>
      <c r="B1486" s="88" t="s">
        <v>238</v>
      </c>
      <c r="C1486" s="102"/>
      <c r="D1486" s="89" t="str">
        <f>IF(ISNUMBER(C1486),VLOOKUP(C1486,Approaches,2,0),"")</f>
        <v/>
      </c>
      <c r="E1486" s="76">
        <v>5</v>
      </c>
      <c r="F1486" s="11"/>
      <c r="G1486" s="12"/>
      <c r="H1486" s="103"/>
      <c r="I1486" s="14"/>
      <c r="J1486" s="12" t="s">
        <v>216</v>
      </c>
      <c r="K1486" s="87"/>
      <c r="L1486" s="82"/>
      <c r="M1486" s="11"/>
    </row>
    <row r="1487" spans="1:13" s="79" customFormat="1" ht="13.5">
      <c r="A1487" s="72"/>
      <c r="B1487" s="88" t="s">
        <v>238</v>
      </c>
      <c r="C1487" s="102"/>
      <c r="D1487" s="86" t="str">
        <f>IF(ISNUMBER(C1487),VLOOKUP(C1487,Approaches,2,0),"")</f>
        <v/>
      </c>
      <c r="E1487" s="76">
        <v>6</v>
      </c>
      <c r="F1487" s="11"/>
      <c r="G1487" s="12"/>
      <c r="H1487" s="103"/>
      <c r="I1487" s="14"/>
      <c r="J1487" s="12"/>
      <c r="K1487" s="87"/>
      <c r="L1487" s="82"/>
      <c r="M1487" s="11"/>
    </row>
    <row r="1488" spans="1:13" s="79" customFormat="1" ht="13.5">
      <c r="A1488" s="72"/>
      <c r="B1488" s="88" t="s">
        <v>238</v>
      </c>
      <c r="C1488" s="102"/>
      <c r="D1488" s="86" t="str">
        <f>IF(ISNUMBER(C1488),VLOOKUP(C1488,Approaches,2,0),"")</f>
        <v/>
      </c>
      <c r="E1488" s="76">
        <v>7</v>
      </c>
      <c r="F1488" s="11"/>
      <c r="G1488" s="12"/>
      <c r="H1488" s="103"/>
      <c r="I1488" s="14"/>
      <c r="J1488" s="12"/>
      <c r="K1488" s="87"/>
      <c r="L1488" s="82"/>
      <c r="M1488" s="11"/>
    </row>
    <row r="1489" spans="1:13" s="79" customFormat="1" ht="13.5">
      <c r="A1489" s="72"/>
      <c r="B1489" s="88" t="s">
        <v>238</v>
      </c>
      <c r="C1489" s="102"/>
      <c r="D1489" s="86" t="str">
        <f>IF(ISNUMBER(C1489),VLOOKUP(C1489,Approaches,2,0),"")</f>
        <v/>
      </c>
      <c r="E1489" s="76">
        <v>8</v>
      </c>
      <c r="F1489" s="11"/>
      <c r="G1489" s="12"/>
      <c r="H1489" s="103"/>
      <c r="I1489" s="14"/>
      <c r="J1489" s="12"/>
      <c r="K1489" s="87"/>
      <c r="L1489" s="82"/>
      <c r="M1489" s="11"/>
    </row>
    <row r="1490" spans="1:13" s="79" customFormat="1" ht="13.5">
      <c r="A1490" s="72"/>
      <c r="B1490" s="88" t="s">
        <v>238</v>
      </c>
      <c r="C1490" s="102"/>
      <c r="D1490" s="90" t="str">
        <f>IF(ISNUMBER(C1490),VLOOKUP(C1490,Approaches,2,0),"")</f>
        <v/>
      </c>
      <c r="E1490" s="76">
        <v>9</v>
      </c>
      <c r="F1490" s="11"/>
      <c r="G1490" s="12"/>
      <c r="H1490" s="103"/>
      <c r="I1490" s="14"/>
      <c r="J1490" s="12"/>
      <c r="K1490" s="87"/>
      <c r="L1490" s="82"/>
      <c r="M1490" s="11"/>
    </row>
    <row r="1491" spans="1:13" s="79" customFormat="1" ht="14.25" thickBot="1">
      <c r="A1491" s="72"/>
      <c r="B1491" s="91"/>
      <c r="C1491" s="91"/>
      <c r="D1491" s="86"/>
      <c r="E1491" s="76">
        <v>10</v>
      </c>
      <c r="F1491" s="11"/>
      <c r="G1491" s="12"/>
      <c r="H1491" s="103"/>
      <c r="I1491" s="15"/>
      <c r="J1491" s="12"/>
      <c r="K1491" s="87"/>
      <c r="L1491" s="82"/>
      <c r="M1491" s="11"/>
    </row>
    <row r="1492" spans="1:13" s="79" customFormat="1" ht="14.25" thickBot="1">
      <c r="A1492" s="72" t="str">
        <f>IF(B1492="Code",1+MAX(A$5:A1486),"")</f>
        <v/>
      </c>
      <c r="B1492" s="92"/>
      <c r="C1492" s="92"/>
      <c r="D1492" s="92"/>
      <c r="E1492" s="93"/>
      <c r="F1492" s="94"/>
      <c r="G1492" s="92" t="s">
        <v>204</v>
      </c>
      <c r="H1492" s="95">
        <f>B1482</f>
        <v>1302211</v>
      </c>
      <c r="I1492" s="104"/>
      <c r="J1492" s="93" t="s">
        <v>216</v>
      </c>
      <c r="K1492" s="93"/>
      <c r="L1492" s="93"/>
      <c r="M1492" s="93"/>
    </row>
    <row r="1493" spans="1:13" s="79" customFormat="1" ht="14.25" thickBot="1">
      <c r="A1493" s="72">
        <f>IF(B1493="Code",1+MAX(A$5:A1492),"")</f>
        <v>125</v>
      </c>
      <c r="B1493" s="73" t="s">
        <v>199</v>
      </c>
      <c r="C1493" s="73"/>
      <c r="D1493" s="74" t="s">
        <v>200</v>
      </c>
      <c r="E1493" s="75"/>
      <c r="F1493" s="74" t="s">
        <v>201</v>
      </c>
      <c r="G1493" s="74" t="s">
        <v>202</v>
      </c>
      <c r="H1493" s="75" t="s">
        <v>198</v>
      </c>
      <c r="I1493" s="75" t="s">
        <v>203</v>
      </c>
      <c r="J1493" s="75" t="s">
        <v>215</v>
      </c>
      <c r="K1493" s="76"/>
      <c r="L1493" s="77" t="str">
        <f>IF(AND(ISNUMBER(I1504),ISNUMBER(H1504)),"OK","")</f>
        <v/>
      </c>
      <c r="M1493" s="78"/>
    </row>
    <row r="1494" spans="1:13" s="79" customFormat="1" ht="13.5">
      <c r="A1494" s="72" t="str">
        <f>IF(B1494="Code",1+MAX(A$5:A1493),"")</f>
        <v/>
      </c>
      <c r="B1494" s="80">
        <f>VLOOKUP(A1493,BasicHeadings,2,0)</f>
        <v>1302221</v>
      </c>
      <c r="C1494" s="81"/>
      <c r="D1494" s="80" t="str">
        <f>VLOOKUP(A1493,BasicHeadings,3,0)</f>
        <v>Intermediate consumption</v>
      </c>
      <c r="E1494" s="76">
        <v>1</v>
      </c>
      <c r="F1494" s="11"/>
      <c r="G1494" s="11"/>
      <c r="H1494" s="12"/>
      <c r="I1494" s="12"/>
      <c r="J1494" s="12" t="s">
        <v>216</v>
      </c>
      <c r="K1494" s="76"/>
      <c r="L1494" s="82"/>
      <c r="M1494" s="11"/>
    </row>
    <row r="1495" spans="1:13" s="79" customFormat="1" ht="15" customHeight="1">
      <c r="A1495" s="72" t="str">
        <f>IF(B1495="Code",1+MAX(A$5:A1494),"")</f>
        <v/>
      </c>
      <c r="B1495" s="83"/>
      <c r="C1495" s="84" t="s">
        <v>212</v>
      </c>
      <c r="D1495" s="83"/>
      <c r="E1495" s="76">
        <v>2</v>
      </c>
      <c r="F1495" s="11"/>
      <c r="G1495" s="11"/>
      <c r="H1495" s="12"/>
      <c r="I1495" s="12"/>
      <c r="J1495" s="12" t="s">
        <v>216</v>
      </c>
      <c r="K1495" s="76"/>
      <c r="L1495" s="82"/>
      <c r="M1495" s="11"/>
    </row>
    <row r="1496" spans="1:13" s="79" customFormat="1" ht="13.5" customHeight="1">
      <c r="A1496" s="72" t="str">
        <f>IF(B1496="Code",1+MAX(A$5:A1495),"")</f>
        <v/>
      </c>
      <c r="B1496" s="85"/>
      <c r="C1496" s="167" t="s">
        <v>239</v>
      </c>
      <c r="D1496" s="168"/>
      <c r="E1496" s="76">
        <v>3</v>
      </c>
      <c r="F1496" s="11"/>
      <c r="G1496" s="11"/>
      <c r="H1496" s="12"/>
      <c r="I1496" s="13"/>
      <c r="J1496" s="12" t="s">
        <v>216</v>
      </c>
      <c r="K1496" s="76"/>
      <c r="L1496" s="82"/>
      <c r="M1496" s="11"/>
    </row>
    <row r="1497" spans="1:13" s="79" customFormat="1" ht="13.5">
      <c r="A1497" s="72" t="str">
        <f>IF(B1497="Code",1+MAX(A$5:A1496),"")</f>
        <v/>
      </c>
      <c r="B1497" s="86"/>
      <c r="C1497" s="169"/>
      <c r="D1497" s="170"/>
      <c r="E1497" s="87">
        <v>4</v>
      </c>
      <c r="F1497" s="11"/>
      <c r="G1497" s="11"/>
      <c r="H1497" s="12"/>
      <c r="I1497" s="12"/>
      <c r="J1497" s="12" t="s">
        <v>216</v>
      </c>
      <c r="K1497" s="76"/>
      <c r="L1497" s="82"/>
      <c r="M1497" s="11"/>
    </row>
    <row r="1498" spans="1:13" s="79" customFormat="1" ht="13.5">
      <c r="A1498" s="72" t="str">
        <f>IF(B1498="Code",1+MAX(A$5:A1497),"")</f>
        <v/>
      </c>
      <c r="B1498" s="88" t="s">
        <v>238</v>
      </c>
      <c r="C1498" s="102"/>
      <c r="D1498" s="89" t="str">
        <f>IF(ISNUMBER(C1498),VLOOKUP(C1498,Approaches,2,0),"")</f>
        <v/>
      </c>
      <c r="E1498" s="76">
        <v>5</v>
      </c>
      <c r="F1498" s="11"/>
      <c r="G1498" s="12"/>
      <c r="H1498" s="103"/>
      <c r="I1498" s="14"/>
      <c r="J1498" s="12" t="s">
        <v>216</v>
      </c>
      <c r="K1498" s="87"/>
      <c r="L1498" s="82"/>
      <c r="M1498" s="11"/>
    </row>
    <row r="1499" spans="1:13" s="79" customFormat="1" ht="13.5">
      <c r="A1499" s="72"/>
      <c r="B1499" s="88" t="s">
        <v>238</v>
      </c>
      <c r="C1499" s="102"/>
      <c r="D1499" s="86" t="str">
        <f>IF(ISNUMBER(C1499),VLOOKUP(C1499,Approaches,2,0),"")</f>
        <v/>
      </c>
      <c r="E1499" s="76">
        <v>6</v>
      </c>
      <c r="F1499" s="11"/>
      <c r="G1499" s="12"/>
      <c r="H1499" s="103"/>
      <c r="I1499" s="14"/>
      <c r="J1499" s="12"/>
      <c r="K1499" s="87"/>
      <c r="L1499" s="82"/>
      <c r="M1499" s="11"/>
    </row>
    <row r="1500" spans="1:13" s="79" customFormat="1" ht="13.5">
      <c r="A1500" s="72"/>
      <c r="B1500" s="88" t="s">
        <v>238</v>
      </c>
      <c r="C1500" s="102"/>
      <c r="D1500" s="86" t="str">
        <f>IF(ISNUMBER(C1500),VLOOKUP(C1500,Approaches,2,0),"")</f>
        <v/>
      </c>
      <c r="E1500" s="76">
        <v>7</v>
      </c>
      <c r="F1500" s="11"/>
      <c r="G1500" s="12"/>
      <c r="H1500" s="103"/>
      <c r="I1500" s="14"/>
      <c r="J1500" s="12"/>
      <c r="K1500" s="87"/>
      <c r="L1500" s="82"/>
      <c r="M1500" s="11"/>
    </row>
    <row r="1501" spans="1:13" s="79" customFormat="1" ht="13.5">
      <c r="A1501" s="72"/>
      <c r="B1501" s="88" t="s">
        <v>238</v>
      </c>
      <c r="C1501" s="102"/>
      <c r="D1501" s="86" t="str">
        <f>IF(ISNUMBER(C1501),VLOOKUP(C1501,Approaches,2,0),"")</f>
        <v/>
      </c>
      <c r="E1501" s="76">
        <v>8</v>
      </c>
      <c r="F1501" s="11"/>
      <c r="G1501" s="12"/>
      <c r="H1501" s="103"/>
      <c r="I1501" s="14"/>
      <c r="J1501" s="12"/>
      <c r="K1501" s="87"/>
      <c r="L1501" s="82"/>
      <c r="M1501" s="11"/>
    </row>
    <row r="1502" spans="1:13" s="79" customFormat="1" ht="13.5">
      <c r="A1502" s="72"/>
      <c r="B1502" s="88" t="s">
        <v>238</v>
      </c>
      <c r="C1502" s="102"/>
      <c r="D1502" s="90" t="str">
        <f>IF(ISNUMBER(C1502),VLOOKUP(C1502,Approaches,2,0),"")</f>
        <v/>
      </c>
      <c r="E1502" s="76">
        <v>9</v>
      </c>
      <c r="F1502" s="11"/>
      <c r="G1502" s="12"/>
      <c r="H1502" s="103"/>
      <c r="I1502" s="14"/>
      <c r="J1502" s="12"/>
      <c r="K1502" s="87"/>
      <c r="L1502" s="82"/>
      <c r="M1502" s="11"/>
    </row>
    <row r="1503" spans="1:13" s="79" customFormat="1" ht="14.25" thickBot="1">
      <c r="A1503" s="72"/>
      <c r="B1503" s="91"/>
      <c r="C1503" s="91"/>
      <c r="D1503" s="86"/>
      <c r="E1503" s="76">
        <v>10</v>
      </c>
      <c r="F1503" s="11"/>
      <c r="G1503" s="12"/>
      <c r="H1503" s="103"/>
      <c r="I1503" s="15"/>
      <c r="J1503" s="12"/>
      <c r="K1503" s="87"/>
      <c r="L1503" s="82"/>
      <c r="M1503" s="11"/>
    </row>
    <row r="1504" spans="1:13" s="79" customFormat="1" ht="14.25" thickBot="1">
      <c r="A1504" s="72" t="str">
        <f>IF(B1504="Code",1+MAX(A$5:A1498),"")</f>
        <v/>
      </c>
      <c r="B1504" s="92"/>
      <c r="C1504" s="92"/>
      <c r="D1504" s="92"/>
      <c r="E1504" s="93"/>
      <c r="F1504" s="94"/>
      <c r="G1504" s="92" t="s">
        <v>204</v>
      </c>
      <c r="H1504" s="95">
        <f>B1494</f>
        <v>1302221</v>
      </c>
      <c r="I1504" s="104"/>
      <c r="J1504" s="93" t="s">
        <v>216</v>
      </c>
      <c r="K1504" s="93"/>
      <c r="L1504" s="93"/>
      <c r="M1504" s="93"/>
    </row>
    <row r="1505" spans="1:13" s="79" customFormat="1" ht="14.25" thickBot="1">
      <c r="A1505" s="72">
        <f>IF(B1505="Code",1+MAX(A$5:A1504),"")</f>
        <v>126</v>
      </c>
      <c r="B1505" s="73" t="s">
        <v>199</v>
      </c>
      <c r="C1505" s="73"/>
      <c r="D1505" s="74" t="s">
        <v>200</v>
      </c>
      <c r="E1505" s="75"/>
      <c r="F1505" s="74" t="s">
        <v>201</v>
      </c>
      <c r="G1505" s="74" t="s">
        <v>202</v>
      </c>
      <c r="H1505" s="75" t="s">
        <v>198</v>
      </c>
      <c r="I1505" s="75" t="s">
        <v>203</v>
      </c>
      <c r="J1505" s="75" t="s">
        <v>215</v>
      </c>
      <c r="K1505" s="76"/>
      <c r="L1505" s="77" t="str">
        <f>IF(AND(ISNUMBER(I1516),ISNUMBER(H1516)),"OK","")</f>
        <v/>
      </c>
      <c r="M1505" s="78"/>
    </row>
    <row r="1506" spans="1:13" s="79" customFormat="1" ht="13.5">
      <c r="A1506" s="72" t="str">
        <f>IF(B1506="Code",1+MAX(A$5:A1505),"")</f>
        <v/>
      </c>
      <c r="B1506" s="80">
        <f>VLOOKUP(A1505,BasicHeadings,2,0)</f>
        <v>1302231</v>
      </c>
      <c r="C1506" s="81"/>
      <c r="D1506" s="80" t="str">
        <f>VLOOKUP(A1505,BasicHeadings,3,0)</f>
        <v>Gross operating surplus</v>
      </c>
      <c r="E1506" s="76">
        <v>1</v>
      </c>
      <c r="F1506" s="11"/>
      <c r="G1506" s="11"/>
      <c r="H1506" s="12"/>
      <c r="I1506" s="12"/>
      <c r="J1506" s="12" t="s">
        <v>216</v>
      </c>
      <c r="K1506" s="76"/>
      <c r="L1506" s="82"/>
      <c r="M1506" s="11"/>
    </row>
    <row r="1507" spans="1:13" s="79" customFormat="1" ht="15" customHeight="1">
      <c r="A1507" s="72" t="str">
        <f>IF(B1507="Code",1+MAX(A$5:A1506),"")</f>
        <v/>
      </c>
      <c r="B1507" s="83"/>
      <c r="C1507" s="84" t="s">
        <v>212</v>
      </c>
      <c r="D1507" s="83"/>
      <c r="E1507" s="76">
        <v>2</v>
      </c>
      <c r="F1507" s="11"/>
      <c r="G1507" s="11"/>
      <c r="H1507" s="12"/>
      <c r="I1507" s="12"/>
      <c r="J1507" s="12" t="s">
        <v>216</v>
      </c>
      <c r="K1507" s="76"/>
      <c r="L1507" s="82"/>
      <c r="M1507" s="11"/>
    </row>
    <row r="1508" spans="1:13" s="79" customFormat="1" ht="13.5" customHeight="1">
      <c r="A1508" s="72" t="str">
        <f>IF(B1508="Code",1+MAX(A$5:A1507),"")</f>
        <v/>
      </c>
      <c r="B1508" s="85"/>
      <c r="C1508" s="167" t="s">
        <v>239</v>
      </c>
      <c r="D1508" s="168"/>
      <c r="E1508" s="76">
        <v>3</v>
      </c>
      <c r="F1508" s="11"/>
      <c r="G1508" s="11"/>
      <c r="H1508" s="12"/>
      <c r="I1508" s="13"/>
      <c r="J1508" s="12" t="s">
        <v>216</v>
      </c>
      <c r="K1508" s="76"/>
      <c r="L1508" s="82"/>
      <c r="M1508" s="11"/>
    </row>
    <row r="1509" spans="1:13" s="79" customFormat="1" ht="13.5">
      <c r="A1509" s="72" t="str">
        <f>IF(B1509="Code",1+MAX(A$5:A1508),"")</f>
        <v/>
      </c>
      <c r="B1509" s="86"/>
      <c r="C1509" s="169"/>
      <c r="D1509" s="170"/>
      <c r="E1509" s="87">
        <v>4</v>
      </c>
      <c r="F1509" s="11"/>
      <c r="G1509" s="11"/>
      <c r="H1509" s="12"/>
      <c r="I1509" s="12"/>
      <c r="J1509" s="12" t="s">
        <v>216</v>
      </c>
      <c r="K1509" s="76"/>
      <c r="L1509" s="82"/>
      <c r="M1509" s="11"/>
    </row>
    <row r="1510" spans="1:13" s="79" customFormat="1" ht="13.5">
      <c r="A1510" s="72" t="str">
        <f>IF(B1510="Code",1+MAX(A$5:A1509),"")</f>
        <v/>
      </c>
      <c r="B1510" s="88" t="s">
        <v>238</v>
      </c>
      <c r="C1510" s="102"/>
      <c r="D1510" s="89" t="str">
        <f>IF(ISNUMBER(C1510),VLOOKUP(C1510,Approaches,2,0),"")</f>
        <v/>
      </c>
      <c r="E1510" s="76">
        <v>5</v>
      </c>
      <c r="F1510" s="11"/>
      <c r="G1510" s="12"/>
      <c r="H1510" s="103"/>
      <c r="I1510" s="14"/>
      <c r="J1510" s="12" t="s">
        <v>216</v>
      </c>
      <c r="K1510" s="87"/>
      <c r="L1510" s="82"/>
      <c r="M1510" s="11"/>
    </row>
    <row r="1511" spans="1:13" s="79" customFormat="1" ht="13.5">
      <c r="A1511" s="72"/>
      <c r="B1511" s="88" t="s">
        <v>238</v>
      </c>
      <c r="C1511" s="102"/>
      <c r="D1511" s="86" t="str">
        <f>IF(ISNUMBER(C1511),VLOOKUP(C1511,Approaches,2,0),"")</f>
        <v/>
      </c>
      <c r="E1511" s="76">
        <v>6</v>
      </c>
      <c r="F1511" s="11"/>
      <c r="G1511" s="12"/>
      <c r="H1511" s="103"/>
      <c r="I1511" s="14"/>
      <c r="J1511" s="12"/>
      <c r="K1511" s="87"/>
      <c r="L1511" s="82"/>
      <c r="M1511" s="11"/>
    </row>
    <row r="1512" spans="1:13" s="79" customFormat="1" ht="13.5">
      <c r="A1512" s="72"/>
      <c r="B1512" s="88" t="s">
        <v>238</v>
      </c>
      <c r="C1512" s="102"/>
      <c r="D1512" s="86" t="str">
        <f>IF(ISNUMBER(C1512),VLOOKUP(C1512,Approaches,2,0),"")</f>
        <v/>
      </c>
      <c r="E1512" s="76">
        <v>7</v>
      </c>
      <c r="F1512" s="11"/>
      <c r="G1512" s="12"/>
      <c r="H1512" s="103"/>
      <c r="I1512" s="14"/>
      <c r="J1512" s="12"/>
      <c r="K1512" s="87"/>
      <c r="L1512" s="82"/>
      <c r="M1512" s="11"/>
    </row>
    <row r="1513" spans="1:13" s="79" customFormat="1" ht="13.5">
      <c r="A1513" s="72"/>
      <c r="B1513" s="88" t="s">
        <v>238</v>
      </c>
      <c r="C1513" s="102"/>
      <c r="D1513" s="86" t="str">
        <f>IF(ISNUMBER(C1513),VLOOKUP(C1513,Approaches,2,0),"")</f>
        <v/>
      </c>
      <c r="E1513" s="76">
        <v>8</v>
      </c>
      <c r="F1513" s="11"/>
      <c r="G1513" s="12"/>
      <c r="H1513" s="103"/>
      <c r="I1513" s="14"/>
      <c r="J1513" s="12"/>
      <c r="K1513" s="87"/>
      <c r="L1513" s="82"/>
      <c r="M1513" s="11"/>
    </row>
    <row r="1514" spans="1:13" s="79" customFormat="1" ht="13.5">
      <c r="A1514" s="72"/>
      <c r="B1514" s="88" t="s">
        <v>238</v>
      </c>
      <c r="C1514" s="102"/>
      <c r="D1514" s="90" t="str">
        <f>IF(ISNUMBER(C1514),VLOOKUP(C1514,Approaches,2,0),"")</f>
        <v/>
      </c>
      <c r="E1514" s="76">
        <v>9</v>
      </c>
      <c r="F1514" s="11"/>
      <c r="G1514" s="12"/>
      <c r="H1514" s="103"/>
      <c r="I1514" s="14"/>
      <c r="J1514" s="12"/>
      <c r="K1514" s="87"/>
      <c r="L1514" s="82"/>
      <c r="M1514" s="11"/>
    </row>
    <row r="1515" spans="1:13" s="79" customFormat="1" ht="14.25" thickBot="1">
      <c r="A1515" s="72"/>
      <c r="B1515" s="91"/>
      <c r="C1515" s="91"/>
      <c r="D1515" s="86"/>
      <c r="E1515" s="76">
        <v>10</v>
      </c>
      <c r="F1515" s="11"/>
      <c r="G1515" s="12"/>
      <c r="H1515" s="103"/>
      <c r="I1515" s="15"/>
      <c r="J1515" s="12"/>
      <c r="K1515" s="87"/>
      <c r="L1515" s="82"/>
      <c r="M1515" s="11"/>
    </row>
    <row r="1516" spans="1:13" s="79" customFormat="1" ht="14.25" thickBot="1">
      <c r="A1516" s="72" t="str">
        <f>IF(B1516="Code",1+MAX(A$5:A1510),"")</f>
        <v/>
      </c>
      <c r="B1516" s="92"/>
      <c r="C1516" s="92"/>
      <c r="D1516" s="92"/>
      <c r="E1516" s="93"/>
      <c r="F1516" s="94"/>
      <c r="G1516" s="92" t="s">
        <v>204</v>
      </c>
      <c r="H1516" s="95">
        <f>B1506</f>
        <v>1302231</v>
      </c>
      <c r="I1516" s="104"/>
      <c r="J1516" s="93" t="s">
        <v>216</v>
      </c>
      <c r="K1516" s="93"/>
      <c r="L1516" s="93"/>
      <c r="M1516" s="93"/>
    </row>
    <row r="1517" spans="1:13" s="79" customFormat="1" ht="14.25" thickBot="1">
      <c r="A1517" s="72">
        <f>IF(B1517="Code",1+MAX(A$5:A1516),"")</f>
        <v>127</v>
      </c>
      <c r="B1517" s="73" t="s">
        <v>199</v>
      </c>
      <c r="C1517" s="73"/>
      <c r="D1517" s="74" t="s">
        <v>200</v>
      </c>
      <c r="E1517" s="75"/>
      <c r="F1517" s="74" t="s">
        <v>201</v>
      </c>
      <c r="G1517" s="74" t="s">
        <v>202</v>
      </c>
      <c r="H1517" s="75" t="s">
        <v>198</v>
      </c>
      <c r="I1517" s="75" t="s">
        <v>203</v>
      </c>
      <c r="J1517" s="75" t="s">
        <v>215</v>
      </c>
      <c r="K1517" s="76"/>
      <c r="L1517" s="77" t="str">
        <f>IF(AND(ISNUMBER(I1528),ISNUMBER(H1528)),"OK","")</f>
        <v/>
      </c>
      <c r="M1517" s="78"/>
    </row>
    <row r="1518" spans="1:13" s="79" customFormat="1" ht="13.5">
      <c r="A1518" s="72" t="str">
        <f>IF(B1518="Code",1+MAX(A$5:A1517),"")</f>
        <v/>
      </c>
      <c r="B1518" s="80">
        <f>VLOOKUP(A1517,BasicHeadings,2,0)</f>
        <v>1302241</v>
      </c>
      <c r="C1518" s="81"/>
      <c r="D1518" s="80" t="str">
        <f>VLOOKUP(A1517,BasicHeadings,3,0)</f>
        <v>Net taxes on production</v>
      </c>
      <c r="E1518" s="76">
        <v>1</v>
      </c>
      <c r="F1518" s="11"/>
      <c r="G1518" s="11"/>
      <c r="H1518" s="12"/>
      <c r="I1518" s="12"/>
      <c r="J1518" s="12" t="s">
        <v>216</v>
      </c>
      <c r="K1518" s="76"/>
      <c r="L1518" s="82"/>
      <c r="M1518" s="11"/>
    </row>
    <row r="1519" spans="1:13" s="79" customFormat="1" ht="15" customHeight="1">
      <c r="A1519" s="72" t="str">
        <f>IF(B1519="Code",1+MAX(A$5:A1518),"")</f>
        <v/>
      </c>
      <c r="B1519" s="83"/>
      <c r="C1519" s="84" t="s">
        <v>212</v>
      </c>
      <c r="D1519" s="83"/>
      <c r="E1519" s="76">
        <v>2</v>
      </c>
      <c r="F1519" s="11"/>
      <c r="G1519" s="11"/>
      <c r="H1519" s="12"/>
      <c r="I1519" s="12"/>
      <c r="J1519" s="12" t="s">
        <v>216</v>
      </c>
      <c r="K1519" s="76"/>
      <c r="L1519" s="82"/>
      <c r="M1519" s="11"/>
    </row>
    <row r="1520" spans="1:13" s="79" customFormat="1" ht="13.5" customHeight="1">
      <c r="A1520" s="72" t="str">
        <f>IF(B1520="Code",1+MAX(A$5:A1519),"")</f>
        <v/>
      </c>
      <c r="B1520" s="85"/>
      <c r="C1520" s="167" t="s">
        <v>239</v>
      </c>
      <c r="D1520" s="168"/>
      <c r="E1520" s="76">
        <v>3</v>
      </c>
      <c r="F1520" s="11"/>
      <c r="G1520" s="11"/>
      <c r="H1520" s="12"/>
      <c r="I1520" s="13"/>
      <c r="J1520" s="12" t="s">
        <v>216</v>
      </c>
      <c r="K1520" s="76"/>
      <c r="L1520" s="82"/>
      <c r="M1520" s="11"/>
    </row>
    <row r="1521" spans="1:13" s="79" customFormat="1" ht="13.5">
      <c r="A1521" s="72" t="str">
        <f>IF(B1521="Code",1+MAX(A$5:A1520),"")</f>
        <v/>
      </c>
      <c r="B1521" s="86"/>
      <c r="C1521" s="169"/>
      <c r="D1521" s="170"/>
      <c r="E1521" s="87">
        <v>4</v>
      </c>
      <c r="F1521" s="11"/>
      <c r="G1521" s="11"/>
      <c r="H1521" s="12"/>
      <c r="I1521" s="12"/>
      <c r="J1521" s="12" t="s">
        <v>216</v>
      </c>
      <c r="K1521" s="76"/>
      <c r="L1521" s="82"/>
      <c r="M1521" s="11"/>
    </row>
    <row r="1522" spans="1:13" s="79" customFormat="1" ht="13.5">
      <c r="A1522" s="72" t="str">
        <f>IF(B1522="Code",1+MAX(A$5:A1521),"")</f>
        <v/>
      </c>
      <c r="B1522" s="88" t="s">
        <v>238</v>
      </c>
      <c r="C1522" s="102"/>
      <c r="D1522" s="89" t="str">
        <f>IF(ISNUMBER(C1522),VLOOKUP(C1522,Approaches,2,0),"")</f>
        <v/>
      </c>
      <c r="E1522" s="76">
        <v>5</v>
      </c>
      <c r="F1522" s="11"/>
      <c r="G1522" s="12"/>
      <c r="H1522" s="103"/>
      <c r="I1522" s="14"/>
      <c r="J1522" s="12" t="s">
        <v>216</v>
      </c>
      <c r="K1522" s="87"/>
      <c r="L1522" s="82"/>
      <c r="M1522" s="11"/>
    </row>
    <row r="1523" spans="1:13" s="79" customFormat="1" ht="13.5">
      <c r="A1523" s="72"/>
      <c r="B1523" s="88" t="s">
        <v>238</v>
      </c>
      <c r="C1523" s="102"/>
      <c r="D1523" s="86" t="str">
        <f>IF(ISNUMBER(C1523),VLOOKUP(C1523,Approaches,2,0),"")</f>
        <v/>
      </c>
      <c r="E1523" s="76">
        <v>6</v>
      </c>
      <c r="F1523" s="11"/>
      <c r="G1523" s="12"/>
      <c r="H1523" s="103"/>
      <c r="I1523" s="14"/>
      <c r="J1523" s="12"/>
      <c r="K1523" s="87"/>
      <c r="L1523" s="82"/>
      <c r="M1523" s="11"/>
    </row>
    <row r="1524" spans="1:13" s="79" customFormat="1" ht="13.5">
      <c r="A1524" s="72"/>
      <c r="B1524" s="88" t="s">
        <v>238</v>
      </c>
      <c r="C1524" s="102"/>
      <c r="D1524" s="86" t="str">
        <f>IF(ISNUMBER(C1524),VLOOKUP(C1524,Approaches,2,0),"")</f>
        <v/>
      </c>
      <c r="E1524" s="76">
        <v>7</v>
      </c>
      <c r="F1524" s="11"/>
      <c r="G1524" s="12"/>
      <c r="H1524" s="103"/>
      <c r="I1524" s="14"/>
      <c r="J1524" s="12"/>
      <c r="K1524" s="87"/>
      <c r="L1524" s="82"/>
      <c r="M1524" s="11"/>
    </row>
    <row r="1525" spans="1:13" s="79" customFormat="1" ht="13.5">
      <c r="A1525" s="72"/>
      <c r="B1525" s="88" t="s">
        <v>238</v>
      </c>
      <c r="C1525" s="102"/>
      <c r="D1525" s="86" t="str">
        <f>IF(ISNUMBER(C1525),VLOOKUP(C1525,Approaches,2,0),"")</f>
        <v/>
      </c>
      <c r="E1525" s="76">
        <v>8</v>
      </c>
      <c r="F1525" s="11"/>
      <c r="G1525" s="12"/>
      <c r="H1525" s="103"/>
      <c r="I1525" s="14"/>
      <c r="J1525" s="12"/>
      <c r="K1525" s="87"/>
      <c r="L1525" s="82"/>
      <c r="M1525" s="11"/>
    </row>
    <row r="1526" spans="1:13" s="79" customFormat="1" ht="13.5">
      <c r="A1526" s="72"/>
      <c r="B1526" s="88" t="s">
        <v>238</v>
      </c>
      <c r="C1526" s="102"/>
      <c r="D1526" s="90" t="str">
        <f>IF(ISNUMBER(C1526),VLOOKUP(C1526,Approaches,2,0),"")</f>
        <v/>
      </c>
      <c r="E1526" s="76">
        <v>9</v>
      </c>
      <c r="F1526" s="11"/>
      <c r="G1526" s="12"/>
      <c r="H1526" s="103"/>
      <c r="I1526" s="14"/>
      <c r="J1526" s="12"/>
      <c r="K1526" s="87"/>
      <c r="L1526" s="82"/>
      <c r="M1526" s="11"/>
    </row>
    <row r="1527" spans="1:13" s="79" customFormat="1" ht="14.25" thickBot="1">
      <c r="A1527" s="72"/>
      <c r="B1527" s="91"/>
      <c r="C1527" s="91"/>
      <c r="D1527" s="86"/>
      <c r="E1527" s="76">
        <v>10</v>
      </c>
      <c r="F1527" s="11"/>
      <c r="G1527" s="12"/>
      <c r="H1527" s="103"/>
      <c r="I1527" s="15"/>
      <c r="J1527" s="12"/>
      <c r="K1527" s="87"/>
      <c r="L1527" s="82"/>
      <c r="M1527" s="11"/>
    </row>
    <row r="1528" spans="1:13" s="79" customFormat="1" ht="14.25" thickBot="1">
      <c r="A1528" s="72" t="str">
        <f>IF(B1528="Code",1+MAX(A$5:A1522),"")</f>
        <v/>
      </c>
      <c r="B1528" s="92"/>
      <c r="C1528" s="92"/>
      <c r="D1528" s="92"/>
      <c r="E1528" s="93"/>
      <c r="F1528" s="94"/>
      <c r="G1528" s="92" t="s">
        <v>204</v>
      </c>
      <c r="H1528" s="95">
        <f>B1518</f>
        <v>1302241</v>
      </c>
      <c r="I1528" s="104"/>
      <c r="J1528" s="93" t="s">
        <v>216</v>
      </c>
      <c r="K1528" s="93"/>
      <c r="L1528" s="93"/>
      <c r="M1528" s="93"/>
    </row>
    <row r="1529" spans="1:13" s="79" customFormat="1" ht="14.25" thickBot="1">
      <c r="A1529" s="72">
        <f>IF(B1529="Code",1+MAX(A$5:A1528),"")</f>
        <v>128</v>
      </c>
      <c r="B1529" s="73" t="s">
        <v>199</v>
      </c>
      <c r="C1529" s="73"/>
      <c r="D1529" s="74" t="s">
        <v>200</v>
      </c>
      <c r="E1529" s="75"/>
      <c r="F1529" s="74" t="s">
        <v>201</v>
      </c>
      <c r="G1529" s="74" t="s">
        <v>202</v>
      </c>
      <c r="H1529" s="75" t="s">
        <v>198</v>
      </c>
      <c r="I1529" s="75" t="s">
        <v>203</v>
      </c>
      <c r="J1529" s="75" t="s">
        <v>215</v>
      </c>
      <c r="K1529" s="76"/>
      <c r="L1529" s="77" t="str">
        <f>IF(AND(ISNUMBER(I1540),ISNUMBER(H1540)),"OK","")</f>
        <v/>
      </c>
      <c r="M1529" s="78"/>
    </row>
    <row r="1530" spans="1:13" s="79" customFormat="1" ht="13.5">
      <c r="A1530" s="72" t="str">
        <f>IF(B1530="Code",1+MAX(A$5:A1529),"")</f>
        <v/>
      </c>
      <c r="B1530" s="80">
        <f>VLOOKUP(A1529,BasicHeadings,2,0)</f>
        <v>1302251</v>
      </c>
      <c r="C1530" s="81"/>
      <c r="D1530" s="80" t="str">
        <f>VLOOKUP(A1529,BasicHeadings,3,0)</f>
        <v>Receipts from sales</v>
      </c>
      <c r="E1530" s="76">
        <v>1</v>
      </c>
      <c r="F1530" s="11"/>
      <c r="G1530" s="11"/>
      <c r="H1530" s="12"/>
      <c r="I1530" s="12"/>
      <c r="J1530" s="12" t="s">
        <v>216</v>
      </c>
      <c r="K1530" s="76"/>
      <c r="L1530" s="82"/>
      <c r="M1530" s="11"/>
    </row>
    <row r="1531" spans="1:13" s="79" customFormat="1" ht="15" customHeight="1">
      <c r="A1531" s="72" t="str">
        <f>IF(B1531="Code",1+MAX(A$5:A1530),"")</f>
        <v/>
      </c>
      <c r="B1531" s="83"/>
      <c r="C1531" s="84" t="s">
        <v>212</v>
      </c>
      <c r="D1531" s="83"/>
      <c r="E1531" s="76">
        <v>2</v>
      </c>
      <c r="F1531" s="11"/>
      <c r="G1531" s="11"/>
      <c r="H1531" s="12"/>
      <c r="I1531" s="12"/>
      <c r="J1531" s="12" t="s">
        <v>216</v>
      </c>
      <c r="K1531" s="76"/>
      <c r="L1531" s="82"/>
      <c r="M1531" s="11"/>
    </row>
    <row r="1532" spans="1:13" s="79" customFormat="1" ht="13.5" customHeight="1">
      <c r="A1532" s="72" t="str">
        <f>IF(B1532="Code",1+MAX(A$5:A1531),"")</f>
        <v/>
      </c>
      <c r="B1532" s="85"/>
      <c r="C1532" s="167" t="s">
        <v>239</v>
      </c>
      <c r="D1532" s="168"/>
      <c r="E1532" s="76">
        <v>3</v>
      </c>
      <c r="F1532" s="11"/>
      <c r="G1532" s="11"/>
      <c r="H1532" s="12"/>
      <c r="I1532" s="13"/>
      <c r="J1532" s="12" t="s">
        <v>216</v>
      </c>
      <c r="K1532" s="76"/>
      <c r="L1532" s="82"/>
      <c r="M1532" s="11"/>
    </row>
    <row r="1533" spans="1:13" s="79" customFormat="1" ht="13.5">
      <c r="A1533" s="72" t="str">
        <f>IF(B1533="Code",1+MAX(A$5:A1532),"")</f>
        <v/>
      </c>
      <c r="B1533" s="86"/>
      <c r="C1533" s="169"/>
      <c r="D1533" s="170"/>
      <c r="E1533" s="87">
        <v>4</v>
      </c>
      <c r="F1533" s="11"/>
      <c r="G1533" s="11"/>
      <c r="H1533" s="12"/>
      <c r="I1533" s="12"/>
      <c r="J1533" s="12" t="s">
        <v>216</v>
      </c>
      <c r="K1533" s="76"/>
      <c r="L1533" s="82"/>
      <c r="M1533" s="11"/>
    </row>
    <row r="1534" spans="1:13" s="79" customFormat="1" ht="13.5">
      <c r="A1534" s="72" t="str">
        <f>IF(B1534="Code",1+MAX(A$5:A1533),"")</f>
        <v/>
      </c>
      <c r="B1534" s="88" t="s">
        <v>238</v>
      </c>
      <c r="C1534" s="102"/>
      <c r="D1534" s="89" t="str">
        <f>IF(ISNUMBER(C1534),VLOOKUP(C1534,Approaches,2,0),"")</f>
        <v/>
      </c>
      <c r="E1534" s="76">
        <v>5</v>
      </c>
      <c r="F1534" s="11"/>
      <c r="G1534" s="12"/>
      <c r="H1534" s="103"/>
      <c r="I1534" s="14"/>
      <c r="J1534" s="12" t="s">
        <v>216</v>
      </c>
      <c r="K1534" s="87"/>
      <c r="L1534" s="82"/>
      <c r="M1534" s="11"/>
    </row>
    <row r="1535" spans="1:13" s="79" customFormat="1" ht="13.5">
      <c r="A1535" s="72"/>
      <c r="B1535" s="88" t="s">
        <v>238</v>
      </c>
      <c r="C1535" s="102"/>
      <c r="D1535" s="86" t="str">
        <f>IF(ISNUMBER(C1535),VLOOKUP(C1535,Approaches,2,0),"")</f>
        <v/>
      </c>
      <c r="E1535" s="76">
        <v>6</v>
      </c>
      <c r="F1535" s="11"/>
      <c r="G1535" s="12"/>
      <c r="H1535" s="103"/>
      <c r="I1535" s="14"/>
      <c r="J1535" s="12"/>
      <c r="K1535" s="87"/>
      <c r="L1535" s="82"/>
      <c r="M1535" s="11"/>
    </row>
    <row r="1536" spans="1:13" s="79" customFormat="1" ht="13.5">
      <c r="A1536" s="72"/>
      <c r="B1536" s="88" t="s">
        <v>238</v>
      </c>
      <c r="C1536" s="102"/>
      <c r="D1536" s="86" t="str">
        <f>IF(ISNUMBER(C1536),VLOOKUP(C1536,Approaches,2,0),"")</f>
        <v/>
      </c>
      <c r="E1536" s="76">
        <v>7</v>
      </c>
      <c r="F1536" s="11"/>
      <c r="G1536" s="12"/>
      <c r="H1536" s="103"/>
      <c r="I1536" s="14"/>
      <c r="J1536" s="12"/>
      <c r="K1536" s="87"/>
      <c r="L1536" s="82"/>
      <c r="M1536" s="11"/>
    </row>
    <row r="1537" spans="1:13" s="79" customFormat="1" ht="13.5">
      <c r="A1537" s="72"/>
      <c r="B1537" s="88" t="s">
        <v>238</v>
      </c>
      <c r="C1537" s="102"/>
      <c r="D1537" s="86" t="str">
        <f>IF(ISNUMBER(C1537),VLOOKUP(C1537,Approaches,2,0),"")</f>
        <v/>
      </c>
      <c r="E1537" s="76">
        <v>8</v>
      </c>
      <c r="F1537" s="11"/>
      <c r="G1537" s="12"/>
      <c r="H1537" s="103"/>
      <c r="I1537" s="14"/>
      <c r="J1537" s="12"/>
      <c r="K1537" s="87"/>
      <c r="L1537" s="82"/>
      <c r="M1537" s="11"/>
    </row>
    <row r="1538" spans="1:13" s="79" customFormat="1" ht="13.5">
      <c r="A1538" s="72"/>
      <c r="B1538" s="88" t="s">
        <v>238</v>
      </c>
      <c r="C1538" s="102"/>
      <c r="D1538" s="90" t="str">
        <f>IF(ISNUMBER(C1538),VLOOKUP(C1538,Approaches,2,0),"")</f>
        <v/>
      </c>
      <c r="E1538" s="76">
        <v>9</v>
      </c>
      <c r="F1538" s="11"/>
      <c r="G1538" s="12"/>
      <c r="H1538" s="103"/>
      <c r="I1538" s="14"/>
      <c r="J1538" s="12"/>
      <c r="K1538" s="87"/>
      <c r="L1538" s="82"/>
      <c r="M1538" s="11"/>
    </row>
    <row r="1539" spans="1:13" s="79" customFormat="1" ht="14.25" thickBot="1">
      <c r="A1539" s="72"/>
      <c r="B1539" s="91"/>
      <c r="C1539" s="91"/>
      <c r="D1539" s="86"/>
      <c r="E1539" s="76">
        <v>10</v>
      </c>
      <c r="F1539" s="11"/>
      <c r="G1539" s="12"/>
      <c r="H1539" s="103"/>
      <c r="I1539" s="15"/>
      <c r="J1539" s="12"/>
      <c r="K1539" s="87"/>
      <c r="L1539" s="82"/>
      <c r="M1539" s="11"/>
    </row>
    <row r="1540" spans="1:13" s="79" customFormat="1" ht="14.25" thickBot="1">
      <c r="A1540" s="72" t="str">
        <f>IF(B1540="Code",1+MAX(A$5:A1534),"")</f>
        <v/>
      </c>
      <c r="B1540" s="92"/>
      <c r="C1540" s="92"/>
      <c r="D1540" s="92"/>
      <c r="E1540" s="93"/>
      <c r="F1540" s="94"/>
      <c r="G1540" s="92" t="s">
        <v>204</v>
      </c>
      <c r="H1540" s="95">
        <f>B1530</f>
        <v>1302251</v>
      </c>
      <c r="I1540" s="104"/>
      <c r="J1540" s="93" t="s">
        <v>216</v>
      </c>
      <c r="K1540" s="93"/>
      <c r="L1540" s="93"/>
      <c r="M1540" s="93"/>
    </row>
    <row r="1541" spans="1:13" s="79" customFormat="1" ht="14.25" thickBot="1">
      <c r="A1541" s="72">
        <f>IF(B1541="Code",1+MAX(A$5:A1540),"")</f>
        <v>129</v>
      </c>
      <c r="B1541" s="73" t="s">
        <v>199</v>
      </c>
      <c r="C1541" s="73"/>
      <c r="D1541" s="74" t="s">
        <v>200</v>
      </c>
      <c r="E1541" s="75"/>
      <c r="F1541" s="74" t="s">
        <v>201</v>
      </c>
      <c r="G1541" s="74" t="s">
        <v>202</v>
      </c>
      <c r="H1541" s="75" t="s">
        <v>198</v>
      </c>
      <c r="I1541" s="75" t="s">
        <v>203</v>
      </c>
      <c r="J1541" s="75" t="s">
        <v>215</v>
      </c>
      <c r="K1541" s="76"/>
      <c r="L1541" s="77" t="str">
        <f>IF(AND(ISNUMBER(I1552),ISNUMBER(H1552)),"OK","")</f>
        <v/>
      </c>
      <c r="M1541" s="78"/>
    </row>
    <row r="1542" spans="1:13" s="79" customFormat="1" ht="13.5">
      <c r="A1542" s="72" t="str">
        <f>IF(B1542="Code",1+MAX(A$5:A1541),"")</f>
        <v/>
      </c>
      <c r="B1542" s="80">
        <f>VLOOKUP(A1541,BasicHeadings,2,0)</f>
        <v>1303111</v>
      </c>
      <c r="C1542" s="81"/>
      <c r="D1542" s="80" t="str">
        <f>VLOOKUP(A1541,BasicHeadings,3,0)</f>
        <v>Recreation and culture</v>
      </c>
      <c r="E1542" s="76">
        <v>1</v>
      </c>
      <c r="F1542" s="11"/>
      <c r="G1542" s="11"/>
      <c r="H1542" s="12"/>
      <c r="I1542" s="12"/>
      <c r="J1542" s="12" t="s">
        <v>216</v>
      </c>
      <c r="K1542" s="76"/>
      <c r="L1542" s="82"/>
      <c r="M1542" s="11"/>
    </row>
    <row r="1543" spans="1:13" s="79" customFormat="1" ht="15" customHeight="1">
      <c r="A1543" s="72" t="str">
        <f>IF(B1543="Code",1+MAX(A$5:A1542),"")</f>
        <v/>
      </c>
      <c r="B1543" s="83"/>
      <c r="C1543" s="84" t="s">
        <v>212</v>
      </c>
      <c r="D1543" s="83"/>
      <c r="E1543" s="76">
        <v>2</v>
      </c>
      <c r="F1543" s="11"/>
      <c r="G1543" s="11"/>
      <c r="H1543" s="12"/>
      <c r="I1543" s="12"/>
      <c r="J1543" s="12" t="s">
        <v>216</v>
      </c>
      <c r="K1543" s="76"/>
      <c r="L1543" s="82"/>
      <c r="M1543" s="11"/>
    </row>
    <row r="1544" spans="1:13" s="79" customFormat="1" ht="13.5" customHeight="1">
      <c r="A1544" s="72" t="str">
        <f>IF(B1544="Code",1+MAX(A$5:A1543),"")</f>
        <v/>
      </c>
      <c r="B1544" s="85"/>
      <c r="C1544" s="167" t="s">
        <v>239</v>
      </c>
      <c r="D1544" s="168"/>
      <c r="E1544" s="76">
        <v>3</v>
      </c>
      <c r="F1544" s="11"/>
      <c r="G1544" s="11"/>
      <c r="H1544" s="12"/>
      <c r="I1544" s="13"/>
      <c r="J1544" s="12" t="s">
        <v>216</v>
      </c>
      <c r="K1544" s="76"/>
      <c r="L1544" s="82"/>
      <c r="M1544" s="11"/>
    </row>
    <row r="1545" spans="1:13" s="79" customFormat="1" ht="13.5">
      <c r="A1545" s="72" t="str">
        <f>IF(B1545="Code",1+MAX(A$5:A1544),"")</f>
        <v/>
      </c>
      <c r="B1545" s="86"/>
      <c r="C1545" s="169"/>
      <c r="D1545" s="170"/>
      <c r="E1545" s="87">
        <v>4</v>
      </c>
      <c r="F1545" s="11"/>
      <c r="G1545" s="11"/>
      <c r="H1545" s="12"/>
      <c r="I1545" s="12"/>
      <c r="J1545" s="12" t="s">
        <v>216</v>
      </c>
      <c r="K1545" s="76"/>
      <c r="L1545" s="82"/>
      <c r="M1545" s="11"/>
    </row>
    <row r="1546" spans="1:13" s="79" customFormat="1" ht="13.5">
      <c r="A1546" s="72" t="str">
        <f>IF(B1546="Code",1+MAX(A$5:A1545),"")</f>
        <v/>
      </c>
      <c r="B1546" s="88" t="s">
        <v>238</v>
      </c>
      <c r="C1546" s="102"/>
      <c r="D1546" s="89" t="str">
        <f>IF(ISNUMBER(C1546),VLOOKUP(C1546,Approaches,2,0),"")</f>
        <v/>
      </c>
      <c r="E1546" s="76">
        <v>5</v>
      </c>
      <c r="F1546" s="11"/>
      <c r="G1546" s="12"/>
      <c r="H1546" s="103"/>
      <c r="I1546" s="14"/>
      <c r="J1546" s="12" t="s">
        <v>216</v>
      </c>
      <c r="K1546" s="87"/>
      <c r="L1546" s="82"/>
      <c r="M1546" s="11"/>
    </row>
    <row r="1547" spans="1:13" s="79" customFormat="1" ht="13.5">
      <c r="A1547" s="72"/>
      <c r="B1547" s="88" t="s">
        <v>238</v>
      </c>
      <c r="C1547" s="102"/>
      <c r="D1547" s="86" t="str">
        <f>IF(ISNUMBER(C1547),VLOOKUP(C1547,Approaches,2,0),"")</f>
        <v/>
      </c>
      <c r="E1547" s="76">
        <v>6</v>
      </c>
      <c r="F1547" s="11"/>
      <c r="G1547" s="12"/>
      <c r="H1547" s="103"/>
      <c r="I1547" s="14"/>
      <c r="J1547" s="12"/>
      <c r="K1547" s="87"/>
      <c r="L1547" s="82"/>
      <c r="M1547" s="11"/>
    </row>
    <row r="1548" spans="1:13" s="79" customFormat="1" ht="13.5">
      <c r="A1548" s="72"/>
      <c r="B1548" s="88" t="s">
        <v>238</v>
      </c>
      <c r="C1548" s="102"/>
      <c r="D1548" s="86" t="str">
        <f>IF(ISNUMBER(C1548),VLOOKUP(C1548,Approaches,2,0),"")</f>
        <v/>
      </c>
      <c r="E1548" s="76">
        <v>7</v>
      </c>
      <c r="F1548" s="11"/>
      <c r="G1548" s="12"/>
      <c r="H1548" s="103"/>
      <c r="I1548" s="14"/>
      <c r="J1548" s="12"/>
      <c r="K1548" s="87"/>
      <c r="L1548" s="82"/>
      <c r="M1548" s="11"/>
    </row>
    <row r="1549" spans="1:13" s="79" customFormat="1" ht="13.5">
      <c r="A1549" s="72"/>
      <c r="B1549" s="88" t="s">
        <v>238</v>
      </c>
      <c r="C1549" s="102"/>
      <c r="D1549" s="86" t="str">
        <f>IF(ISNUMBER(C1549),VLOOKUP(C1549,Approaches,2,0),"")</f>
        <v/>
      </c>
      <c r="E1549" s="76">
        <v>8</v>
      </c>
      <c r="F1549" s="11"/>
      <c r="G1549" s="12"/>
      <c r="H1549" s="103"/>
      <c r="I1549" s="14"/>
      <c r="J1549" s="12"/>
      <c r="K1549" s="87"/>
      <c r="L1549" s="82"/>
      <c r="M1549" s="11"/>
    </row>
    <row r="1550" spans="1:13" s="79" customFormat="1" ht="13.5">
      <c r="A1550" s="72"/>
      <c r="B1550" s="88" t="s">
        <v>238</v>
      </c>
      <c r="C1550" s="102"/>
      <c r="D1550" s="90" t="str">
        <f>IF(ISNUMBER(C1550),VLOOKUP(C1550,Approaches,2,0),"")</f>
        <v/>
      </c>
      <c r="E1550" s="76">
        <v>9</v>
      </c>
      <c r="F1550" s="11"/>
      <c r="G1550" s="12"/>
      <c r="H1550" s="103"/>
      <c r="I1550" s="14"/>
      <c r="J1550" s="12"/>
      <c r="K1550" s="87"/>
      <c r="L1550" s="82"/>
      <c r="M1550" s="11"/>
    </row>
    <row r="1551" spans="1:13" s="79" customFormat="1" ht="14.25" thickBot="1">
      <c r="A1551" s="72"/>
      <c r="B1551" s="91"/>
      <c r="C1551" s="91"/>
      <c r="D1551" s="86"/>
      <c r="E1551" s="76">
        <v>10</v>
      </c>
      <c r="F1551" s="11"/>
      <c r="G1551" s="12"/>
      <c r="H1551" s="103"/>
      <c r="I1551" s="15"/>
      <c r="J1551" s="12"/>
      <c r="K1551" s="87"/>
      <c r="L1551" s="82"/>
      <c r="M1551" s="11"/>
    </row>
    <row r="1552" spans="1:13" s="79" customFormat="1" ht="14.25" thickBot="1">
      <c r="A1552" s="72" t="str">
        <f>IF(B1552="Code",1+MAX(A$5:A1546),"")</f>
        <v/>
      </c>
      <c r="B1552" s="92"/>
      <c r="C1552" s="92"/>
      <c r="D1552" s="92"/>
      <c r="E1552" s="93"/>
      <c r="F1552" s="94"/>
      <c r="G1552" s="92" t="s">
        <v>204</v>
      </c>
      <c r="H1552" s="95">
        <f>B1542</f>
        <v>1303111</v>
      </c>
      <c r="I1552" s="104"/>
      <c r="J1552" s="93" t="s">
        <v>216</v>
      </c>
      <c r="K1552" s="93"/>
      <c r="L1552" s="93"/>
      <c r="M1552" s="93"/>
    </row>
    <row r="1553" spans="1:13" s="79" customFormat="1" ht="14.25" thickBot="1">
      <c r="A1553" s="72">
        <f>IF(B1553="Code",1+MAX(A$5:A1552),"")</f>
        <v>130</v>
      </c>
      <c r="B1553" s="73" t="s">
        <v>199</v>
      </c>
      <c r="C1553" s="73"/>
      <c r="D1553" s="74" t="s">
        <v>200</v>
      </c>
      <c r="E1553" s="75"/>
      <c r="F1553" s="74" t="s">
        <v>201</v>
      </c>
      <c r="G1553" s="74" t="s">
        <v>202</v>
      </c>
      <c r="H1553" s="75" t="s">
        <v>198</v>
      </c>
      <c r="I1553" s="75" t="s">
        <v>203</v>
      </c>
      <c r="J1553" s="75" t="s">
        <v>215</v>
      </c>
      <c r="K1553" s="76"/>
      <c r="L1553" s="77" t="str">
        <f>IF(AND(ISNUMBER(I1564),ISNUMBER(H1564)),"OK","")</f>
        <v/>
      </c>
      <c r="M1553" s="78"/>
    </row>
    <row r="1554" spans="1:13" s="79" customFormat="1" ht="13.5">
      <c r="A1554" s="72" t="str">
        <f>IF(B1554="Code",1+MAX(A$5:A1553),"")</f>
        <v/>
      </c>
      <c r="B1554" s="80">
        <f>VLOOKUP(A1553,BasicHeadings,2,0)</f>
        <v>1304111</v>
      </c>
      <c r="C1554" s="81"/>
      <c r="D1554" s="80" t="str">
        <f>VLOOKUP(A1553,BasicHeadings,3,0)</f>
        <v>Education benefits and reimbursements</v>
      </c>
      <c r="E1554" s="76">
        <v>1</v>
      </c>
      <c r="F1554" s="11"/>
      <c r="G1554" s="11"/>
      <c r="H1554" s="12"/>
      <c r="I1554" s="12"/>
      <c r="J1554" s="12" t="s">
        <v>216</v>
      </c>
      <c r="K1554" s="76"/>
      <c r="L1554" s="82"/>
      <c r="M1554" s="11"/>
    </row>
    <row r="1555" spans="1:13" s="79" customFormat="1" ht="15" customHeight="1">
      <c r="A1555" s="72" t="str">
        <f>IF(B1555="Code",1+MAX(A$5:A1554),"")</f>
        <v/>
      </c>
      <c r="B1555" s="83"/>
      <c r="C1555" s="84" t="s">
        <v>212</v>
      </c>
      <c r="D1555" s="83"/>
      <c r="E1555" s="76">
        <v>2</v>
      </c>
      <c r="F1555" s="11"/>
      <c r="G1555" s="11"/>
      <c r="H1555" s="12"/>
      <c r="I1555" s="12"/>
      <c r="J1555" s="12" t="s">
        <v>216</v>
      </c>
      <c r="K1555" s="76"/>
      <c r="L1555" s="82"/>
      <c r="M1555" s="11"/>
    </row>
    <row r="1556" spans="1:13" s="79" customFormat="1" ht="13.5" customHeight="1">
      <c r="A1556" s="72" t="str">
        <f>IF(B1556="Code",1+MAX(A$5:A1555),"")</f>
        <v/>
      </c>
      <c r="B1556" s="85"/>
      <c r="C1556" s="167" t="s">
        <v>239</v>
      </c>
      <c r="D1556" s="168"/>
      <c r="E1556" s="76">
        <v>3</v>
      </c>
      <c r="F1556" s="11"/>
      <c r="G1556" s="11"/>
      <c r="H1556" s="12"/>
      <c r="I1556" s="13"/>
      <c r="J1556" s="12" t="s">
        <v>216</v>
      </c>
      <c r="K1556" s="76"/>
      <c r="L1556" s="82"/>
      <c r="M1556" s="11"/>
    </row>
    <row r="1557" spans="1:13" s="79" customFormat="1" ht="13.5">
      <c r="A1557" s="72" t="str">
        <f>IF(B1557="Code",1+MAX(A$5:A1556),"")</f>
        <v/>
      </c>
      <c r="B1557" s="86"/>
      <c r="C1557" s="169"/>
      <c r="D1557" s="170"/>
      <c r="E1557" s="87">
        <v>4</v>
      </c>
      <c r="F1557" s="11"/>
      <c r="G1557" s="11"/>
      <c r="H1557" s="12"/>
      <c r="I1557" s="12"/>
      <c r="J1557" s="12" t="s">
        <v>216</v>
      </c>
      <c r="K1557" s="76"/>
      <c r="L1557" s="82"/>
      <c r="M1557" s="11"/>
    </row>
    <row r="1558" spans="1:13" s="79" customFormat="1" ht="13.5">
      <c r="A1558" s="72" t="str">
        <f>IF(B1558="Code",1+MAX(A$5:A1557),"")</f>
        <v/>
      </c>
      <c r="B1558" s="88" t="s">
        <v>238</v>
      </c>
      <c r="C1558" s="102"/>
      <c r="D1558" s="89" t="str">
        <f>IF(ISNUMBER(C1558),VLOOKUP(C1558,Approaches,2,0),"")</f>
        <v/>
      </c>
      <c r="E1558" s="76">
        <v>5</v>
      </c>
      <c r="F1558" s="11"/>
      <c r="G1558" s="12"/>
      <c r="H1558" s="103"/>
      <c r="I1558" s="14"/>
      <c r="J1558" s="12" t="s">
        <v>216</v>
      </c>
      <c r="K1558" s="87"/>
      <c r="L1558" s="82"/>
      <c r="M1558" s="11"/>
    </row>
    <row r="1559" spans="1:13" s="79" customFormat="1" ht="13.5">
      <c r="A1559" s="72"/>
      <c r="B1559" s="88" t="s">
        <v>238</v>
      </c>
      <c r="C1559" s="102"/>
      <c r="D1559" s="86" t="str">
        <f>IF(ISNUMBER(C1559),VLOOKUP(C1559,Approaches,2,0),"")</f>
        <v/>
      </c>
      <c r="E1559" s="76">
        <v>6</v>
      </c>
      <c r="F1559" s="11"/>
      <c r="G1559" s="12"/>
      <c r="H1559" s="103"/>
      <c r="I1559" s="14"/>
      <c r="J1559" s="12"/>
      <c r="K1559" s="87"/>
      <c r="L1559" s="82"/>
      <c r="M1559" s="11"/>
    </row>
    <row r="1560" spans="1:13" s="79" customFormat="1" ht="13.5">
      <c r="A1560" s="72"/>
      <c r="B1560" s="88" t="s">
        <v>238</v>
      </c>
      <c r="C1560" s="102"/>
      <c r="D1560" s="86" t="str">
        <f>IF(ISNUMBER(C1560),VLOOKUP(C1560,Approaches,2,0),"")</f>
        <v/>
      </c>
      <c r="E1560" s="76">
        <v>7</v>
      </c>
      <c r="F1560" s="11"/>
      <c r="G1560" s="12"/>
      <c r="H1560" s="103"/>
      <c r="I1560" s="14"/>
      <c r="J1560" s="12"/>
      <c r="K1560" s="87"/>
      <c r="L1560" s="82"/>
      <c r="M1560" s="11"/>
    </row>
    <row r="1561" spans="1:13" s="79" customFormat="1" ht="13.5">
      <c r="A1561" s="72"/>
      <c r="B1561" s="88" t="s">
        <v>238</v>
      </c>
      <c r="C1561" s="102"/>
      <c r="D1561" s="86" t="str">
        <f>IF(ISNUMBER(C1561),VLOOKUP(C1561,Approaches,2,0),"")</f>
        <v/>
      </c>
      <c r="E1561" s="76">
        <v>8</v>
      </c>
      <c r="F1561" s="11"/>
      <c r="G1561" s="12"/>
      <c r="H1561" s="103"/>
      <c r="I1561" s="14"/>
      <c r="J1561" s="12"/>
      <c r="K1561" s="87"/>
      <c r="L1561" s="82"/>
      <c r="M1561" s="11"/>
    </row>
    <row r="1562" spans="1:13" s="79" customFormat="1" ht="13.5">
      <c r="A1562" s="72"/>
      <c r="B1562" s="88" t="s">
        <v>238</v>
      </c>
      <c r="C1562" s="102"/>
      <c r="D1562" s="90" t="str">
        <f>IF(ISNUMBER(C1562),VLOOKUP(C1562,Approaches,2,0),"")</f>
        <v/>
      </c>
      <c r="E1562" s="76">
        <v>9</v>
      </c>
      <c r="F1562" s="11"/>
      <c r="G1562" s="12"/>
      <c r="H1562" s="103"/>
      <c r="I1562" s="14"/>
      <c r="J1562" s="12"/>
      <c r="K1562" s="87"/>
      <c r="L1562" s="82"/>
      <c r="M1562" s="11"/>
    </row>
    <row r="1563" spans="1:13" s="79" customFormat="1" ht="14.25" thickBot="1">
      <c r="A1563" s="72"/>
      <c r="B1563" s="91"/>
      <c r="C1563" s="91"/>
      <c r="D1563" s="86"/>
      <c r="E1563" s="76">
        <v>10</v>
      </c>
      <c r="F1563" s="11"/>
      <c r="G1563" s="12"/>
      <c r="H1563" s="103"/>
      <c r="I1563" s="15"/>
      <c r="J1563" s="12"/>
      <c r="K1563" s="87"/>
      <c r="L1563" s="82"/>
      <c r="M1563" s="11"/>
    </row>
    <row r="1564" spans="1:13" s="79" customFormat="1" ht="14.25" thickBot="1">
      <c r="A1564" s="72" t="str">
        <f>IF(B1564="Code",1+MAX(A$5:A1558),"")</f>
        <v/>
      </c>
      <c r="B1564" s="92"/>
      <c r="C1564" s="92"/>
      <c r="D1564" s="92"/>
      <c r="E1564" s="93"/>
      <c r="F1564" s="94"/>
      <c r="G1564" s="92" t="s">
        <v>204</v>
      </c>
      <c r="H1564" s="95">
        <f>B1554</f>
        <v>1304111</v>
      </c>
      <c r="I1564" s="104"/>
      <c r="J1564" s="93" t="s">
        <v>216</v>
      </c>
      <c r="K1564" s="93"/>
      <c r="L1564" s="93"/>
      <c r="M1564" s="93"/>
    </row>
    <row r="1565" spans="1:13" s="79" customFormat="1" ht="14.25" thickBot="1">
      <c r="A1565" s="72">
        <f>IF(B1565="Code",1+MAX(A$5:A1564),"")</f>
        <v>131</v>
      </c>
      <c r="B1565" s="73" t="s">
        <v>199</v>
      </c>
      <c r="C1565" s="73"/>
      <c r="D1565" s="74" t="s">
        <v>200</v>
      </c>
      <c r="E1565" s="75"/>
      <c r="F1565" s="74" t="s">
        <v>201</v>
      </c>
      <c r="G1565" s="74" t="s">
        <v>202</v>
      </c>
      <c r="H1565" s="75" t="s">
        <v>198</v>
      </c>
      <c r="I1565" s="75" t="s">
        <v>203</v>
      </c>
      <c r="J1565" s="75" t="s">
        <v>215</v>
      </c>
      <c r="K1565" s="76"/>
      <c r="L1565" s="77" t="str">
        <f>IF(AND(ISNUMBER(I1576),ISNUMBER(H1576)),"OK","")</f>
        <v/>
      </c>
      <c r="M1565" s="78"/>
    </row>
    <row r="1566" spans="1:13" s="79" customFormat="1" ht="13.5">
      <c r="A1566" s="72" t="str">
        <f>IF(B1566="Code",1+MAX(A$5:A1565),"")</f>
        <v/>
      </c>
      <c r="B1566" s="80">
        <f>VLOOKUP(A1565,BasicHeadings,2,0)</f>
        <v>1304211</v>
      </c>
      <c r="C1566" s="81"/>
      <c r="D1566" s="80" t="str">
        <f>VLOOKUP(A1565,BasicHeadings,3,0)</f>
        <v>Compensation of employees</v>
      </c>
      <c r="E1566" s="76">
        <v>1</v>
      </c>
      <c r="F1566" s="11"/>
      <c r="G1566" s="11"/>
      <c r="H1566" s="12"/>
      <c r="I1566" s="12"/>
      <c r="J1566" s="12" t="s">
        <v>216</v>
      </c>
      <c r="K1566" s="76"/>
      <c r="L1566" s="82"/>
      <c r="M1566" s="11"/>
    </row>
    <row r="1567" spans="1:13" s="79" customFormat="1" ht="15" customHeight="1">
      <c r="A1567" s="72" t="str">
        <f>IF(B1567="Code",1+MAX(A$5:A1566),"")</f>
        <v/>
      </c>
      <c r="B1567" s="83"/>
      <c r="C1567" s="84" t="s">
        <v>212</v>
      </c>
      <c r="D1567" s="83"/>
      <c r="E1567" s="76">
        <v>2</v>
      </c>
      <c r="F1567" s="11"/>
      <c r="G1567" s="11"/>
      <c r="H1567" s="12"/>
      <c r="I1567" s="12"/>
      <c r="J1567" s="12" t="s">
        <v>216</v>
      </c>
      <c r="K1567" s="76"/>
      <c r="L1567" s="82"/>
      <c r="M1567" s="11"/>
    </row>
    <row r="1568" spans="1:13" s="79" customFormat="1" ht="13.5" customHeight="1">
      <c r="A1568" s="72" t="str">
        <f>IF(B1568="Code",1+MAX(A$5:A1567),"")</f>
        <v/>
      </c>
      <c r="B1568" s="85"/>
      <c r="C1568" s="167" t="s">
        <v>239</v>
      </c>
      <c r="D1568" s="168"/>
      <c r="E1568" s="76">
        <v>3</v>
      </c>
      <c r="F1568" s="11"/>
      <c r="G1568" s="11"/>
      <c r="H1568" s="12"/>
      <c r="I1568" s="13"/>
      <c r="J1568" s="12" t="s">
        <v>216</v>
      </c>
      <c r="K1568" s="76"/>
      <c r="L1568" s="82"/>
      <c r="M1568" s="11"/>
    </row>
    <row r="1569" spans="1:13" s="79" customFormat="1" ht="13.5">
      <c r="A1569" s="72" t="str">
        <f>IF(B1569="Code",1+MAX(A$5:A1568),"")</f>
        <v/>
      </c>
      <c r="B1569" s="86"/>
      <c r="C1569" s="169"/>
      <c r="D1569" s="170"/>
      <c r="E1569" s="87">
        <v>4</v>
      </c>
      <c r="F1569" s="11"/>
      <c r="G1569" s="11"/>
      <c r="H1569" s="12"/>
      <c r="I1569" s="12"/>
      <c r="J1569" s="12" t="s">
        <v>216</v>
      </c>
      <c r="K1569" s="76"/>
      <c r="L1569" s="82"/>
      <c r="M1569" s="11"/>
    </row>
    <row r="1570" spans="1:13" s="79" customFormat="1" ht="13.5">
      <c r="A1570" s="72" t="str">
        <f>IF(B1570="Code",1+MAX(A$5:A1569),"")</f>
        <v/>
      </c>
      <c r="B1570" s="88" t="s">
        <v>238</v>
      </c>
      <c r="C1570" s="102"/>
      <c r="D1570" s="89" t="str">
        <f>IF(ISNUMBER(C1570),VLOOKUP(C1570,Approaches,2,0),"")</f>
        <v/>
      </c>
      <c r="E1570" s="76">
        <v>5</v>
      </c>
      <c r="F1570" s="11"/>
      <c r="G1570" s="12"/>
      <c r="H1570" s="103"/>
      <c r="I1570" s="14"/>
      <c r="J1570" s="12" t="s">
        <v>216</v>
      </c>
      <c r="K1570" s="87"/>
      <c r="L1570" s="82"/>
      <c r="M1570" s="11"/>
    </row>
    <row r="1571" spans="1:13" s="79" customFormat="1" ht="13.5">
      <c r="A1571" s="72"/>
      <c r="B1571" s="88" t="s">
        <v>238</v>
      </c>
      <c r="C1571" s="102"/>
      <c r="D1571" s="86" t="str">
        <f>IF(ISNUMBER(C1571),VLOOKUP(C1571,Approaches,2,0),"")</f>
        <v/>
      </c>
      <c r="E1571" s="76">
        <v>6</v>
      </c>
      <c r="F1571" s="11"/>
      <c r="G1571" s="12"/>
      <c r="H1571" s="103"/>
      <c r="I1571" s="14"/>
      <c r="J1571" s="12"/>
      <c r="K1571" s="87"/>
      <c r="L1571" s="82"/>
      <c r="M1571" s="11"/>
    </row>
    <row r="1572" spans="1:13" s="79" customFormat="1" ht="13.5">
      <c r="A1572" s="72"/>
      <c r="B1572" s="88" t="s">
        <v>238</v>
      </c>
      <c r="C1572" s="102"/>
      <c r="D1572" s="86" t="str">
        <f>IF(ISNUMBER(C1572),VLOOKUP(C1572,Approaches,2,0),"")</f>
        <v/>
      </c>
      <c r="E1572" s="76">
        <v>7</v>
      </c>
      <c r="F1572" s="11"/>
      <c r="G1572" s="12"/>
      <c r="H1572" s="103"/>
      <c r="I1572" s="14"/>
      <c r="J1572" s="12"/>
      <c r="K1572" s="87"/>
      <c r="L1572" s="82"/>
      <c r="M1572" s="11"/>
    </row>
    <row r="1573" spans="1:13" s="79" customFormat="1" ht="13.5">
      <c r="A1573" s="72"/>
      <c r="B1573" s="88" t="s">
        <v>238</v>
      </c>
      <c r="C1573" s="102"/>
      <c r="D1573" s="86" t="str">
        <f>IF(ISNUMBER(C1573),VLOOKUP(C1573,Approaches,2,0),"")</f>
        <v/>
      </c>
      <c r="E1573" s="76">
        <v>8</v>
      </c>
      <c r="F1573" s="11"/>
      <c r="G1573" s="12"/>
      <c r="H1573" s="103"/>
      <c r="I1573" s="14"/>
      <c r="J1573" s="12"/>
      <c r="K1573" s="87"/>
      <c r="L1573" s="82"/>
      <c r="M1573" s="11"/>
    </row>
    <row r="1574" spans="1:13" s="79" customFormat="1" ht="13.5">
      <c r="A1574" s="72"/>
      <c r="B1574" s="88" t="s">
        <v>238</v>
      </c>
      <c r="C1574" s="102"/>
      <c r="D1574" s="90" t="str">
        <f>IF(ISNUMBER(C1574),VLOOKUP(C1574,Approaches,2,0),"")</f>
        <v/>
      </c>
      <c r="E1574" s="76">
        <v>9</v>
      </c>
      <c r="F1574" s="11"/>
      <c r="G1574" s="12"/>
      <c r="H1574" s="103"/>
      <c r="I1574" s="14"/>
      <c r="J1574" s="12"/>
      <c r="K1574" s="87"/>
      <c r="L1574" s="82"/>
      <c r="M1574" s="11"/>
    </row>
    <row r="1575" spans="1:13" s="79" customFormat="1" ht="14.25" thickBot="1">
      <c r="A1575" s="72"/>
      <c r="B1575" s="91"/>
      <c r="C1575" s="91"/>
      <c r="D1575" s="86"/>
      <c r="E1575" s="76">
        <v>10</v>
      </c>
      <c r="F1575" s="11"/>
      <c r="G1575" s="12"/>
      <c r="H1575" s="103"/>
      <c r="I1575" s="15"/>
      <c r="J1575" s="12"/>
      <c r="K1575" s="87"/>
      <c r="L1575" s="82"/>
      <c r="M1575" s="11"/>
    </row>
    <row r="1576" spans="1:13" s="79" customFormat="1" ht="14.25" thickBot="1">
      <c r="A1576" s="72" t="str">
        <f>IF(B1576="Code",1+MAX(A$5:A1570),"")</f>
        <v/>
      </c>
      <c r="B1576" s="92"/>
      <c r="C1576" s="92"/>
      <c r="D1576" s="92"/>
      <c r="E1576" s="93"/>
      <c r="F1576" s="94"/>
      <c r="G1576" s="92" t="s">
        <v>204</v>
      </c>
      <c r="H1576" s="95">
        <f>B1566</f>
        <v>1304211</v>
      </c>
      <c r="I1576" s="104"/>
      <c r="J1576" s="93" t="s">
        <v>216</v>
      </c>
      <c r="K1576" s="93"/>
      <c r="L1576" s="93"/>
      <c r="M1576" s="93"/>
    </row>
    <row r="1577" spans="1:13" s="79" customFormat="1" ht="14.25" thickBot="1">
      <c r="A1577" s="72">
        <f>IF(B1577="Code",1+MAX(A$5:A1576),"")</f>
        <v>132</v>
      </c>
      <c r="B1577" s="73" t="s">
        <v>199</v>
      </c>
      <c r="C1577" s="73"/>
      <c r="D1577" s="74" t="s">
        <v>200</v>
      </c>
      <c r="E1577" s="75"/>
      <c r="F1577" s="74" t="s">
        <v>201</v>
      </c>
      <c r="G1577" s="74" t="s">
        <v>202</v>
      </c>
      <c r="H1577" s="75" t="s">
        <v>198</v>
      </c>
      <c r="I1577" s="75" t="s">
        <v>203</v>
      </c>
      <c r="J1577" s="75" t="s">
        <v>215</v>
      </c>
      <c r="K1577" s="76"/>
      <c r="L1577" s="77" t="str">
        <f>IF(AND(ISNUMBER(I1588),ISNUMBER(H1588)),"OK","")</f>
        <v/>
      </c>
      <c r="M1577" s="78"/>
    </row>
    <row r="1578" spans="1:13" s="79" customFormat="1" ht="13.5">
      <c r="A1578" s="72" t="str">
        <f>IF(B1578="Code",1+MAX(A$5:A1577),"")</f>
        <v/>
      </c>
      <c r="B1578" s="80">
        <f>VLOOKUP(A1577,BasicHeadings,2,0)</f>
        <v>1304221</v>
      </c>
      <c r="C1578" s="81"/>
      <c r="D1578" s="80" t="str">
        <f>VLOOKUP(A1577,BasicHeadings,3,0)</f>
        <v>Intermediate consumption</v>
      </c>
      <c r="E1578" s="76">
        <v>1</v>
      </c>
      <c r="F1578" s="11"/>
      <c r="G1578" s="11"/>
      <c r="H1578" s="12"/>
      <c r="I1578" s="12"/>
      <c r="J1578" s="12" t="s">
        <v>216</v>
      </c>
      <c r="K1578" s="76"/>
      <c r="L1578" s="82"/>
      <c r="M1578" s="11"/>
    </row>
    <row r="1579" spans="1:13" s="79" customFormat="1" ht="15" customHeight="1">
      <c r="A1579" s="72" t="str">
        <f>IF(B1579="Code",1+MAX(A$5:A1578),"")</f>
        <v/>
      </c>
      <c r="B1579" s="83"/>
      <c r="C1579" s="84" t="s">
        <v>212</v>
      </c>
      <c r="D1579" s="83"/>
      <c r="E1579" s="76">
        <v>2</v>
      </c>
      <c r="F1579" s="11"/>
      <c r="G1579" s="11"/>
      <c r="H1579" s="12"/>
      <c r="I1579" s="12"/>
      <c r="J1579" s="12" t="s">
        <v>216</v>
      </c>
      <c r="K1579" s="76"/>
      <c r="L1579" s="82"/>
      <c r="M1579" s="11"/>
    </row>
    <row r="1580" spans="1:13" s="79" customFormat="1" ht="13.5" customHeight="1">
      <c r="A1580" s="72" t="str">
        <f>IF(B1580="Code",1+MAX(A$5:A1579),"")</f>
        <v/>
      </c>
      <c r="B1580" s="85"/>
      <c r="C1580" s="167" t="s">
        <v>239</v>
      </c>
      <c r="D1580" s="168"/>
      <c r="E1580" s="76">
        <v>3</v>
      </c>
      <c r="F1580" s="11"/>
      <c r="G1580" s="11"/>
      <c r="H1580" s="12"/>
      <c r="I1580" s="13"/>
      <c r="J1580" s="12" t="s">
        <v>216</v>
      </c>
      <c r="K1580" s="76"/>
      <c r="L1580" s="82"/>
      <c r="M1580" s="11"/>
    </row>
    <row r="1581" spans="1:13" s="79" customFormat="1" ht="13.5">
      <c r="A1581" s="72" t="str">
        <f>IF(B1581="Code",1+MAX(A$5:A1580),"")</f>
        <v/>
      </c>
      <c r="B1581" s="86"/>
      <c r="C1581" s="169"/>
      <c r="D1581" s="170"/>
      <c r="E1581" s="87">
        <v>4</v>
      </c>
      <c r="F1581" s="11"/>
      <c r="G1581" s="11"/>
      <c r="H1581" s="12"/>
      <c r="I1581" s="12"/>
      <c r="J1581" s="12" t="s">
        <v>216</v>
      </c>
      <c r="K1581" s="76"/>
      <c r="L1581" s="82"/>
      <c r="M1581" s="11"/>
    </row>
    <row r="1582" spans="1:13" s="79" customFormat="1" ht="13.5">
      <c r="A1582" s="72" t="str">
        <f>IF(B1582="Code",1+MAX(A$5:A1581),"")</f>
        <v/>
      </c>
      <c r="B1582" s="88" t="s">
        <v>238</v>
      </c>
      <c r="C1582" s="102"/>
      <c r="D1582" s="89" t="str">
        <f>IF(ISNUMBER(C1582),VLOOKUP(C1582,Approaches,2,0),"")</f>
        <v/>
      </c>
      <c r="E1582" s="76">
        <v>5</v>
      </c>
      <c r="F1582" s="11"/>
      <c r="G1582" s="12"/>
      <c r="H1582" s="103"/>
      <c r="I1582" s="14"/>
      <c r="J1582" s="12" t="s">
        <v>216</v>
      </c>
      <c r="K1582" s="87"/>
      <c r="L1582" s="82"/>
      <c r="M1582" s="11"/>
    </row>
    <row r="1583" spans="1:13" s="79" customFormat="1" ht="13.5">
      <c r="A1583" s="72"/>
      <c r="B1583" s="88" t="s">
        <v>238</v>
      </c>
      <c r="C1583" s="102"/>
      <c r="D1583" s="86" t="str">
        <f>IF(ISNUMBER(C1583),VLOOKUP(C1583,Approaches,2,0),"")</f>
        <v/>
      </c>
      <c r="E1583" s="76">
        <v>6</v>
      </c>
      <c r="F1583" s="11"/>
      <c r="G1583" s="12"/>
      <c r="H1583" s="103"/>
      <c r="I1583" s="14"/>
      <c r="J1583" s="12"/>
      <c r="K1583" s="87"/>
      <c r="L1583" s="82"/>
      <c r="M1583" s="11"/>
    </row>
    <row r="1584" spans="1:13" s="79" customFormat="1" ht="13.5">
      <c r="A1584" s="72"/>
      <c r="B1584" s="88" t="s">
        <v>238</v>
      </c>
      <c r="C1584" s="102"/>
      <c r="D1584" s="86" t="str">
        <f>IF(ISNUMBER(C1584),VLOOKUP(C1584,Approaches,2,0),"")</f>
        <v/>
      </c>
      <c r="E1584" s="76">
        <v>7</v>
      </c>
      <c r="F1584" s="11"/>
      <c r="G1584" s="12"/>
      <c r="H1584" s="103"/>
      <c r="I1584" s="14"/>
      <c r="J1584" s="12"/>
      <c r="K1584" s="87"/>
      <c r="L1584" s="82"/>
      <c r="M1584" s="11"/>
    </row>
    <row r="1585" spans="1:13" s="79" customFormat="1" ht="13.5">
      <c r="A1585" s="72"/>
      <c r="B1585" s="88" t="s">
        <v>238</v>
      </c>
      <c r="C1585" s="102"/>
      <c r="D1585" s="86" t="str">
        <f>IF(ISNUMBER(C1585),VLOOKUP(C1585,Approaches,2,0),"")</f>
        <v/>
      </c>
      <c r="E1585" s="76">
        <v>8</v>
      </c>
      <c r="F1585" s="11"/>
      <c r="G1585" s="12"/>
      <c r="H1585" s="103"/>
      <c r="I1585" s="14"/>
      <c r="J1585" s="12"/>
      <c r="K1585" s="87"/>
      <c r="L1585" s="82"/>
      <c r="M1585" s="11"/>
    </row>
    <row r="1586" spans="1:13" s="79" customFormat="1" ht="13.5">
      <c r="A1586" s="72"/>
      <c r="B1586" s="88" t="s">
        <v>238</v>
      </c>
      <c r="C1586" s="102"/>
      <c r="D1586" s="90" t="str">
        <f>IF(ISNUMBER(C1586),VLOOKUP(C1586,Approaches,2,0),"")</f>
        <v/>
      </c>
      <c r="E1586" s="76">
        <v>9</v>
      </c>
      <c r="F1586" s="11"/>
      <c r="G1586" s="12"/>
      <c r="H1586" s="103"/>
      <c r="I1586" s="14"/>
      <c r="J1586" s="12"/>
      <c r="K1586" s="87"/>
      <c r="L1586" s="82"/>
      <c r="M1586" s="11"/>
    </row>
    <row r="1587" spans="1:13" s="79" customFormat="1" ht="14.25" thickBot="1">
      <c r="A1587" s="72"/>
      <c r="B1587" s="91"/>
      <c r="C1587" s="91"/>
      <c r="D1587" s="86"/>
      <c r="E1587" s="76">
        <v>10</v>
      </c>
      <c r="F1587" s="11"/>
      <c r="G1587" s="12"/>
      <c r="H1587" s="103"/>
      <c r="I1587" s="15"/>
      <c r="J1587" s="12"/>
      <c r="K1587" s="87"/>
      <c r="L1587" s="82"/>
      <c r="M1587" s="11"/>
    </row>
    <row r="1588" spans="1:13" s="79" customFormat="1" ht="14.25" thickBot="1">
      <c r="A1588" s="72" t="str">
        <f>IF(B1588="Code",1+MAX(A$5:A1582),"")</f>
        <v/>
      </c>
      <c r="B1588" s="92"/>
      <c r="C1588" s="92"/>
      <c r="D1588" s="92"/>
      <c r="E1588" s="93"/>
      <c r="F1588" s="94"/>
      <c r="G1588" s="92" t="s">
        <v>204</v>
      </c>
      <c r="H1588" s="95">
        <f>B1578</f>
        <v>1304221</v>
      </c>
      <c r="I1588" s="104"/>
      <c r="J1588" s="93" t="s">
        <v>216</v>
      </c>
      <c r="K1588" s="93"/>
      <c r="L1588" s="93"/>
      <c r="M1588" s="93"/>
    </row>
    <row r="1589" spans="1:13" s="79" customFormat="1" ht="14.25" thickBot="1">
      <c r="A1589" s="72">
        <f>IF(B1589="Code",1+MAX(A$5:A1588),"")</f>
        <v>133</v>
      </c>
      <c r="B1589" s="73" t="s">
        <v>199</v>
      </c>
      <c r="C1589" s="73"/>
      <c r="D1589" s="74" t="s">
        <v>200</v>
      </c>
      <c r="E1589" s="75"/>
      <c r="F1589" s="74" t="s">
        <v>201</v>
      </c>
      <c r="G1589" s="74" t="s">
        <v>202</v>
      </c>
      <c r="H1589" s="75" t="s">
        <v>198</v>
      </c>
      <c r="I1589" s="75" t="s">
        <v>203</v>
      </c>
      <c r="J1589" s="75" t="s">
        <v>215</v>
      </c>
      <c r="K1589" s="76"/>
      <c r="L1589" s="77" t="str">
        <f>IF(AND(ISNUMBER(I1600),ISNUMBER(H1600)),"OK","")</f>
        <v/>
      </c>
      <c r="M1589" s="78"/>
    </row>
    <row r="1590" spans="1:13" s="79" customFormat="1" ht="13.5">
      <c r="A1590" s="72" t="str">
        <f>IF(B1590="Code",1+MAX(A$5:A1589),"")</f>
        <v/>
      </c>
      <c r="B1590" s="80">
        <f>VLOOKUP(A1589,BasicHeadings,2,0)</f>
        <v>1304231</v>
      </c>
      <c r="C1590" s="81"/>
      <c r="D1590" s="80" t="str">
        <f>VLOOKUP(A1589,BasicHeadings,3,0)</f>
        <v>Gross operating surplus</v>
      </c>
      <c r="E1590" s="76">
        <v>1</v>
      </c>
      <c r="F1590" s="11"/>
      <c r="G1590" s="11"/>
      <c r="H1590" s="12"/>
      <c r="I1590" s="12"/>
      <c r="J1590" s="12" t="s">
        <v>216</v>
      </c>
      <c r="K1590" s="76"/>
      <c r="L1590" s="82"/>
      <c r="M1590" s="11"/>
    </row>
    <row r="1591" spans="1:13" s="79" customFormat="1" ht="15" customHeight="1">
      <c r="A1591" s="72" t="str">
        <f>IF(B1591="Code",1+MAX(A$5:A1590),"")</f>
        <v/>
      </c>
      <c r="B1591" s="83"/>
      <c r="C1591" s="84" t="s">
        <v>212</v>
      </c>
      <c r="D1591" s="83"/>
      <c r="E1591" s="76">
        <v>2</v>
      </c>
      <c r="F1591" s="11"/>
      <c r="G1591" s="11"/>
      <c r="H1591" s="12"/>
      <c r="I1591" s="12"/>
      <c r="J1591" s="12" t="s">
        <v>216</v>
      </c>
      <c r="K1591" s="76"/>
      <c r="L1591" s="82"/>
      <c r="M1591" s="11"/>
    </row>
    <row r="1592" spans="1:13" s="79" customFormat="1" ht="13.5" customHeight="1">
      <c r="A1592" s="72" t="str">
        <f>IF(B1592="Code",1+MAX(A$5:A1591),"")</f>
        <v/>
      </c>
      <c r="B1592" s="85"/>
      <c r="C1592" s="167" t="s">
        <v>239</v>
      </c>
      <c r="D1592" s="168"/>
      <c r="E1592" s="76">
        <v>3</v>
      </c>
      <c r="F1592" s="11"/>
      <c r="G1592" s="11"/>
      <c r="H1592" s="12"/>
      <c r="I1592" s="13"/>
      <c r="J1592" s="12" t="s">
        <v>216</v>
      </c>
      <c r="K1592" s="76"/>
      <c r="L1592" s="82"/>
      <c r="M1592" s="11"/>
    </row>
    <row r="1593" spans="1:13" s="79" customFormat="1" ht="13.5">
      <c r="A1593" s="72" t="str">
        <f>IF(B1593="Code",1+MAX(A$5:A1592),"")</f>
        <v/>
      </c>
      <c r="B1593" s="86"/>
      <c r="C1593" s="169"/>
      <c r="D1593" s="170"/>
      <c r="E1593" s="87">
        <v>4</v>
      </c>
      <c r="F1593" s="11"/>
      <c r="G1593" s="11"/>
      <c r="H1593" s="12"/>
      <c r="I1593" s="12"/>
      <c r="J1593" s="12" t="s">
        <v>216</v>
      </c>
      <c r="K1593" s="76"/>
      <c r="L1593" s="82"/>
      <c r="M1593" s="11"/>
    </row>
    <row r="1594" spans="1:13" s="79" customFormat="1" ht="13.5">
      <c r="A1594" s="72" t="str">
        <f>IF(B1594="Code",1+MAX(A$5:A1593),"")</f>
        <v/>
      </c>
      <c r="B1594" s="88" t="s">
        <v>238</v>
      </c>
      <c r="C1594" s="102"/>
      <c r="D1594" s="89" t="str">
        <f>IF(ISNUMBER(C1594),VLOOKUP(C1594,Approaches,2,0),"")</f>
        <v/>
      </c>
      <c r="E1594" s="76">
        <v>5</v>
      </c>
      <c r="F1594" s="11"/>
      <c r="G1594" s="12"/>
      <c r="H1594" s="103"/>
      <c r="I1594" s="14"/>
      <c r="J1594" s="12" t="s">
        <v>216</v>
      </c>
      <c r="K1594" s="87"/>
      <c r="L1594" s="82"/>
      <c r="M1594" s="11"/>
    </row>
    <row r="1595" spans="1:13" s="79" customFormat="1" ht="13.5">
      <c r="A1595" s="72"/>
      <c r="B1595" s="88" t="s">
        <v>238</v>
      </c>
      <c r="C1595" s="102"/>
      <c r="D1595" s="86" t="str">
        <f>IF(ISNUMBER(C1595),VLOOKUP(C1595,Approaches,2,0),"")</f>
        <v/>
      </c>
      <c r="E1595" s="76">
        <v>6</v>
      </c>
      <c r="F1595" s="11"/>
      <c r="G1595" s="12"/>
      <c r="H1595" s="103"/>
      <c r="I1595" s="14"/>
      <c r="J1595" s="12"/>
      <c r="K1595" s="87"/>
      <c r="L1595" s="82"/>
      <c r="M1595" s="11"/>
    </row>
    <row r="1596" spans="1:13" s="79" customFormat="1" ht="13.5">
      <c r="A1596" s="72"/>
      <c r="B1596" s="88" t="s">
        <v>238</v>
      </c>
      <c r="C1596" s="102"/>
      <c r="D1596" s="86" t="str">
        <f>IF(ISNUMBER(C1596),VLOOKUP(C1596,Approaches,2,0),"")</f>
        <v/>
      </c>
      <c r="E1596" s="76">
        <v>7</v>
      </c>
      <c r="F1596" s="11"/>
      <c r="G1596" s="12"/>
      <c r="H1596" s="103"/>
      <c r="I1596" s="14"/>
      <c r="J1596" s="12"/>
      <c r="K1596" s="87"/>
      <c r="L1596" s="82"/>
      <c r="M1596" s="11"/>
    </row>
    <row r="1597" spans="1:13" s="79" customFormat="1" ht="13.5">
      <c r="A1597" s="72"/>
      <c r="B1597" s="88" t="s">
        <v>238</v>
      </c>
      <c r="C1597" s="102"/>
      <c r="D1597" s="86" t="str">
        <f>IF(ISNUMBER(C1597),VLOOKUP(C1597,Approaches,2,0),"")</f>
        <v/>
      </c>
      <c r="E1597" s="76">
        <v>8</v>
      </c>
      <c r="F1597" s="11"/>
      <c r="G1597" s="12"/>
      <c r="H1597" s="103"/>
      <c r="I1597" s="14"/>
      <c r="J1597" s="12"/>
      <c r="K1597" s="87"/>
      <c r="L1597" s="82"/>
      <c r="M1597" s="11"/>
    </row>
    <row r="1598" spans="1:13" s="79" customFormat="1" ht="13.5">
      <c r="A1598" s="72"/>
      <c r="B1598" s="88" t="s">
        <v>238</v>
      </c>
      <c r="C1598" s="102"/>
      <c r="D1598" s="90" t="str">
        <f>IF(ISNUMBER(C1598),VLOOKUP(C1598,Approaches,2,0),"")</f>
        <v/>
      </c>
      <c r="E1598" s="76">
        <v>9</v>
      </c>
      <c r="F1598" s="11"/>
      <c r="G1598" s="12"/>
      <c r="H1598" s="103"/>
      <c r="I1598" s="14"/>
      <c r="J1598" s="12"/>
      <c r="K1598" s="87"/>
      <c r="L1598" s="82"/>
      <c r="M1598" s="11"/>
    </row>
    <row r="1599" spans="1:13" s="79" customFormat="1" ht="14.25" thickBot="1">
      <c r="A1599" s="72"/>
      <c r="B1599" s="91"/>
      <c r="C1599" s="91"/>
      <c r="D1599" s="86"/>
      <c r="E1599" s="76">
        <v>10</v>
      </c>
      <c r="F1599" s="11"/>
      <c r="G1599" s="12"/>
      <c r="H1599" s="103"/>
      <c r="I1599" s="15"/>
      <c r="J1599" s="12"/>
      <c r="K1599" s="87"/>
      <c r="L1599" s="82"/>
      <c r="M1599" s="11"/>
    </row>
    <row r="1600" spans="1:13" s="79" customFormat="1" ht="14.25" thickBot="1">
      <c r="A1600" s="72" t="str">
        <f>IF(B1600="Code",1+MAX(A$5:A1594),"")</f>
        <v/>
      </c>
      <c r="B1600" s="92"/>
      <c r="C1600" s="92"/>
      <c r="D1600" s="92"/>
      <c r="E1600" s="93"/>
      <c r="F1600" s="94"/>
      <c r="G1600" s="92" t="s">
        <v>204</v>
      </c>
      <c r="H1600" s="95">
        <f>B1590</f>
        <v>1304231</v>
      </c>
      <c r="I1600" s="104"/>
      <c r="J1600" s="93" t="s">
        <v>216</v>
      </c>
      <c r="K1600" s="93"/>
      <c r="L1600" s="93"/>
      <c r="M1600" s="93"/>
    </row>
    <row r="1601" spans="1:13" s="79" customFormat="1" ht="14.25" thickBot="1">
      <c r="A1601" s="72">
        <f>IF(B1601="Code",1+MAX(A$5:A1600),"")</f>
        <v>134</v>
      </c>
      <c r="B1601" s="73" t="s">
        <v>199</v>
      </c>
      <c r="C1601" s="73"/>
      <c r="D1601" s="74" t="s">
        <v>200</v>
      </c>
      <c r="E1601" s="75"/>
      <c r="F1601" s="74" t="s">
        <v>201</v>
      </c>
      <c r="G1601" s="74" t="s">
        <v>202</v>
      </c>
      <c r="H1601" s="75" t="s">
        <v>198</v>
      </c>
      <c r="I1601" s="75" t="s">
        <v>203</v>
      </c>
      <c r="J1601" s="75" t="s">
        <v>215</v>
      </c>
      <c r="K1601" s="76"/>
      <c r="L1601" s="77" t="str">
        <f>IF(AND(ISNUMBER(I1612),ISNUMBER(H1612)),"OK","")</f>
        <v/>
      </c>
      <c r="M1601" s="78"/>
    </row>
    <row r="1602" spans="1:13" s="79" customFormat="1" ht="13.5">
      <c r="A1602" s="72" t="str">
        <f>IF(B1602="Code",1+MAX(A$5:A1601),"")</f>
        <v/>
      </c>
      <c r="B1602" s="80">
        <f>VLOOKUP(A1601,BasicHeadings,2,0)</f>
        <v>1304241</v>
      </c>
      <c r="C1602" s="81"/>
      <c r="D1602" s="80" t="str">
        <f>VLOOKUP(A1601,BasicHeadings,3,0)</f>
        <v>Net taxes on production</v>
      </c>
      <c r="E1602" s="76">
        <v>1</v>
      </c>
      <c r="F1602" s="11"/>
      <c r="G1602" s="11"/>
      <c r="H1602" s="12"/>
      <c r="I1602" s="12"/>
      <c r="J1602" s="12" t="s">
        <v>216</v>
      </c>
      <c r="K1602" s="76"/>
      <c r="L1602" s="82"/>
      <c r="M1602" s="11"/>
    </row>
    <row r="1603" spans="1:13" s="79" customFormat="1" ht="15" customHeight="1">
      <c r="A1603" s="72" t="str">
        <f>IF(B1603="Code",1+MAX(A$5:A1602),"")</f>
        <v/>
      </c>
      <c r="B1603" s="83"/>
      <c r="C1603" s="84" t="s">
        <v>212</v>
      </c>
      <c r="D1603" s="83"/>
      <c r="E1603" s="76">
        <v>2</v>
      </c>
      <c r="F1603" s="11"/>
      <c r="G1603" s="11"/>
      <c r="H1603" s="12"/>
      <c r="I1603" s="12"/>
      <c r="J1603" s="12" t="s">
        <v>216</v>
      </c>
      <c r="K1603" s="76"/>
      <c r="L1603" s="82"/>
      <c r="M1603" s="11"/>
    </row>
    <row r="1604" spans="1:13" s="79" customFormat="1" ht="13.5" customHeight="1">
      <c r="A1604" s="72" t="str">
        <f>IF(B1604="Code",1+MAX(A$5:A1603),"")</f>
        <v/>
      </c>
      <c r="B1604" s="85"/>
      <c r="C1604" s="167" t="s">
        <v>239</v>
      </c>
      <c r="D1604" s="168"/>
      <c r="E1604" s="76">
        <v>3</v>
      </c>
      <c r="F1604" s="11"/>
      <c r="G1604" s="11"/>
      <c r="H1604" s="12"/>
      <c r="I1604" s="13"/>
      <c r="J1604" s="12" t="s">
        <v>216</v>
      </c>
      <c r="K1604" s="76"/>
      <c r="L1604" s="82"/>
      <c r="M1604" s="11"/>
    </row>
    <row r="1605" spans="1:13" s="79" customFormat="1" ht="13.5">
      <c r="A1605" s="72" t="str">
        <f>IF(B1605="Code",1+MAX(A$5:A1604),"")</f>
        <v/>
      </c>
      <c r="B1605" s="86"/>
      <c r="C1605" s="169"/>
      <c r="D1605" s="170"/>
      <c r="E1605" s="87">
        <v>4</v>
      </c>
      <c r="F1605" s="11"/>
      <c r="G1605" s="11"/>
      <c r="H1605" s="12"/>
      <c r="I1605" s="12"/>
      <c r="J1605" s="12" t="s">
        <v>216</v>
      </c>
      <c r="K1605" s="76"/>
      <c r="L1605" s="82"/>
      <c r="M1605" s="11"/>
    </row>
    <row r="1606" spans="1:13" s="79" customFormat="1" ht="13.5">
      <c r="A1606" s="72" t="str">
        <f>IF(B1606="Code",1+MAX(A$5:A1605),"")</f>
        <v/>
      </c>
      <c r="B1606" s="88" t="s">
        <v>238</v>
      </c>
      <c r="C1606" s="102"/>
      <c r="D1606" s="89" t="str">
        <f>IF(ISNUMBER(C1606),VLOOKUP(C1606,Approaches,2,0),"")</f>
        <v/>
      </c>
      <c r="E1606" s="76">
        <v>5</v>
      </c>
      <c r="F1606" s="11"/>
      <c r="G1606" s="12"/>
      <c r="H1606" s="103"/>
      <c r="I1606" s="14"/>
      <c r="J1606" s="12" t="s">
        <v>216</v>
      </c>
      <c r="K1606" s="87"/>
      <c r="L1606" s="82"/>
      <c r="M1606" s="11"/>
    </row>
    <row r="1607" spans="1:13" s="79" customFormat="1" ht="13.5">
      <c r="A1607" s="72"/>
      <c r="B1607" s="88" t="s">
        <v>238</v>
      </c>
      <c r="C1607" s="102"/>
      <c r="D1607" s="86" t="str">
        <f>IF(ISNUMBER(C1607),VLOOKUP(C1607,Approaches,2,0),"")</f>
        <v/>
      </c>
      <c r="E1607" s="76">
        <v>6</v>
      </c>
      <c r="F1607" s="11"/>
      <c r="G1607" s="12"/>
      <c r="H1607" s="103"/>
      <c r="I1607" s="14"/>
      <c r="J1607" s="12"/>
      <c r="K1607" s="87"/>
      <c r="L1607" s="82"/>
      <c r="M1607" s="11"/>
    </row>
    <row r="1608" spans="1:13" s="79" customFormat="1" ht="13.5">
      <c r="A1608" s="72"/>
      <c r="B1608" s="88" t="s">
        <v>238</v>
      </c>
      <c r="C1608" s="102"/>
      <c r="D1608" s="86" t="str">
        <f>IF(ISNUMBER(C1608),VLOOKUP(C1608,Approaches,2,0),"")</f>
        <v/>
      </c>
      <c r="E1608" s="76">
        <v>7</v>
      </c>
      <c r="F1608" s="11"/>
      <c r="G1608" s="12"/>
      <c r="H1608" s="103"/>
      <c r="I1608" s="14"/>
      <c r="J1608" s="12"/>
      <c r="K1608" s="87"/>
      <c r="L1608" s="82"/>
      <c r="M1608" s="11"/>
    </row>
    <row r="1609" spans="1:13" s="79" customFormat="1" ht="13.5">
      <c r="A1609" s="72"/>
      <c r="B1609" s="88" t="s">
        <v>238</v>
      </c>
      <c r="C1609" s="102"/>
      <c r="D1609" s="86" t="str">
        <f>IF(ISNUMBER(C1609),VLOOKUP(C1609,Approaches,2,0),"")</f>
        <v/>
      </c>
      <c r="E1609" s="76">
        <v>8</v>
      </c>
      <c r="F1609" s="11"/>
      <c r="G1609" s="12"/>
      <c r="H1609" s="103"/>
      <c r="I1609" s="14"/>
      <c r="J1609" s="12"/>
      <c r="K1609" s="87"/>
      <c r="L1609" s="82"/>
      <c r="M1609" s="11"/>
    </row>
    <row r="1610" spans="1:13" s="79" customFormat="1" ht="13.5">
      <c r="A1610" s="72"/>
      <c r="B1610" s="88" t="s">
        <v>238</v>
      </c>
      <c r="C1610" s="102"/>
      <c r="D1610" s="90" t="str">
        <f>IF(ISNUMBER(C1610),VLOOKUP(C1610,Approaches,2,0),"")</f>
        <v/>
      </c>
      <c r="E1610" s="76">
        <v>9</v>
      </c>
      <c r="F1610" s="11"/>
      <c r="G1610" s="12"/>
      <c r="H1610" s="103"/>
      <c r="I1610" s="14"/>
      <c r="J1610" s="12"/>
      <c r="K1610" s="87"/>
      <c r="L1610" s="82"/>
      <c r="M1610" s="11"/>
    </row>
    <row r="1611" spans="1:13" s="79" customFormat="1" ht="14.25" thickBot="1">
      <c r="A1611" s="72"/>
      <c r="B1611" s="91"/>
      <c r="C1611" s="91"/>
      <c r="D1611" s="86"/>
      <c r="E1611" s="76">
        <v>10</v>
      </c>
      <c r="F1611" s="11"/>
      <c r="G1611" s="12"/>
      <c r="H1611" s="103"/>
      <c r="I1611" s="15"/>
      <c r="J1611" s="12"/>
      <c r="K1611" s="87"/>
      <c r="L1611" s="82"/>
      <c r="M1611" s="11"/>
    </row>
    <row r="1612" spans="1:13" s="79" customFormat="1" ht="14.25" thickBot="1">
      <c r="A1612" s="72" t="str">
        <f>IF(B1612="Code",1+MAX(A$5:A1606),"")</f>
        <v/>
      </c>
      <c r="B1612" s="92"/>
      <c r="C1612" s="92"/>
      <c r="D1612" s="92"/>
      <c r="E1612" s="93"/>
      <c r="F1612" s="94"/>
      <c r="G1612" s="92" t="s">
        <v>204</v>
      </c>
      <c r="H1612" s="95">
        <f>B1602</f>
        <v>1304241</v>
      </c>
      <c r="I1612" s="104"/>
      <c r="J1612" s="93" t="s">
        <v>216</v>
      </c>
      <c r="K1612" s="93"/>
      <c r="L1612" s="93"/>
      <c r="M1612" s="93"/>
    </row>
    <row r="1613" spans="1:13" s="79" customFormat="1" ht="14.25" thickBot="1">
      <c r="A1613" s="72">
        <f>IF(B1613="Code",1+MAX(A$5:A1612),"")</f>
        <v>135</v>
      </c>
      <c r="B1613" s="73" t="s">
        <v>199</v>
      </c>
      <c r="C1613" s="73"/>
      <c r="D1613" s="74" t="s">
        <v>200</v>
      </c>
      <c r="E1613" s="75"/>
      <c r="F1613" s="74" t="s">
        <v>201</v>
      </c>
      <c r="G1613" s="74" t="s">
        <v>202</v>
      </c>
      <c r="H1613" s="75" t="s">
        <v>198</v>
      </c>
      <c r="I1613" s="75" t="s">
        <v>203</v>
      </c>
      <c r="J1613" s="75" t="s">
        <v>215</v>
      </c>
      <c r="K1613" s="76"/>
      <c r="L1613" s="77" t="str">
        <f>IF(AND(ISNUMBER(I1624),ISNUMBER(H1624)),"OK","")</f>
        <v/>
      </c>
      <c r="M1613" s="78"/>
    </row>
    <row r="1614" spans="1:13" s="79" customFormat="1" ht="13.5">
      <c r="A1614" s="72" t="str">
        <f>IF(B1614="Code",1+MAX(A$5:A1613),"")</f>
        <v/>
      </c>
      <c r="B1614" s="80">
        <f>VLOOKUP(A1613,BasicHeadings,2,0)</f>
        <v>1304251</v>
      </c>
      <c r="C1614" s="81"/>
      <c r="D1614" s="80" t="str">
        <f>VLOOKUP(A1613,BasicHeadings,3,0)</f>
        <v>Receipt from sales</v>
      </c>
      <c r="E1614" s="76">
        <v>1</v>
      </c>
      <c r="F1614" s="11"/>
      <c r="G1614" s="11"/>
      <c r="H1614" s="12"/>
      <c r="I1614" s="12"/>
      <c r="J1614" s="12" t="s">
        <v>216</v>
      </c>
      <c r="K1614" s="76"/>
      <c r="L1614" s="82"/>
      <c r="M1614" s="11"/>
    </row>
    <row r="1615" spans="1:13" s="79" customFormat="1" ht="15" customHeight="1">
      <c r="A1615" s="72" t="str">
        <f>IF(B1615="Code",1+MAX(A$5:A1614),"")</f>
        <v/>
      </c>
      <c r="B1615" s="83"/>
      <c r="C1615" s="84" t="s">
        <v>212</v>
      </c>
      <c r="D1615" s="83"/>
      <c r="E1615" s="76">
        <v>2</v>
      </c>
      <c r="F1615" s="11"/>
      <c r="G1615" s="11"/>
      <c r="H1615" s="12"/>
      <c r="I1615" s="12"/>
      <c r="J1615" s="12" t="s">
        <v>216</v>
      </c>
      <c r="K1615" s="76"/>
      <c r="L1615" s="82"/>
      <c r="M1615" s="11"/>
    </row>
    <row r="1616" spans="1:13" s="79" customFormat="1" ht="13.5" customHeight="1">
      <c r="A1616" s="72" t="str">
        <f>IF(B1616="Code",1+MAX(A$5:A1615),"")</f>
        <v/>
      </c>
      <c r="B1616" s="85"/>
      <c r="C1616" s="167" t="s">
        <v>239</v>
      </c>
      <c r="D1616" s="168"/>
      <c r="E1616" s="76">
        <v>3</v>
      </c>
      <c r="F1616" s="11"/>
      <c r="G1616" s="11"/>
      <c r="H1616" s="12"/>
      <c r="I1616" s="13"/>
      <c r="J1616" s="12" t="s">
        <v>216</v>
      </c>
      <c r="K1616" s="76"/>
      <c r="L1616" s="82"/>
      <c r="M1616" s="11"/>
    </row>
    <row r="1617" spans="1:13" s="79" customFormat="1" ht="13.5">
      <c r="A1617" s="72" t="str">
        <f>IF(B1617="Code",1+MAX(A$5:A1616),"")</f>
        <v/>
      </c>
      <c r="B1617" s="86"/>
      <c r="C1617" s="169"/>
      <c r="D1617" s="170"/>
      <c r="E1617" s="87">
        <v>4</v>
      </c>
      <c r="F1617" s="11"/>
      <c r="G1617" s="11"/>
      <c r="H1617" s="12"/>
      <c r="I1617" s="12"/>
      <c r="J1617" s="12" t="s">
        <v>216</v>
      </c>
      <c r="K1617" s="76"/>
      <c r="L1617" s="82"/>
      <c r="M1617" s="11"/>
    </row>
    <row r="1618" spans="1:13" s="79" customFormat="1" ht="13.5">
      <c r="A1618" s="72" t="str">
        <f>IF(B1618="Code",1+MAX(A$5:A1617),"")</f>
        <v/>
      </c>
      <c r="B1618" s="88" t="s">
        <v>238</v>
      </c>
      <c r="C1618" s="102"/>
      <c r="D1618" s="89" t="str">
        <f>IF(ISNUMBER(C1618),VLOOKUP(C1618,Approaches,2,0),"")</f>
        <v/>
      </c>
      <c r="E1618" s="76">
        <v>5</v>
      </c>
      <c r="F1618" s="11"/>
      <c r="G1618" s="12"/>
      <c r="H1618" s="103"/>
      <c r="I1618" s="14"/>
      <c r="J1618" s="12" t="s">
        <v>216</v>
      </c>
      <c r="K1618" s="87"/>
      <c r="L1618" s="82"/>
      <c r="M1618" s="11"/>
    </row>
    <row r="1619" spans="1:13" s="79" customFormat="1" ht="13.5">
      <c r="A1619" s="72"/>
      <c r="B1619" s="88" t="s">
        <v>238</v>
      </c>
      <c r="C1619" s="102"/>
      <c r="D1619" s="86" t="str">
        <f>IF(ISNUMBER(C1619),VLOOKUP(C1619,Approaches,2,0),"")</f>
        <v/>
      </c>
      <c r="E1619" s="76">
        <v>6</v>
      </c>
      <c r="F1619" s="11"/>
      <c r="G1619" s="12"/>
      <c r="H1619" s="103"/>
      <c r="I1619" s="14"/>
      <c r="J1619" s="12"/>
      <c r="K1619" s="87"/>
      <c r="L1619" s="82"/>
      <c r="M1619" s="11"/>
    </row>
    <row r="1620" spans="1:13" s="79" customFormat="1" ht="13.5">
      <c r="A1620" s="72"/>
      <c r="B1620" s="88" t="s">
        <v>238</v>
      </c>
      <c r="C1620" s="102"/>
      <c r="D1620" s="86" t="str">
        <f>IF(ISNUMBER(C1620),VLOOKUP(C1620,Approaches,2,0),"")</f>
        <v/>
      </c>
      <c r="E1620" s="76">
        <v>7</v>
      </c>
      <c r="F1620" s="11"/>
      <c r="G1620" s="12"/>
      <c r="H1620" s="103"/>
      <c r="I1620" s="14"/>
      <c r="J1620" s="12"/>
      <c r="K1620" s="87"/>
      <c r="L1620" s="82"/>
      <c r="M1620" s="11"/>
    </row>
    <row r="1621" spans="1:13" s="79" customFormat="1" ht="13.5">
      <c r="A1621" s="72"/>
      <c r="B1621" s="88" t="s">
        <v>238</v>
      </c>
      <c r="C1621" s="102"/>
      <c r="D1621" s="86" t="str">
        <f>IF(ISNUMBER(C1621),VLOOKUP(C1621,Approaches,2,0),"")</f>
        <v/>
      </c>
      <c r="E1621" s="76">
        <v>8</v>
      </c>
      <c r="F1621" s="11"/>
      <c r="G1621" s="12"/>
      <c r="H1621" s="103"/>
      <c r="I1621" s="14"/>
      <c r="J1621" s="12"/>
      <c r="K1621" s="87"/>
      <c r="L1621" s="82"/>
      <c r="M1621" s="11"/>
    </row>
    <row r="1622" spans="1:13" s="79" customFormat="1" ht="13.5">
      <c r="A1622" s="72"/>
      <c r="B1622" s="88" t="s">
        <v>238</v>
      </c>
      <c r="C1622" s="102"/>
      <c r="D1622" s="90" t="str">
        <f>IF(ISNUMBER(C1622),VLOOKUP(C1622,Approaches,2,0),"")</f>
        <v/>
      </c>
      <c r="E1622" s="76">
        <v>9</v>
      </c>
      <c r="F1622" s="11"/>
      <c r="G1622" s="12"/>
      <c r="H1622" s="103"/>
      <c r="I1622" s="14"/>
      <c r="J1622" s="12"/>
      <c r="K1622" s="87"/>
      <c r="L1622" s="82"/>
      <c r="M1622" s="11"/>
    </row>
    <row r="1623" spans="1:13" s="79" customFormat="1" ht="14.25" thickBot="1">
      <c r="A1623" s="72"/>
      <c r="B1623" s="91"/>
      <c r="C1623" s="91"/>
      <c r="D1623" s="86"/>
      <c r="E1623" s="76">
        <v>10</v>
      </c>
      <c r="F1623" s="11"/>
      <c r="G1623" s="12"/>
      <c r="H1623" s="103"/>
      <c r="I1623" s="15"/>
      <c r="J1623" s="12"/>
      <c r="K1623" s="87"/>
      <c r="L1623" s="82"/>
      <c r="M1623" s="11"/>
    </row>
    <row r="1624" spans="1:13" s="79" customFormat="1" ht="14.25" thickBot="1">
      <c r="A1624" s="72" t="str">
        <f>IF(B1624="Code",1+MAX(A$5:A1618),"")</f>
        <v/>
      </c>
      <c r="B1624" s="92"/>
      <c r="C1624" s="92"/>
      <c r="D1624" s="92"/>
      <c r="E1624" s="93"/>
      <c r="F1624" s="94"/>
      <c r="G1624" s="92" t="s">
        <v>204</v>
      </c>
      <c r="H1624" s="95">
        <f>B1614</f>
        <v>1304251</v>
      </c>
      <c r="I1624" s="104"/>
      <c r="J1624" s="93" t="s">
        <v>216</v>
      </c>
      <c r="K1624" s="93"/>
      <c r="L1624" s="93"/>
      <c r="M1624" s="93"/>
    </row>
    <row r="1625" spans="1:13" s="79" customFormat="1" ht="14.25" thickBot="1">
      <c r="A1625" s="72">
        <f>IF(B1625="Code",1+MAX(A$5:A1624),"")</f>
        <v>136</v>
      </c>
      <c r="B1625" s="73" t="s">
        <v>199</v>
      </c>
      <c r="C1625" s="73"/>
      <c r="D1625" s="74" t="s">
        <v>200</v>
      </c>
      <c r="E1625" s="75"/>
      <c r="F1625" s="74" t="s">
        <v>201</v>
      </c>
      <c r="G1625" s="74" t="s">
        <v>202</v>
      </c>
      <c r="H1625" s="75" t="s">
        <v>198</v>
      </c>
      <c r="I1625" s="75" t="s">
        <v>203</v>
      </c>
      <c r="J1625" s="75" t="s">
        <v>215</v>
      </c>
      <c r="K1625" s="76"/>
      <c r="L1625" s="77" t="str">
        <f>IF(AND(ISNUMBER(I1636),ISNUMBER(H1636)),"OK","")</f>
        <v/>
      </c>
      <c r="M1625" s="78"/>
    </row>
    <row r="1626" spans="1:13" s="79" customFormat="1" ht="13.5">
      <c r="A1626" s="72" t="str">
        <f>IF(B1626="Code",1+MAX(A$5:A1625),"")</f>
        <v/>
      </c>
      <c r="B1626" s="80">
        <f>VLOOKUP(A1625,BasicHeadings,2,0)</f>
        <v>1305111</v>
      </c>
      <c r="C1626" s="81"/>
      <c r="D1626" s="80" t="str">
        <f>VLOOKUP(A1625,BasicHeadings,3,0)</f>
        <v>Social protection</v>
      </c>
      <c r="E1626" s="76">
        <v>1</v>
      </c>
      <c r="F1626" s="11"/>
      <c r="G1626" s="11"/>
      <c r="H1626" s="12"/>
      <c r="I1626" s="12"/>
      <c r="J1626" s="12" t="s">
        <v>216</v>
      </c>
      <c r="K1626" s="76"/>
      <c r="L1626" s="82"/>
      <c r="M1626" s="11"/>
    </row>
    <row r="1627" spans="1:13" s="79" customFormat="1" ht="15" customHeight="1">
      <c r="A1627" s="72" t="str">
        <f>IF(B1627="Code",1+MAX(A$5:A1626),"")</f>
        <v/>
      </c>
      <c r="B1627" s="83"/>
      <c r="C1627" s="84" t="s">
        <v>212</v>
      </c>
      <c r="D1627" s="83"/>
      <c r="E1627" s="76">
        <v>2</v>
      </c>
      <c r="F1627" s="11"/>
      <c r="G1627" s="11"/>
      <c r="H1627" s="12"/>
      <c r="I1627" s="12"/>
      <c r="J1627" s="12" t="s">
        <v>216</v>
      </c>
      <c r="K1627" s="76"/>
      <c r="L1627" s="82"/>
      <c r="M1627" s="11"/>
    </row>
    <row r="1628" spans="1:13" s="79" customFormat="1" ht="13.5" customHeight="1">
      <c r="A1628" s="72" t="str">
        <f>IF(B1628="Code",1+MAX(A$5:A1627),"")</f>
        <v/>
      </c>
      <c r="B1628" s="85"/>
      <c r="C1628" s="167" t="s">
        <v>239</v>
      </c>
      <c r="D1628" s="168"/>
      <c r="E1628" s="76">
        <v>3</v>
      </c>
      <c r="F1628" s="11"/>
      <c r="G1628" s="11"/>
      <c r="H1628" s="12"/>
      <c r="I1628" s="13"/>
      <c r="J1628" s="12" t="s">
        <v>216</v>
      </c>
      <c r="K1628" s="76"/>
      <c r="L1628" s="82"/>
      <c r="M1628" s="11"/>
    </row>
    <row r="1629" spans="1:13" s="79" customFormat="1" ht="13.5">
      <c r="A1629" s="72" t="str">
        <f>IF(B1629="Code",1+MAX(A$5:A1628),"")</f>
        <v/>
      </c>
      <c r="B1629" s="86"/>
      <c r="C1629" s="169"/>
      <c r="D1629" s="170"/>
      <c r="E1629" s="87">
        <v>4</v>
      </c>
      <c r="F1629" s="11"/>
      <c r="G1629" s="11"/>
      <c r="H1629" s="12"/>
      <c r="I1629" s="12"/>
      <c r="J1629" s="12" t="s">
        <v>216</v>
      </c>
      <c r="K1629" s="76"/>
      <c r="L1629" s="82"/>
      <c r="M1629" s="11"/>
    </row>
    <row r="1630" spans="1:13" s="79" customFormat="1" ht="13.5">
      <c r="A1630" s="72" t="str">
        <f>IF(B1630="Code",1+MAX(A$5:A1629),"")</f>
        <v/>
      </c>
      <c r="B1630" s="88" t="s">
        <v>238</v>
      </c>
      <c r="C1630" s="102"/>
      <c r="D1630" s="89" t="str">
        <f>IF(ISNUMBER(C1630),VLOOKUP(C1630,Approaches,2,0),"")</f>
        <v/>
      </c>
      <c r="E1630" s="76">
        <v>5</v>
      </c>
      <c r="F1630" s="11"/>
      <c r="G1630" s="12"/>
      <c r="H1630" s="103"/>
      <c r="I1630" s="14"/>
      <c r="J1630" s="12" t="s">
        <v>216</v>
      </c>
      <c r="K1630" s="87"/>
      <c r="L1630" s="82"/>
      <c r="M1630" s="11"/>
    </row>
    <row r="1631" spans="1:13" s="79" customFormat="1" ht="13.5">
      <c r="A1631" s="72"/>
      <c r="B1631" s="88" t="s">
        <v>238</v>
      </c>
      <c r="C1631" s="102"/>
      <c r="D1631" s="86" t="str">
        <f>IF(ISNUMBER(C1631),VLOOKUP(C1631,Approaches,2,0),"")</f>
        <v/>
      </c>
      <c r="E1631" s="76">
        <v>6</v>
      </c>
      <c r="F1631" s="11"/>
      <c r="G1631" s="12"/>
      <c r="H1631" s="103"/>
      <c r="I1631" s="14"/>
      <c r="J1631" s="12"/>
      <c r="K1631" s="87"/>
      <c r="L1631" s="82"/>
      <c r="M1631" s="11"/>
    </row>
    <row r="1632" spans="1:13" s="79" customFormat="1" ht="13.5">
      <c r="A1632" s="72"/>
      <c r="B1632" s="88" t="s">
        <v>238</v>
      </c>
      <c r="C1632" s="102"/>
      <c r="D1632" s="86" t="str">
        <f>IF(ISNUMBER(C1632),VLOOKUP(C1632,Approaches,2,0),"")</f>
        <v/>
      </c>
      <c r="E1632" s="76">
        <v>7</v>
      </c>
      <c r="F1632" s="11"/>
      <c r="G1632" s="12"/>
      <c r="H1632" s="103"/>
      <c r="I1632" s="14"/>
      <c r="J1632" s="12"/>
      <c r="K1632" s="87"/>
      <c r="L1632" s="82"/>
      <c r="M1632" s="11"/>
    </row>
    <row r="1633" spans="1:13" s="79" customFormat="1" ht="13.5">
      <c r="A1633" s="72"/>
      <c r="B1633" s="88" t="s">
        <v>238</v>
      </c>
      <c r="C1633" s="102"/>
      <c r="D1633" s="86" t="str">
        <f>IF(ISNUMBER(C1633),VLOOKUP(C1633,Approaches,2,0),"")</f>
        <v/>
      </c>
      <c r="E1633" s="76">
        <v>8</v>
      </c>
      <c r="F1633" s="11"/>
      <c r="G1633" s="12"/>
      <c r="H1633" s="103"/>
      <c r="I1633" s="14"/>
      <c r="J1633" s="12"/>
      <c r="K1633" s="87"/>
      <c r="L1633" s="82"/>
      <c r="M1633" s="11"/>
    </row>
    <row r="1634" spans="1:13" s="79" customFormat="1" ht="13.5">
      <c r="A1634" s="72"/>
      <c r="B1634" s="88" t="s">
        <v>238</v>
      </c>
      <c r="C1634" s="102"/>
      <c r="D1634" s="90" t="str">
        <f>IF(ISNUMBER(C1634),VLOOKUP(C1634,Approaches,2,0),"")</f>
        <v/>
      </c>
      <c r="E1634" s="76">
        <v>9</v>
      </c>
      <c r="F1634" s="11"/>
      <c r="G1634" s="12"/>
      <c r="H1634" s="103"/>
      <c r="I1634" s="14"/>
      <c r="J1634" s="12"/>
      <c r="K1634" s="87"/>
      <c r="L1634" s="82"/>
      <c r="M1634" s="11"/>
    </row>
    <row r="1635" spans="1:13" s="79" customFormat="1" ht="14.25" thickBot="1">
      <c r="A1635" s="72"/>
      <c r="B1635" s="91"/>
      <c r="C1635" s="91"/>
      <c r="D1635" s="86"/>
      <c r="E1635" s="76">
        <v>10</v>
      </c>
      <c r="F1635" s="11"/>
      <c r="G1635" s="12"/>
      <c r="H1635" s="103"/>
      <c r="I1635" s="15"/>
      <c r="J1635" s="12"/>
      <c r="K1635" s="87"/>
      <c r="L1635" s="82"/>
      <c r="M1635" s="11"/>
    </row>
    <row r="1636" spans="1:13" s="79" customFormat="1" ht="14.25" thickBot="1">
      <c r="A1636" s="72" t="str">
        <f>IF(B1636="Code",1+MAX(A$5:A1630),"")</f>
        <v/>
      </c>
      <c r="B1636" s="92"/>
      <c r="C1636" s="92"/>
      <c r="D1636" s="92"/>
      <c r="E1636" s="93"/>
      <c r="F1636" s="94"/>
      <c r="G1636" s="92" t="s">
        <v>204</v>
      </c>
      <c r="H1636" s="95">
        <f>B1626</f>
        <v>1305111</v>
      </c>
      <c r="I1636" s="104"/>
      <c r="J1636" s="93" t="s">
        <v>216</v>
      </c>
      <c r="K1636" s="93"/>
      <c r="L1636" s="93"/>
      <c r="M1636" s="93"/>
    </row>
    <row r="1637" spans="1:13" s="79" customFormat="1" ht="14.25" thickBot="1">
      <c r="A1637" s="72">
        <f>IF(B1637="Code",1+MAX(A$5:A1636),"")</f>
        <v>137</v>
      </c>
      <c r="B1637" s="73" t="s">
        <v>199</v>
      </c>
      <c r="C1637" s="73"/>
      <c r="D1637" s="74" t="s">
        <v>200</v>
      </c>
      <c r="E1637" s="75"/>
      <c r="F1637" s="74" t="s">
        <v>201</v>
      </c>
      <c r="G1637" s="74" t="s">
        <v>202</v>
      </c>
      <c r="H1637" s="75" t="s">
        <v>198</v>
      </c>
      <c r="I1637" s="75" t="s">
        <v>203</v>
      </c>
      <c r="J1637" s="75" t="s">
        <v>215</v>
      </c>
      <c r="K1637" s="76"/>
      <c r="L1637" s="77" t="str">
        <f>IF(AND(ISNUMBER(I1648),ISNUMBER(H1648)),"OK","")</f>
        <v/>
      </c>
      <c r="M1637" s="78"/>
    </row>
    <row r="1638" spans="1:13" s="79" customFormat="1" ht="13.5">
      <c r="A1638" s="72" t="str">
        <f>IF(B1638="Code",1+MAX(A$5:A1637),"")</f>
        <v/>
      </c>
      <c r="B1638" s="80">
        <f>VLOOKUP(A1637,BasicHeadings,2,0)</f>
        <v>1401111</v>
      </c>
      <c r="C1638" s="81"/>
      <c r="D1638" s="80" t="str">
        <f>VLOOKUP(A1637,BasicHeadings,3,0)</f>
        <v>Compensation of employees</v>
      </c>
      <c r="E1638" s="76">
        <v>1</v>
      </c>
      <c r="F1638" s="11"/>
      <c r="G1638" s="11"/>
      <c r="H1638" s="12"/>
      <c r="I1638" s="12"/>
      <c r="J1638" s="12" t="s">
        <v>216</v>
      </c>
      <c r="K1638" s="76"/>
      <c r="L1638" s="82"/>
      <c r="M1638" s="11"/>
    </row>
    <row r="1639" spans="1:13" s="79" customFormat="1" ht="15" customHeight="1">
      <c r="A1639" s="72" t="str">
        <f>IF(B1639="Code",1+MAX(A$5:A1638),"")</f>
        <v/>
      </c>
      <c r="B1639" s="83"/>
      <c r="C1639" s="84" t="s">
        <v>212</v>
      </c>
      <c r="D1639" s="83"/>
      <c r="E1639" s="76">
        <v>2</v>
      </c>
      <c r="F1639" s="11"/>
      <c r="G1639" s="11"/>
      <c r="H1639" s="12"/>
      <c r="I1639" s="12"/>
      <c r="J1639" s="12" t="s">
        <v>216</v>
      </c>
      <c r="K1639" s="76"/>
      <c r="L1639" s="82"/>
      <c r="M1639" s="11"/>
    </row>
    <row r="1640" spans="1:13" s="79" customFormat="1" ht="13.5" customHeight="1">
      <c r="A1640" s="72" t="str">
        <f>IF(B1640="Code",1+MAX(A$5:A1639),"")</f>
        <v/>
      </c>
      <c r="B1640" s="85"/>
      <c r="C1640" s="167" t="s">
        <v>239</v>
      </c>
      <c r="D1640" s="168"/>
      <c r="E1640" s="76">
        <v>3</v>
      </c>
      <c r="F1640" s="11"/>
      <c r="G1640" s="11"/>
      <c r="H1640" s="12"/>
      <c r="I1640" s="13"/>
      <c r="J1640" s="12" t="s">
        <v>216</v>
      </c>
      <c r="K1640" s="76"/>
      <c r="L1640" s="82"/>
      <c r="M1640" s="11"/>
    </row>
    <row r="1641" spans="1:13" s="79" customFormat="1" ht="13.5">
      <c r="A1641" s="72" t="str">
        <f>IF(B1641="Code",1+MAX(A$5:A1640),"")</f>
        <v/>
      </c>
      <c r="B1641" s="86"/>
      <c r="C1641" s="169"/>
      <c r="D1641" s="170"/>
      <c r="E1641" s="87">
        <v>4</v>
      </c>
      <c r="F1641" s="11"/>
      <c r="G1641" s="11"/>
      <c r="H1641" s="12"/>
      <c r="I1641" s="12"/>
      <c r="J1641" s="12" t="s">
        <v>216</v>
      </c>
      <c r="K1641" s="76"/>
      <c r="L1641" s="82"/>
      <c r="M1641" s="11"/>
    </row>
    <row r="1642" spans="1:13" s="79" customFormat="1" ht="13.5">
      <c r="A1642" s="72" t="str">
        <f>IF(B1642="Code",1+MAX(A$5:A1641),"")</f>
        <v/>
      </c>
      <c r="B1642" s="88" t="s">
        <v>238</v>
      </c>
      <c r="C1642" s="102"/>
      <c r="D1642" s="89" t="str">
        <f>IF(ISNUMBER(C1642),VLOOKUP(C1642,Approaches,2,0),"")</f>
        <v/>
      </c>
      <c r="E1642" s="76">
        <v>5</v>
      </c>
      <c r="F1642" s="11"/>
      <c r="G1642" s="12"/>
      <c r="H1642" s="103"/>
      <c r="I1642" s="14"/>
      <c r="J1642" s="12" t="s">
        <v>216</v>
      </c>
      <c r="K1642" s="87"/>
      <c r="L1642" s="82"/>
      <c r="M1642" s="11"/>
    </row>
    <row r="1643" spans="1:13" s="79" customFormat="1" ht="13.5">
      <c r="A1643" s="72"/>
      <c r="B1643" s="88" t="s">
        <v>238</v>
      </c>
      <c r="C1643" s="102"/>
      <c r="D1643" s="86" t="str">
        <f>IF(ISNUMBER(C1643),VLOOKUP(C1643,Approaches,2,0),"")</f>
        <v/>
      </c>
      <c r="E1643" s="76">
        <v>6</v>
      </c>
      <c r="F1643" s="11"/>
      <c r="G1643" s="12"/>
      <c r="H1643" s="103"/>
      <c r="I1643" s="14"/>
      <c r="J1643" s="12"/>
      <c r="K1643" s="87"/>
      <c r="L1643" s="82"/>
      <c r="M1643" s="11"/>
    </row>
    <row r="1644" spans="1:13" s="79" customFormat="1" ht="13.5">
      <c r="A1644" s="72"/>
      <c r="B1644" s="88" t="s">
        <v>238</v>
      </c>
      <c r="C1644" s="102"/>
      <c r="D1644" s="86" t="str">
        <f>IF(ISNUMBER(C1644),VLOOKUP(C1644,Approaches,2,0),"")</f>
        <v/>
      </c>
      <c r="E1644" s="76">
        <v>7</v>
      </c>
      <c r="F1644" s="11"/>
      <c r="G1644" s="12"/>
      <c r="H1644" s="103"/>
      <c r="I1644" s="14"/>
      <c r="J1644" s="12"/>
      <c r="K1644" s="87"/>
      <c r="L1644" s="82"/>
      <c r="M1644" s="11"/>
    </row>
    <row r="1645" spans="1:13" s="79" customFormat="1" ht="13.5">
      <c r="A1645" s="72"/>
      <c r="B1645" s="88" t="s">
        <v>238</v>
      </c>
      <c r="C1645" s="102"/>
      <c r="D1645" s="86" t="str">
        <f>IF(ISNUMBER(C1645),VLOOKUP(C1645,Approaches,2,0),"")</f>
        <v/>
      </c>
      <c r="E1645" s="76">
        <v>8</v>
      </c>
      <c r="F1645" s="11"/>
      <c r="G1645" s="12"/>
      <c r="H1645" s="103"/>
      <c r="I1645" s="14"/>
      <c r="J1645" s="12"/>
      <c r="K1645" s="87"/>
      <c r="L1645" s="82"/>
      <c r="M1645" s="11"/>
    </row>
    <row r="1646" spans="1:13" s="79" customFormat="1" ht="13.5">
      <c r="A1646" s="72"/>
      <c r="B1646" s="88" t="s">
        <v>238</v>
      </c>
      <c r="C1646" s="102"/>
      <c r="D1646" s="90" t="str">
        <f>IF(ISNUMBER(C1646),VLOOKUP(C1646,Approaches,2,0),"")</f>
        <v/>
      </c>
      <c r="E1646" s="76">
        <v>9</v>
      </c>
      <c r="F1646" s="11"/>
      <c r="G1646" s="12"/>
      <c r="H1646" s="103"/>
      <c r="I1646" s="14"/>
      <c r="J1646" s="12"/>
      <c r="K1646" s="87"/>
      <c r="L1646" s="82"/>
      <c r="M1646" s="11"/>
    </row>
    <row r="1647" spans="1:13" s="79" customFormat="1" ht="14.25" thickBot="1">
      <c r="A1647" s="72"/>
      <c r="B1647" s="91"/>
      <c r="C1647" s="91"/>
      <c r="D1647" s="86"/>
      <c r="E1647" s="76">
        <v>10</v>
      </c>
      <c r="F1647" s="11"/>
      <c r="G1647" s="12"/>
      <c r="H1647" s="103"/>
      <c r="I1647" s="15"/>
      <c r="J1647" s="12"/>
      <c r="K1647" s="87"/>
      <c r="L1647" s="82"/>
      <c r="M1647" s="11"/>
    </row>
    <row r="1648" spans="1:13" s="79" customFormat="1" ht="14.25" thickBot="1">
      <c r="A1648" s="72" t="str">
        <f>IF(B1648="Code",1+MAX(A$5:A1642),"")</f>
        <v/>
      </c>
      <c r="B1648" s="92"/>
      <c r="C1648" s="92"/>
      <c r="D1648" s="92"/>
      <c r="E1648" s="93"/>
      <c r="F1648" s="94"/>
      <c r="G1648" s="92" t="s">
        <v>204</v>
      </c>
      <c r="H1648" s="95">
        <f>B1638</f>
        <v>1401111</v>
      </c>
      <c r="I1648" s="104"/>
      <c r="J1648" s="93" t="s">
        <v>216</v>
      </c>
      <c r="K1648" s="93"/>
      <c r="L1648" s="93"/>
      <c r="M1648" s="93"/>
    </row>
    <row r="1649" spans="1:13" s="79" customFormat="1" ht="14.25" thickBot="1">
      <c r="A1649" s="72">
        <f>IF(B1649="Code",1+MAX(A$5:A1648),"")</f>
        <v>138</v>
      </c>
      <c r="B1649" s="73" t="s">
        <v>199</v>
      </c>
      <c r="C1649" s="73"/>
      <c r="D1649" s="74" t="s">
        <v>200</v>
      </c>
      <c r="E1649" s="75"/>
      <c r="F1649" s="74" t="s">
        <v>201</v>
      </c>
      <c r="G1649" s="74" t="s">
        <v>202</v>
      </c>
      <c r="H1649" s="75" t="s">
        <v>198</v>
      </c>
      <c r="I1649" s="75" t="s">
        <v>203</v>
      </c>
      <c r="J1649" s="75" t="s">
        <v>215</v>
      </c>
      <c r="K1649" s="76"/>
      <c r="L1649" s="77" t="str">
        <f>IF(AND(ISNUMBER(I1660),ISNUMBER(H1660)),"OK","")</f>
        <v/>
      </c>
      <c r="M1649" s="78"/>
    </row>
    <row r="1650" spans="1:13" s="79" customFormat="1" ht="13.5">
      <c r="A1650" s="72" t="str">
        <f>IF(B1650="Code",1+MAX(A$5:A1649),"")</f>
        <v/>
      </c>
      <c r="B1650" s="80">
        <f>VLOOKUP(A1649,BasicHeadings,2,0)</f>
        <v>1401121</v>
      </c>
      <c r="C1650" s="81"/>
      <c r="D1650" s="80" t="str">
        <f>VLOOKUP(A1649,BasicHeadings,3,0)</f>
        <v>Intermediate consumption</v>
      </c>
      <c r="E1650" s="76">
        <v>1</v>
      </c>
      <c r="F1650" s="11"/>
      <c r="G1650" s="11"/>
      <c r="H1650" s="12"/>
      <c r="I1650" s="12"/>
      <c r="J1650" s="12" t="s">
        <v>216</v>
      </c>
      <c r="K1650" s="76"/>
      <c r="L1650" s="82"/>
      <c r="M1650" s="11"/>
    </row>
    <row r="1651" spans="1:13" s="79" customFormat="1" ht="15" customHeight="1">
      <c r="A1651" s="72" t="str">
        <f>IF(B1651="Code",1+MAX(A$5:A1650),"")</f>
        <v/>
      </c>
      <c r="B1651" s="83"/>
      <c r="C1651" s="84" t="s">
        <v>212</v>
      </c>
      <c r="D1651" s="83"/>
      <c r="E1651" s="76">
        <v>2</v>
      </c>
      <c r="F1651" s="11"/>
      <c r="G1651" s="11"/>
      <c r="H1651" s="12"/>
      <c r="I1651" s="12"/>
      <c r="J1651" s="12" t="s">
        <v>216</v>
      </c>
      <c r="K1651" s="76"/>
      <c r="L1651" s="82"/>
      <c r="M1651" s="11"/>
    </row>
    <row r="1652" spans="1:13" s="79" customFormat="1" ht="13.5" customHeight="1">
      <c r="A1652" s="72" t="str">
        <f>IF(B1652="Code",1+MAX(A$5:A1651),"")</f>
        <v/>
      </c>
      <c r="B1652" s="85"/>
      <c r="C1652" s="167" t="s">
        <v>239</v>
      </c>
      <c r="D1652" s="168"/>
      <c r="E1652" s="76">
        <v>3</v>
      </c>
      <c r="F1652" s="11"/>
      <c r="G1652" s="11"/>
      <c r="H1652" s="12"/>
      <c r="I1652" s="13"/>
      <c r="J1652" s="12" t="s">
        <v>216</v>
      </c>
      <c r="K1652" s="76"/>
      <c r="L1652" s="82"/>
      <c r="M1652" s="11"/>
    </row>
    <row r="1653" spans="1:13" s="79" customFormat="1" ht="13.5">
      <c r="A1653" s="72" t="str">
        <f>IF(B1653="Code",1+MAX(A$5:A1652),"")</f>
        <v/>
      </c>
      <c r="B1653" s="86"/>
      <c r="C1653" s="169"/>
      <c r="D1653" s="170"/>
      <c r="E1653" s="87">
        <v>4</v>
      </c>
      <c r="F1653" s="11"/>
      <c r="G1653" s="11"/>
      <c r="H1653" s="12"/>
      <c r="I1653" s="12"/>
      <c r="J1653" s="12" t="s">
        <v>216</v>
      </c>
      <c r="K1653" s="76"/>
      <c r="L1653" s="82"/>
      <c r="M1653" s="11"/>
    </row>
    <row r="1654" spans="1:13" s="79" customFormat="1" ht="13.5">
      <c r="A1654" s="72" t="str">
        <f>IF(B1654="Code",1+MAX(A$5:A1653),"")</f>
        <v/>
      </c>
      <c r="B1654" s="88" t="s">
        <v>238</v>
      </c>
      <c r="C1654" s="102"/>
      <c r="D1654" s="89" t="str">
        <f>IF(ISNUMBER(C1654),VLOOKUP(C1654,Approaches,2,0),"")</f>
        <v/>
      </c>
      <c r="E1654" s="76">
        <v>5</v>
      </c>
      <c r="F1654" s="11"/>
      <c r="G1654" s="12"/>
      <c r="H1654" s="103"/>
      <c r="I1654" s="14"/>
      <c r="J1654" s="12" t="s">
        <v>216</v>
      </c>
      <c r="K1654" s="87"/>
      <c r="L1654" s="82"/>
      <c r="M1654" s="11"/>
    </row>
    <row r="1655" spans="1:13" s="79" customFormat="1" ht="13.5">
      <c r="A1655" s="72"/>
      <c r="B1655" s="88" t="s">
        <v>238</v>
      </c>
      <c r="C1655" s="102"/>
      <c r="D1655" s="86" t="str">
        <f>IF(ISNUMBER(C1655),VLOOKUP(C1655,Approaches,2,0),"")</f>
        <v/>
      </c>
      <c r="E1655" s="76">
        <v>6</v>
      </c>
      <c r="F1655" s="11"/>
      <c r="G1655" s="12"/>
      <c r="H1655" s="103"/>
      <c r="I1655" s="14"/>
      <c r="J1655" s="12"/>
      <c r="K1655" s="87"/>
      <c r="L1655" s="82"/>
      <c r="M1655" s="11"/>
    </row>
    <row r="1656" spans="1:13" s="79" customFormat="1" ht="13.5">
      <c r="A1656" s="72"/>
      <c r="B1656" s="88" t="s">
        <v>238</v>
      </c>
      <c r="C1656" s="102"/>
      <c r="D1656" s="86" t="str">
        <f>IF(ISNUMBER(C1656),VLOOKUP(C1656,Approaches,2,0),"")</f>
        <v/>
      </c>
      <c r="E1656" s="76">
        <v>7</v>
      </c>
      <c r="F1656" s="11"/>
      <c r="G1656" s="12"/>
      <c r="H1656" s="103"/>
      <c r="I1656" s="14"/>
      <c r="J1656" s="12"/>
      <c r="K1656" s="87"/>
      <c r="L1656" s="82"/>
      <c r="M1656" s="11"/>
    </row>
    <row r="1657" spans="1:13" s="79" customFormat="1" ht="13.5">
      <c r="A1657" s="72"/>
      <c r="B1657" s="88" t="s">
        <v>238</v>
      </c>
      <c r="C1657" s="102"/>
      <c r="D1657" s="86" t="str">
        <f>IF(ISNUMBER(C1657),VLOOKUP(C1657,Approaches,2,0),"")</f>
        <v/>
      </c>
      <c r="E1657" s="76">
        <v>8</v>
      </c>
      <c r="F1657" s="11"/>
      <c r="G1657" s="12"/>
      <c r="H1657" s="103"/>
      <c r="I1657" s="14"/>
      <c r="J1657" s="12"/>
      <c r="K1657" s="87"/>
      <c r="L1657" s="82"/>
      <c r="M1657" s="11"/>
    </row>
    <row r="1658" spans="1:13" s="79" customFormat="1" ht="13.5">
      <c r="A1658" s="72"/>
      <c r="B1658" s="88" t="s">
        <v>238</v>
      </c>
      <c r="C1658" s="102"/>
      <c r="D1658" s="90" t="str">
        <f>IF(ISNUMBER(C1658),VLOOKUP(C1658,Approaches,2,0),"")</f>
        <v/>
      </c>
      <c r="E1658" s="76">
        <v>9</v>
      </c>
      <c r="F1658" s="11"/>
      <c r="G1658" s="12"/>
      <c r="H1658" s="103"/>
      <c r="I1658" s="14"/>
      <c r="J1658" s="12"/>
      <c r="K1658" s="87"/>
      <c r="L1658" s="82"/>
      <c r="M1658" s="11"/>
    </row>
    <row r="1659" spans="1:13" s="79" customFormat="1" ht="14.25" thickBot="1">
      <c r="A1659" s="72"/>
      <c r="B1659" s="91"/>
      <c r="C1659" s="91"/>
      <c r="D1659" s="86"/>
      <c r="E1659" s="76">
        <v>10</v>
      </c>
      <c r="F1659" s="11"/>
      <c r="G1659" s="12"/>
      <c r="H1659" s="103"/>
      <c r="I1659" s="15"/>
      <c r="J1659" s="12"/>
      <c r="K1659" s="87"/>
      <c r="L1659" s="82"/>
      <c r="M1659" s="11"/>
    </row>
    <row r="1660" spans="1:13" s="79" customFormat="1" ht="14.25" thickBot="1">
      <c r="A1660" s="72" t="str">
        <f>IF(B1660="Code",1+MAX(A$5:A1654),"")</f>
        <v/>
      </c>
      <c r="B1660" s="92"/>
      <c r="C1660" s="92"/>
      <c r="D1660" s="92"/>
      <c r="E1660" s="93"/>
      <c r="F1660" s="94"/>
      <c r="G1660" s="92" t="s">
        <v>204</v>
      </c>
      <c r="H1660" s="95">
        <f>B1650</f>
        <v>1401121</v>
      </c>
      <c r="I1660" s="104"/>
      <c r="J1660" s="93" t="s">
        <v>216</v>
      </c>
      <c r="K1660" s="93"/>
      <c r="L1660" s="93"/>
      <c r="M1660" s="93"/>
    </row>
    <row r="1661" spans="1:13" s="79" customFormat="1" ht="14.25" thickBot="1">
      <c r="A1661" s="72">
        <f>IF(B1661="Code",1+MAX(A$5:A1660),"")</f>
        <v>139</v>
      </c>
      <c r="B1661" s="73" t="s">
        <v>199</v>
      </c>
      <c r="C1661" s="73"/>
      <c r="D1661" s="74" t="s">
        <v>200</v>
      </c>
      <c r="E1661" s="75"/>
      <c r="F1661" s="74" t="s">
        <v>201</v>
      </c>
      <c r="G1661" s="74" t="s">
        <v>202</v>
      </c>
      <c r="H1661" s="75" t="s">
        <v>198</v>
      </c>
      <c r="I1661" s="75" t="s">
        <v>203</v>
      </c>
      <c r="J1661" s="75" t="s">
        <v>215</v>
      </c>
      <c r="K1661" s="76"/>
      <c r="L1661" s="77" t="str">
        <f>IF(AND(ISNUMBER(I1672),ISNUMBER(H1672)),"OK","")</f>
        <v/>
      </c>
      <c r="M1661" s="78"/>
    </row>
    <row r="1662" spans="1:13" s="79" customFormat="1" ht="13.5">
      <c r="A1662" s="72" t="str">
        <f>IF(B1662="Code",1+MAX(A$5:A1661),"")</f>
        <v/>
      </c>
      <c r="B1662" s="80">
        <f>VLOOKUP(A1661,BasicHeadings,2,0)</f>
        <v>1401131</v>
      </c>
      <c r="C1662" s="81"/>
      <c r="D1662" s="80" t="str">
        <f>VLOOKUP(A1661,BasicHeadings,3,0)</f>
        <v>Gross operating surplus</v>
      </c>
      <c r="E1662" s="76">
        <v>1</v>
      </c>
      <c r="F1662" s="11"/>
      <c r="G1662" s="11"/>
      <c r="H1662" s="12"/>
      <c r="I1662" s="12"/>
      <c r="J1662" s="12" t="s">
        <v>216</v>
      </c>
      <c r="K1662" s="76"/>
      <c r="L1662" s="82"/>
      <c r="M1662" s="11"/>
    </row>
    <row r="1663" spans="1:13" s="79" customFormat="1" ht="15" customHeight="1">
      <c r="A1663" s="72" t="str">
        <f>IF(B1663="Code",1+MAX(A$5:A1662),"")</f>
        <v/>
      </c>
      <c r="B1663" s="83"/>
      <c r="C1663" s="84" t="s">
        <v>212</v>
      </c>
      <c r="D1663" s="83"/>
      <c r="E1663" s="76">
        <v>2</v>
      </c>
      <c r="F1663" s="11"/>
      <c r="G1663" s="11"/>
      <c r="H1663" s="12"/>
      <c r="I1663" s="12"/>
      <c r="J1663" s="12" t="s">
        <v>216</v>
      </c>
      <c r="K1663" s="76"/>
      <c r="L1663" s="82"/>
      <c r="M1663" s="11"/>
    </row>
    <row r="1664" spans="1:13" s="79" customFormat="1" ht="13.5" customHeight="1">
      <c r="A1664" s="72" t="str">
        <f>IF(B1664="Code",1+MAX(A$5:A1663),"")</f>
        <v/>
      </c>
      <c r="B1664" s="85"/>
      <c r="C1664" s="167" t="s">
        <v>239</v>
      </c>
      <c r="D1664" s="168"/>
      <c r="E1664" s="76">
        <v>3</v>
      </c>
      <c r="F1664" s="11"/>
      <c r="G1664" s="11"/>
      <c r="H1664" s="12"/>
      <c r="I1664" s="13"/>
      <c r="J1664" s="12" t="s">
        <v>216</v>
      </c>
      <c r="K1664" s="76"/>
      <c r="L1664" s="82"/>
      <c r="M1664" s="11"/>
    </row>
    <row r="1665" spans="1:13" s="79" customFormat="1" ht="13.5">
      <c r="A1665" s="72" t="str">
        <f>IF(B1665="Code",1+MAX(A$5:A1664),"")</f>
        <v/>
      </c>
      <c r="B1665" s="86"/>
      <c r="C1665" s="169"/>
      <c r="D1665" s="170"/>
      <c r="E1665" s="87">
        <v>4</v>
      </c>
      <c r="F1665" s="11"/>
      <c r="G1665" s="11"/>
      <c r="H1665" s="12"/>
      <c r="I1665" s="12"/>
      <c r="J1665" s="12" t="s">
        <v>216</v>
      </c>
      <c r="K1665" s="76"/>
      <c r="L1665" s="82"/>
      <c r="M1665" s="11"/>
    </row>
    <row r="1666" spans="1:13" s="79" customFormat="1" ht="13.5">
      <c r="A1666" s="72" t="str">
        <f>IF(B1666="Code",1+MAX(A$5:A1665),"")</f>
        <v/>
      </c>
      <c r="B1666" s="88" t="s">
        <v>238</v>
      </c>
      <c r="C1666" s="102"/>
      <c r="D1666" s="89" t="str">
        <f>IF(ISNUMBER(C1666),VLOOKUP(C1666,Approaches,2,0),"")</f>
        <v/>
      </c>
      <c r="E1666" s="76">
        <v>5</v>
      </c>
      <c r="F1666" s="11"/>
      <c r="G1666" s="12"/>
      <c r="H1666" s="103"/>
      <c r="I1666" s="14"/>
      <c r="J1666" s="12" t="s">
        <v>216</v>
      </c>
      <c r="K1666" s="87"/>
      <c r="L1666" s="82"/>
      <c r="M1666" s="11"/>
    </row>
    <row r="1667" spans="1:13" s="79" customFormat="1" ht="13.5">
      <c r="A1667" s="72"/>
      <c r="B1667" s="88" t="s">
        <v>238</v>
      </c>
      <c r="C1667" s="102"/>
      <c r="D1667" s="86" t="str">
        <f>IF(ISNUMBER(C1667),VLOOKUP(C1667,Approaches,2,0),"")</f>
        <v/>
      </c>
      <c r="E1667" s="76">
        <v>6</v>
      </c>
      <c r="F1667" s="11"/>
      <c r="G1667" s="12"/>
      <c r="H1667" s="103"/>
      <c r="I1667" s="14"/>
      <c r="J1667" s="12"/>
      <c r="K1667" s="87"/>
      <c r="L1667" s="82"/>
      <c r="M1667" s="11"/>
    </row>
    <row r="1668" spans="1:13" s="79" customFormat="1" ht="13.5">
      <c r="A1668" s="72"/>
      <c r="B1668" s="88" t="s">
        <v>238</v>
      </c>
      <c r="C1668" s="102"/>
      <c r="D1668" s="86" t="str">
        <f>IF(ISNUMBER(C1668),VLOOKUP(C1668,Approaches,2,0),"")</f>
        <v/>
      </c>
      <c r="E1668" s="76">
        <v>7</v>
      </c>
      <c r="F1668" s="11"/>
      <c r="G1668" s="12"/>
      <c r="H1668" s="103"/>
      <c r="I1668" s="14"/>
      <c r="J1668" s="12"/>
      <c r="K1668" s="87"/>
      <c r="L1668" s="82"/>
      <c r="M1668" s="11"/>
    </row>
    <row r="1669" spans="1:13" s="79" customFormat="1" ht="13.5">
      <c r="A1669" s="72"/>
      <c r="B1669" s="88" t="s">
        <v>238</v>
      </c>
      <c r="C1669" s="102"/>
      <c r="D1669" s="86" t="str">
        <f>IF(ISNUMBER(C1669),VLOOKUP(C1669,Approaches,2,0),"")</f>
        <v/>
      </c>
      <c r="E1669" s="76">
        <v>8</v>
      </c>
      <c r="F1669" s="11"/>
      <c r="G1669" s="12"/>
      <c r="H1669" s="103"/>
      <c r="I1669" s="14"/>
      <c r="J1669" s="12"/>
      <c r="K1669" s="87"/>
      <c r="L1669" s="82"/>
      <c r="M1669" s="11"/>
    </row>
    <row r="1670" spans="1:13" s="79" customFormat="1" ht="13.5">
      <c r="A1670" s="72"/>
      <c r="B1670" s="88" t="s">
        <v>238</v>
      </c>
      <c r="C1670" s="102"/>
      <c r="D1670" s="90" t="str">
        <f>IF(ISNUMBER(C1670),VLOOKUP(C1670,Approaches,2,0),"")</f>
        <v/>
      </c>
      <c r="E1670" s="76">
        <v>9</v>
      </c>
      <c r="F1670" s="11"/>
      <c r="G1670" s="12"/>
      <c r="H1670" s="103"/>
      <c r="I1670" s="14"/>
      <c r="J1670" s="12"/>
      <c r="K1670" s="87"/>
      <c r="L1670" s="82"/>
      <c r="M1670" s="11"/>
    </row>
    <row r="1671" spans="1:13" s="79" customFormat="1" ht="14.25" thickBot="1">
      <c r="A1671" s="72"/>
      <c r="B1671" s="91"/>
      <c r="C1671" s="91"/>
      <c r="D1671" s="86"/>
      <c r="E1671" s="76">
        <v>10</v>
      </c>
      <c r="F1671" s="11"/>
      <c r="G1671" s="12"/>
      <c r="H1671" s="103"/>
      <c r="I1671" s="15"/>
      <c r="J1671" s="12"/>
      <c r="K1671" s="87"/>
      <c r="L1671" s="82"/>
      <c r="M1671" s="11"/>
    </row>
    <row r="1672" spans="1:13" s="79" customFormat="1" ht="14.25" thickBot="1">
      <c r="A1672" s="72" t="str">
        <f>IF(B1672="Code",1+MAX(A$5:A1666),"")</f>
        <v/>
      </c>
      <c r="B1672" s="92"/>
      <c r="C1672" s="92"/>
      <c r="D1672" s="92"/>
      <c r="E1672" s="93"/>
      <c r="F1672" s="94"/>
      <c r="G1672" s="92" t="s">
        <v>204</v>
      </c>
      <c r="H1672" s="95">
        <f>B1662</f>
        <v>1401131</v>
      </c>
      <c r="I1672" s="104"/>
      <c r="J1672" s="93" t="s">
        <v>216</v>
      </c>
      <c r="K1672" s="93"/>
      <c r="L1672" s="93"/>
      <c r="M1672" s="93"/>
    </row>
    <row r="1673" spans="1:13" s="79" customFormat="1" ht="14.25" thickBot="1">
      <c r="A1673" s="72">
        <f>IF(B1673="Code",1+MAX(A$5:A1672),"")</f>
        <v>140</v>
      </c>
      <c r="B1673" s="73" t="s">
        <v>199</v>
      </c>
      <c r="C1673" s="73"/>
      <c r="D1673" s="74" t="s">
        <v>200</v>
      </c>
      <c r="E1673" s="75"/>
      <c r="F1673" s="74" t="s">
        <v>201</v>
      </c>
      <c r="G1673" s="74" t="s">
        <v>202</v>
      </c>
      <c r="H1673" s="75" t="s">
        <v>198</v>
      </c>
      <c r="I1673" s="75" t="s">
        <v>203</v>
      </c>
      <c r="J1673" s="75" t="s">
        <v>215</v>
      </c>
      <c r="K1673" s="76"/>
      <c r="L1673" s="77" t="str">
        <f>IF(AND(ISNUMBER(I1684),ISNUMBER(H1684)),"OK","")</f>
        <v/>
      </c>
      <c r="M1673" s="78"/>
    </row>
    <row r="1674" spans="1:13" s="79" customFormat="1" ht="13.5">
      <c r="A1674" s="72" t="str">
        <f>IF(B1674="Code",1+MAX(A$5:A1673),"")</f>
        <v/>
      </c>
      <c r="B1674" s="80">
        <f>VLOOKUP(A1673,BasicHeadings,2,0)</f>
        <v>1401141</v>
      </c>
      <c r="C1674" s="81"/>
      <c r="D1674" s="80" t="str">
        <f>VLOOKUP(A1673,BasicHeadings,3,0)</f>
        <v>Net taxes on production</v>
      </c>
      <c r="E1674" s="76">
        <v>1</v>
      </c>
      <c r="F1674" s="11"/>
      <c r="G1674" s="11"/>
      <c r="H1674" s="12"/>
      <c r="I1674" s="12"/>
      <c r="J1674" s="12" t="s">
        <v>216</v>
      </c>
      <c r="K1674" s="76"/>
      <c r="L1674" s="82"/>
      <c r="M1674" s="11"/>
    </row>
    <row r="1675" spans="1:13" s="79" customFormat="1" ht="15" customHeight="1">
      <c r="A1675" s="72" t="str">
        <f>IF(B1675="Code",1+MAX(A$5:A1674),"")</f>
        <v/>
      </c>
      <c r="B1675" s="83"/>
      <c r="C1675" s="84" t="s">
        <v>212</v>
      </c>
      <c r="D1675" s="83"/>
      <c r="E1675" s="76">
        <v>2</v>
      </c>
      <c r="F1675" s="11"/>
      <c r="G1675" s="11"/>
      <c r="H1675" s="12"/>
      <c r="I1675" s="12"/>
      <c r="J1675" s="12" t="s">
        <v>216</v>
      </c>
      <c r="K1675" s="76"/>
      <c r="L1675" s="82"/>
      <c r="M1675" s="11"/>
    </row>
    <row r="1676" spans="1:13" s="79" customFormat="1" ht="13.5" customHeight="1">
      <c r="A1676" s="72" t="str">
        <f>IF(B1676="Code",1+MAX(A$5:A1675),"")</f>
        <v/>
      </c>
      <c r="B1676" s="85"/>
      <c r="C1676" s="167" t="s">
        <v>239</v>
      </c>
      <c r="D1676" s="168"/>
      <c r="E1676" s="76">
        <v>3</v>
      </c>
      <c r="F1676" s="11"/>
      <c r="G1676" s="11"/>
      <c r="H1676" s="12"/>
      <c r="I1676" s="13"/>
      <c r="J1676" s="12" t="s">
        <v>216</v>
      </c>
      <c r="K1676" s="76"/>
      <c r="L1676" s="82"/>
      <c r="M1676" s="11"/>
    </row>
    <row r="1677" spans="1:13" s="79" customFormat="1" ht="13.5">
      <c r="A1677" s="72" t="str">
        <f>IF(B1677="Code",1+MAX(A$5:A1676),"")</f>
        <v/>
      </c>
      <c r="B1677" s="86"/>
      <c r="C1677" s="169"/>
      <c r="D1677" s="170"/>
      <c r="E1677" s="87">
        <v>4</v>
      </c>
      <c r="F1677" s="11"/>
      <c r="G1677" s="11"/>
      <c r="H1677" s="12"/>
      <c r="I1677" s="12"/>
      <c r="J1677" s="12" t="s">
        <v>216</v>
      </c>
      <c r="K1677" s="76"/>
      <c r="L1677" s="82"/>
      <c r="M1677" s="11"/>
    </row>
    <row r="1678" spans="1:13" s="79" customFormat="1" ht="13.5">
      <c r="A1678" s="72" t="str">
        <f>IF(B1678="Code",1+MAX(A$5:A1677),"")</f>
        <v/>
      </c>
      <c r="B1678" s="88" t="s">
        <v>238</v>
      </c>
      <c r="C1678" s="102"/>
      <c r="D1678" s="89" t="str">
        <f>IF(ISNUMBER(C1678),VLOOKUP(C1678,Approaches,2,0),"")</f>
        <v/>
      </c>
      <c r="E1678" s="76">
        <v>5</v>
      </c>
      <c r="F1678" s="11"/>
      <c r="G1678" s="12"/>
      <c r="H1678" s="103"/>
      <c r="I1678" s="14"/>
      <c r="J1678" s="12" t="s">
        <v>216</v>
      </c>
      <c r="K1678" s="87"/>
      <c r="L1678" s="82"/>
      <c r="M1678" s="11"/>
    </row>
    <row r="1679" spans="1:13" s="79" customFormat="1" ht="13.5">
      <c r="A1679" s="72"/>
      <c r="B1679" s="88" t="s">
        <v>238</v>
      </c>
      <c r="C1679" s="102"/>
      <c r="D1679" s="86" t="str">
        <f>IF(ISNUMBER(C1679),VLOOKUP(C1679,Approaches,2,0),"")</f>
        <v/>
      </c>
      <c r="E1679" s="76">
        <v>6</v>
      </c>
      <c r="F1679" s="11"/>
      <c r="G1679" s="12"/>
      <c r="H1679" s="103"/>
      <c r="I1679" s="14"/>
      <c r="J1679" s="12"/>
      <c r="K1679" s="87"/>
      <c r="L1679" s="82"/>
      <c r="M1679" s="11"/>
    </row>
    <row r="1680" spans="1:13" s="79" customFormat="1" ht="13.5">
      <c r="A1680" s="72"/>
      <c r="B1680" s="88" t="s">
        <v>238</v>
      </c>
      <c r="C1680" s="102"/>
      <c r="D1680" s="86" t="str">
        <f>IF(ISNUMBER(C1680),VLOOKUP(C1680,Approaches,2,0),"")</f>
        <v/>
      </c>
      <c r="E1680" s="76">
        <v>7</v>
      </c>
      <c r="F1680" s="11"/>
      <c r="G1680" s="12"/>
      <c r="H1680" s="103"/>
      <c r="I1680" s="14"/>
      <c r="J1680" s="12"/>
      <c r="K1680" s="87"/>
      <c r="L1680" s="82"/>
      <c r="M1680" s="11"/>
    </row>
    <row r="1681" spans="1:13" s="79" customFormat="1" ht="13.5">
      <c r="A1681" s="72"/>
      <c r="B1681" s="88" t="s">
        <v>238</v>
      </c>
      <c r="C1681" s="102"/>
      <c r="D1681" s="86" t="str">
        <f>IF(ISNUMBER(C1681),VLOOKUP(C1681,Approaches,2,0),"")</f>
        <v/>
      </c>
      <c r="E1681" s="76">
        <v>8</v>
      </c>
      <c r="F1681" s="11"/>
      <c r="G1681" s="12"/>
      <c r="H1681" s="103"/>
      <c r="I1681" s="14"/>
      <c r="J1681" s="12"/>
      <c r="K1681" s="87"/>
      <c r="L1681" s="82"/>
      <c r="M1681" s="11"/>
    </row>
    <row r="1682" spans="1:13" s="79" customFormat="1" ht="13.5">
      <c r="A1682" s="72"/>
      <c r="B1682" s="88" t="s">
        <v>238</v>
      </c>
      <c r="C1682" s="102"/>
      <c r="D1682" s="90" t="str">
        <f>IF(ISNUMBER(C1682),VLOOKUP(C1682,Approaches,2,0),"")</f>
        <v/>
      </c>
      <c r="E1682" s="76">
        <v>9</v>
      </c>
      <c r="F1682" s="11"/>
      <c r="G1682" s="12"/>
      <c r="H1682" s="103"/>
      <c r="I1682" s="14"/>
      <c r="J1682" s="12"/>
      <c r="K1682" s="87"/>
      <c r="L1682" s="82"/>
      <c r="M1682" s="11"/>
    </row>
    <row r="1683" spans="1:13" s="79" customFormat="1" ht="14.25" thickBot="1">
      <c r="A1683" s="72"/>
      <c r="B1683" s="91"/>
      <c r="C1683" s="91"/>
      <c r="D1683" s="86"/>
      <c r="E1683" s="76">
        <v>10</v>
      </c>
      <c r="F1683" s="11"/>
      <c r="G1683" s="12"/>
      <c r="H1683" s="103"/>
      <c r="I1683" s="15"/>
      <c r="J1683" s="12"/>
      <c r="K1683" s="87"/>
      <c r="L1683" s="82"/>
      <c r="M1683" s="11"/>
    </row>
    <row r="1684" spans="1:13" s="79" customFormat="1" ht="14.25" thickBot="1">
      <c r="A1684" s="72" t="str">
        <f>IF(B1684="Code",1+MAX(A$5:A1678),"")</f>
        <v/>
      </c>
      <c r="B1684" s="92"/>
      <c r="C1684" s="92"/>
      <c r="D1684" s="92"/>
      <c r="E1684" s="93"/>
      <c r="F1684" s="94"/>
      <c r="G1684" s="92" t="s">
        <v>204</v>
      </c>
      <c r="H1684" s="95">
        <f>B1674</f>
        <v>1401141</v>
      </c>
      <c r="I1684" s="104"/>
      <c r="J1684" s="93" t="s">
        <v>216</v>
      </c>
      <c r="K1684" s="93"/>
      <c r="L1684" s="93"/>
      <c r="M1684" s="93"/>
    </row>
    <row r="1685" spans="1:13" s="79" customFormat="1" ht="14.25" thickBot="1">
      <c r="A1685" s="72">
        <f>IF(B1685="Code",1+MAX(A$5:A1684),"")</f>
        <v>141</v>
      </c>
      <c r="B1685" s="73" t="s">
        <v>199</v>
      </c>
      <c r="C1685" s="73"/>
      <c r="D1685" s="74" t="s">
        <v>200</v>
      </c>
      <c r="E1685" s="75"/>
      <c r="F1685" s="74" t="s">
        <v>201</v>
      </c>
      <c r="G1685" s="74" t="s">
        <v>202</v>
      </c>
      <c r="H1685" s="75" t="s">
        <v>198</v>
      </c>
      <c r="I1685" s="75" t="s">
        <v>203</v>
      </c>
      <c r="J1685" s="75" t="s">
        <v>215</v>
      </c>
      <c r="K1685" s="76"/>
      <c r="L1685" s="77" t="str">
        <f>IF(AND(ISNUMBER(I1696),ISNUMBER(H1696)),"OK","")</f>
        <v/>
      </c>
      <c r="M1685" s="78"/>
    </row>
    <row r="1686" spans="1:13" s="79" customFormat="1" ht="13.5">
      <c r="A1686" s="72" t="str">
        <f>IF(B1686="Code",1+MAX(A$5:A1685),"")</f>
        <v/>
      </c>
      <c r="B1686" s="80">
        <f>VLOOKUP(A1685,BasicHeadings,2,0)</f>
        <v>1401151</v>
      </c>
      <c r="C1686" s="81"/>
      <c r="D1686" s="80" t="str">
        <f>VLOOKUP(A1685,BasicHeadings,3,0)</f>
        <v>Receipts from sales</v>
      </c>
      <c r="E1686" s="76">
        <v>1</v>
      </c>
      <c r="F1686" s="11"/>
      <c r="G1686" s="11"/>
      <c r="H1686" s="12"/>
      <c r="I1686" s="12"/>
      <c r="J1686" s="12" t="s">
        <v>216</v>
      </c>
      <c r="K1686" s="76"/>
      <c r="L1686" s="82"/>
      <c r="M1686" s="11"/>
    </row>
    <row r="1687" spans="1:13" s="79" customFormat="1" ht="15" customHeight="1">
      <c r="A1687" s="72" t="str">
        <f>IF(B1687="Code",1+MAX(A$5:A1686),"")</f>
        <v/>
      </c>
      <c r="B1687" s="83"/>
      <c r="C1687" s="84" t="s">
        <v>212</v>
      </c>
      <c r="D1687" s="83"/>
      <c r="E1687" s="76">
        <v>2</v>
      </c>
      <c r="F1687" s="11"/>
      <c r="G1687" s="11"/>
      <c r="H1687" s="12"/>
      <c r="I1687" s="12"/>
      <c r="J1687" s="12" t="s">
        <v>216</v>
      </c>
      <c r="K1687" s="76"/>
      <c r="L1687" s="82"/>
      <c r="M1687" s="11"/>
    </row>
    <row r="1688" spans="1:13" s="79" customFormat="1" ht="13.5" customHeight="1">
      <c r="A1688" s="72" t="str">
        <f>IF(B1688="Code",1+MAX(A$5:A1687),"")</f>
        <v/>
      </c>
      <c r="B1688" s="85"/>
      <c r="C1688" s="167" t="s">
        <v>239</v>
      </c>
      <c r="D1688" s="168"/>
      <c r="E1688" s="76">
        <v>3</v>
      </c>
      <c r="F1688" s="11"/>
      <c r="G1688" s="11"/>
      <c r="H1688" s="12"/>
      <c r="I1688" s="13"/>
      <c r="J1688" s="12" t="s">
        <v>216</v>
      </c>
      <c r="K1688" s="76"/>
      <c r="L1688" s="82"/>
      <c r="M1688" s="11"/>
    </row>
    <row r="1689" spans="1:13" s="79" customFormat="1" ht="13.5">
      <c r="A1689" s="72" t="str">
        <f>IF(B1689="Code",1+MAX(A$5:A1688),"")</f>
        <v/>
      </c>
      <c r="B1689" s="86"/>
      <c r="C1689" s="169"/>
      <c r="D1689" s="170"/>
      <c r="E1689" s="87">
        <v>4</v>
      </c>
      <c r="F1689" s="11"/>
      <c r="G1689" s="11"/>
      <c r="H1689" s="12"/>
      <c r="I1689" s="12"/>
      <c r="J1689" s="12" t="s">
        <v>216</v>
      </c>
      <c r="K1689" s="76"/>
      <c r="L1689" s="82"/>
      <c r="M1689" s="11"/>
    </row>
    <row r="1690" spans="1:13" s="79" customFormat="1" ht="13.5">
      <c r="A1690" s="72" t="str">
        <f>IF(B1690="Code",1+MAX(A$5:A1689),"")</f>
        <v/>
      </c>
      <c r="B1690" s="88" t="s">
        <v>238</v>
      </c>
      <c r="C1690" s="102"/>
      <c r="D1690" s="89" t="str">
        <f>IF(ISNUMBER(C1690),VLOOKUP(C1690,Approaches,2,0),"")</f>
        <v/>
      </c>
      <c r="E1690" s="76">
        <v>5</v>
      </c>
      <c r="F1690" s="11"/>
      <c r="G1690" s="12"/>
      <c r="H1690" s="103"/>
      <c r="I1690" s="14"/>
      <c r="J1690" s="12" t="s">
        <v>216</v>
      </c>
      <c r="K1690" s="87"/>
      <c r="L1690" s="82"/>
      <c r="M1690" s="11"/>
    </row>
    <row r="1691" spans="1:13" s="79" customFormat="1" ht="13.5">
      <c r="A1691" s="72"/>
      <c r="B1691" s="88" t="s">
        <v>238</v>
      </c>
      <c r="C1691" s="102"/>
      <c r="D1691" s="86" t="str">
        <f>IF(ISNUMBER(C1691),VLOOKUP(C1691,Approaches,2,0),"")</f>
        <v/>
      </c>
      <c r="E1691" s="76">
        <v>6</v>
      </c>
      <c r="F1691" s="11"/>
      <c r="G1691" s="12"/>
      <c r="H1691" s="103"/>
      <c r="I1691" s="14"/>
      <c r="J1691" s="12"/>
      <c r="K1691" s="87"/>
      <c r="L1691" s="82"/>
      <c r="M1691" s="11"/>
    </row>
    <row r="1692" spans="1:13" s="79" customFormat="1" ht="13.5">
      <c r="A1692" s="72"/>
      <c r="B1692" s="88" t="s">
        <v>238</v>
      </c>
      <c r="C1692" s="102"/>
      <c r="D1692" s="86" t="str">
        <f>IF(ISNUMBER(C1692),VLOOKUP(C1692,Approaches,2,0),"")</f>
        <v/>
      </c>
      <c r="E1692" s="76">
        <v>7</v>
      </c>
      <c r="F1692" s="11"/>
      <c r="G1692" s="12"/>
      <c r="H1692" s="103"/>
      <c r="I1692" s="14"/>
      <c r="J1692" s="12"/>
      <c r="K1692" s="87"/>
      <c r="L1692" s="82"/>
      <c r="M1692" s="11"/>
    </row>
    <row r="1693" spans="1:13" s="79" customFormat="1" ht="13.5">
      <c r="A1693" s="72"/>
      <c r="B1693" s="88" t="s">
        <v>238</v>
      </c>
      <c r="C1693" s="102"/>
      <c r="D1693" s="86" t="str">
        <f>IF(ISNUMBER(C1693),VLOOKUP(C1693,Approaches,2,0),"")</f>
        <v/>
      </c>
      <c r="E1693" s="76">
        <v>8</v>
      </c>
      <c r="F1693" s="11"/>
      <c r="G1693" s="12"/>
      <c r="H1693" s="103"/>
      <c r="I1693" s="14"/>
      <c r="J1693" s="12"/>
      <c r="K1693" s="87"/>
      <c r="L1693" s="82"/>
      <c r="M1693" s="11"/>
    </row>
    <row r="1694" spans="1:13" s="79" customFormat="1" ht="13.5">
      <c r="A1694" s="72"/>
      <c r="B1694" s="88" t="s">
        <v>238</v>
      </c>
      <c r="C1694" s="102"/>
      <c r="D1694" s="90" t="str">
        <f>IF(ISNUMBER(C1694),VLOOKUP(C1694,Approaches,2,0),"")</f>
        <v/>
      </c>
      <c r="E1694" s="76">
        <v>9</v>
      </c>
      <c r="F1694" s="11"/>
      <c r="G1694" s="12"/>
      <c r="H1694" s="103"/>
      <c r="I1694" s="14"/>
      <c r="J1694" s="12"/>
      <c r="K1694" s="87"/>
      <c r="L1694" s="82"/>
      <c r="M1694" s="11"/>
    </row>
    <row r="1695" spans="1:13" s="79" customFormat="1" ht="14.25" thickBot="1">
      <c r="A1695" s="72"/>
      <c r="B1695" s="91"/>
      <c r="C1695" s="91"/>
      <c r="D1695" s="86"/>
      <c r="E1695" s="76">
        <v>10</v>
      </c>
      <c r="F1695" s="11"/>
      <c r="G1695" s="12"/>
      <c r="H1695" s="103"/>
      <c r="I1695" s="15"/>
      <c r="J1695" s="12"/>
      <c r="K1695" s="87"/>
      <c r="L1695" s="82"/>
      <c r="M1695" s="11"/>
    </row>
    <row r="1696" spans="1:13" s="79" customFormat="1" ht="14.25" thickBot="1">
      <c r="A1696" s="72" t="str">
        <f>IF(B1696="Code",1+MAX(A$5:A1690),"")</f>
        <v/>
      </c>
      <c r="B1696" s="92"/>
      <c r="C1696" s="92"/>
      <c r="D1696" s="92"/>
      <c r="E1696" s="93"/>
      <c r="F1696" s="94"/>
      <c r="G1696" s="92" t="s">
        <v>204</v>
      </c>
      <c r="H1696" s="95">
        <f>B1686</f>
        <v>1401151</v>
      </c>
      <c r="I1696" s="104"/>
      <c r="J1696" s="93" t="s">
        <v>216</v>
      </c>
      <c r="K1696" s="93"/>
      <c r="L1696" s="93"/>
      <c r="M1696" s="93"/>
    </row>
    <row r="1697" spans="1:13" s="79" customFormat="1" ht="14.25" thickBot="1">
      <c r="A1697" s="72">
        <f>IF(B1697="Code",1+MAX(A$5:A1696),"")</f>
        <v>142</v>
      </c>
      <c r="B1697" s="73" t="s">
        <v>199</v>
      </c>
      <c r="C1697" s="73"/>
      <c r="D1697" s="74" t="s">
        <v>200</v>
      </c>
      <c r="E1697" s="75"/>
      <c r="F1697" s="74" t="s">
        <v>201</v>
      </c>
      <c r="G1697" s="74" t="s">
        <v>202</v>
      </c>
      <c r="H1697" s="75" t="s">
        <v>198</v>
      </c>
      <c r="I1697" s="75" t="s">
        <v>203</v>
      </c>
      <c r="J1697" s="75" t="s">
        <v>215</v>
      </c>
      <c r="K1697" s="76"/>
      <c r="L1697" s="77" t="str">
        <f>IF(AND(ISNUMBER(I1708),ISNUMBER(H1708)),"OK","")</f>
        <v/>
      </c>
      <c r="M1697" s="78"/>
    </row>
    <row r="1698" spans="1:13" s="79" customFormat="1" ht="13.5">
      <c r="A1698" s="72" t="str">
        <f>IF(B1698="Code",1+MAX(A$5:A1697),"")</f>
        <v/>
      </c>
      <c r="B1698" s="80">
        <f>VLOOKUP(A1697,BasicHeadings,2,0)</f>
        <v>1501111</v>
      </c>
      <c r="C1698" s="81"/>
      <c r="D1698" s="80" t="str">
        <f>VLOOKUP(A1697,BasicHeadings,3,0)</f>
        <v>Fabricated metal products, except machinery and equipment</v>
      </c>
      <c r="E1698" s="76">
        <v>1</v>
      </c>
      <c r="F1698" s="11"/>
      <c r="G1698" s="11"/>
      <c r="H1698" s="12"/>
      <c r="I1698" s="12"/>
      <c r="J1698" s="12" t="s">
        <v>216</v>
      </c>
      <c r="K1698" s="76"/>
      <c r="L1698" s="82"/>
      <c r="M1698" s="11"/>
    </row>
    <row r="1699" spans="1:13" s="79" customFormat="1" ht="15" customHeight="1">
      <c r="A1699" s="72" t="str">
        <f>IF(B1699="Code",1+MAX(A$5:A1698),"")</f>
        <v/>
      </c>
      <c r="B1699" s="83"/>
      <c r="C1699" s="84" t="s">
        <v>212</v>
      </c>
      <c r="D1699" s="83"/>
      <c r="E1699" s="76">
        <v>2</v>
      </c>
      <c r="F1699" s="11"/>
      <c r="G1699" s="11"/>
      <c r="H1699" s="12"/>
      <c r="I1699" s="12"/>
      <c r="J1699" s="12" t="s">
        <v>216</v>
      </c>
      <c r="K1699" s="76"/>
      <c r="L1699" s="82"/>
      <c r="M1699" s="11"/>
    </row>
    <row r="1700" spans="1:13" s="79" customFormat="1" ht="13.5" customHeight="1">
      <c r="A1700" s="72" t="str">
        <f>IF(B1700="Code",1+MAX(A$5:A1699),"")</f>
        <v/>
      </c>
      <c r="B1700" s="85"/>
      <c r="C1700" s="167" t="s">
        <v>239</v>
      </c>
      <c r="D1700" s="168"/>
      <c r="E1700" s="76">
        <v>3</v>
      </c>
      <c r="F1700" s="11"/>
      <c r="G1700" s="11"/>
      <c r="H1700" s="12"/>
      <c r="I1700" s="13"/>
      <c r="J1700" s="12" t="s">
        <v>216</v>
      </c>
      <c r="K1700" s="76"/>
      <c r="L1700" s="82"/>
      <c r="M1700" s="11"/>
    </row>
    <row r="1701" spans="1:13" s="79" customFormat="1" ht="13.5">
      <c r="A1701" s="72" t="str">
        <f>IF(B1701="Code",1+MAX(A$5:A1700),"")</f>
        <v/>
      </c>
      <c r="B1701" s="86"/>
      <c r="C1701" s="169"/>
      <c r="D1701" s="170"/>
      <c r="E1701" s="87">
        <v>4</v>
      </c>
      <c r="F1701" s="11"/>
      <c r="G1701" s="11"/>
      <c r="H1701" s="12"/>
      <c r="I1701" s="12"/>
      <c r="J1701" s="12" t="s">
        <v>216</v>
      </c>
      <c r="K1701" s="76"/>
      <c r="L1701" s="82"/>
      <c r="M1701" s="11"/>
    </row>
    <row r="1702" spans="1:13" s="79" customFormat="1" ht="13.5">
      <c r="A1702" s="72" t="str">
        <f>IF(B1702="Code",1+MAX(A$5:A1701),"")</f>
        <v/>
      </c>
      <c r="B1702" s="88" t="s">
        <v>238</v>
      </c>
      <c r="C1702" s="102"/>
      <c r="D1702" s="89" t="str">
        <f>IF(ISNUMBER(C1702),VLOOKUP(C1702,Approaches,2,0),"")</f>
        <v/>
      </c>
      <c r="E1702" s="76">
        <v>5</v>
      </c>
      <c r="F1702" s="11"/>
      <c r="G1702" s="12"/>
      <c r="H1702" s="103"/>
      <c r="I1702" s="14"/>
      <c r="J1702" s="12" t="s">
        <v>216</v>
      </c>
      <c r="K1702" s="87"/>
      <c r="L1702" s="82"/>
      <c r="M1702" s="11"/>
    </row>
    <row r="1703" spans="1:13" s="79" customFormat="1" ht="13.5">
      <c r="A1703" s="72"/>
      <c r="B1703" s="88" t="s">
        <v>238</v>
      </c>
      <c r="C1703" s="102"/>
      <c r="D1703" s="86" t="str">
        <f>IF(ISNUMBER(C1703),VLOOKUP(C1703,Approaches,2,0),"")</f>
        <v/>
      </c>
      <c r="E1703" s="76">
        <v>6</v>
      </c>
      <c r="F1703" s="11"/>
      <c r="G1703" s="12"/>
      <c r="H1703" s="103"/>
      <c r="I1703" s="14"/>
      <c r="J1703" s="12"/>
      <c r="K1703" s="87"/>
      <c r="L1703" s="82"/>
      <c r="M1703" s="11"/>
    </row>
    <row r="1704" spans="1:13" s="79" customFormat="1" ht="13.5">
      <c r="A1704" s="72"/>
      <c r="B1704" s="88" t="s">
        <v>238</v>
      </c>
      <c r="C1704" s="102"/>
      <c r="D1704" s="86" t="str">
        <f>IF(ISNUMBER(C1704),VLOOKUP(C1704,Approaches,2,0),"")</f>
        <v/>
      </c>
      <c r="E1704" s="76">
        <v>7</v>
      </c>
      <c r="F1704" s="11"/>
      <c r="G1704" s="12"/>
      <c r="H1704" s="103"/>
      <c r="I1704" s="14"/>
      <c r="J1704" s="12"/>
      <c r="K1704" s="87"/>
      <c r="L1704" s="82"/>
      <c r="M1704" s="11"/>
    </row>
    <row r="1705" spans="1:13" s="79" customFormat="1" ht="13.5">
      <c r="A1705" s="72"/>
      <c r="B1705" s="88" t="s">
        <v>238</v>
      </c>
      <c r="C1705" s="102"/>
      <c r="D1705" s="86" t="str">
        <f>IF(ISNUMBER(C1705),VLOOKUP(C1705,Approaches,2,0),"")</f>
        <v/>
      </c>
      <c r="E1705" s="76">
        <v>8</v>
      </c>
      <c r="F1705" s="11"/>
      <c r="G1705" s="12"/>
      <c r="H1705" s="103"/>
      <c r="I1705" s="14"/>
      <c r="J1705" s="12"/>
      <c r="K1705" s="87"/>
      <c r="L1705" s="82"/>
      <c r="M1705" s="11"/>
    </row>
    <row r="1706" spans="1:13" s="79" customFormat="1" ht="13.5">
      <c r="A1706" s="72"/>
      <c r="B1706" s="88" t="s">
        <v>238</v>
      </c>
      <c r="C1706" s="102"/>
      <c r="D1706" s="90" t="str">
        <f>IF(ISNUMBER(C1706),VLOOKUP(C1706,Approaches,2,0),"")</f>
        <v/>
      </c>
      <c r="E1706" s="76">
        <v>9</v>
      </c>
      <c r="F1706" s="11"/>
      <c r="G1706" s="12"/>
      <c r="H1706" s="103"/>
      <c r="I1706" s="14"/>
      <c r="J1706" s="12"/>
      <c r="K1706" s="87"/>
      <c r="L1706" s="82"/>
      <c r="M1706" s="11"/>
    </row>
    <row r="1707" spans="1:13" s="79" customFormat="1" ht="14.25" thickBot="1">
      <c r="A1707" s="72"/>
      <c r="B1707" s="91"/>
      <c r="C1707" s="91"/>
      <c r="D1707" s="86"/>
      <c r="E1707" s="76">
        <v>10</v>
      </c>
      <c r="F1707" s="11"/>
      <c r="G1707" s="12"/>
      <c r="H1707" s="103"/>
      <c r="I1707" s="15"/>
      <c r="J1707" s="12"/>
      <c r="K1707" s="87"/>
      <c r="L1707" s="82"/>
      <c r="M1707" s="11"/>
    </row>
    <row r="1708" spans="1:13" s="79" customFormat="1" ht="14.25" thickBot="1">
      <c r="A1708" s="72" t="str">
        <f>IF(B1708="Code",1+MAX(A$5:A1702),"")</f>
        <v/>
      </c>
      <c r="B1708" s="92"/>
      <c r="C1708" s="92"/>
      <c r="D1708" s="92"/>
      <c r="E1708" s="93"/>
      <c r="F1708" s="94"/>
      <c r="G1708" s="92" t="s">
        <v>204</v>
      </c>
      <c r="H1708" s="95">
        <f>B1698</f>
        <v>1501111</v>
      </c>
      <c r="I1708" s="104"/>
      <c r="J1708" s="93" t="s">
        <v>216</v>
      </c>
      <c r="K1708" s="93"/>
      <c r="L1708" s="93"/>
      <c r="M1708" s="93"/>
    </row>
    <row r="1709" spans="1:13" s="79" customFormat="1" ht="14.25" thickBot="1">
      <c r="A1709" s="72">
        <f>IF(B1709="Code",1+MAX(A$5:A1708),"")</f>
        <v>143</v>
      </c>
      <c r="B1709" s="73" t="s">
        <v>199</v>
      </c>
      <c r="C1709" s="73"/>
      <c r="D1709" s="74" t="s">
        <v>200</v>
      </c>
      <c r="E1709" s="75"/>
      <c r="F1709" s="74" t="s">
        <v>201</v>
      </c>
      <c r="G1709" s="74" t="s">
        <v>202</v>
      </c>
      <c r="H1709" s="75" t="s">
        <v>198</v>
      </c>
      <c r="I1709" s="75" t="s">
        <v>203</v>
      </c>
      <c r="J1709" s="75" t="s">
        <v>215</v>
      </c>
      <c r="K1709" s="76"/>
      <c r="L1709" s="77" t="str">
        <f>IF(AND(ISNUMBER(I1720),ISNUMBER(H1720)),"OK","")</f>
        <v/>
      </c>
      <c r="M1709" s="78"/>
    </row>
    <row r="1710" spans="1:13" s="79" customFormat="1" ht="13.5">
      <c r="A1710" s="72" t="str">
        <f>IF(B1710="Code",1+MAX(A$5:A1709),"")</f>
        <v/>
      </c>
      <c r="B1710" s="80">
        <f>VLOOKUP(A1709,BasicHeadings,2,0)</f>
        <v>1501112</v>
      </c>
      <c r="C1710" s="81"/>
      <c r="D1710" s="80" t="str">
        <f>VLOOKUP(A1709,BasicHeadings,3,0)</f>
        <v>Electrical and optical equipment</v>
      </c>
      <c r="E1710" s="76">
        <v>1</v>
      </c>
      <c r="F1710" s="11"/>
      <c r="G1710" s="11"/>
      <c r="H1710" s="12"/>
      <c r="I1710" s="12"/>
      <c r="J1710" s="12" t="s">
        <v>216</v>
      </c>
      <c r="K1710" s="76"/>
      <c r="L1710" s="82"/>
      <c r="M1710" s="11"/>
    </row>
    <row r="1711" spans="1:13" s="79" customFormat="1" ht="15" customHeight="1">
      <c r="A1711" s="72" t="str">
        <f>IF(B1711="Code",1+MAX(A$5:A1710),"")</f>
        <v/>
      </c>
      <c r="B1711" s="83"/>
      <c r="C1711" s="84" t="s">
        <v>212</v>
      </c>
      <c r="D1711" s="83"/>
      <c r="E1711" s="76">
        <v>2</v>
      </c>
      <c r="F1711" s="11"/>
      <c r="G1711" s="11"/>
      <c r="H1711" s="12"/>
      <c r="I1711" s="12"/>
      <c r="J1711" s="12" t="s">
        <v>216</v>
      </c>
      <c r="K1711" s="76"/>
      <c r="L1711" s="82"/>
      <c r="M1711" s="11"/>
    </row>
    <row r="1712" spans="1:13" s="79" customFormat="1" ht="13.5" customHeight="1">
      <c r="A1712" s="72" t="str">
        <f>IF(B1712="Code",1+MAX(A$5:A1711),"")</f>
        <v/>
      </c>
      <c r="B1712" s="85"/>
      <c r="C1712" s="167" t="s">
        <v>239</v>
      </c>
      <c r="D1712" s="168"/>
      <c r="E1712" s="76">
        <v>3</v>
      </c>
      <c r="F1712" s="11"/>
      <c r="G1712" s="11"/>
      <c r="H1712" s="12"/>
      <c r="I1712" s="13"/>
      <c r="J1712" s="12" t="s">
        <v>216</v>
      </c>
      <c r="K1712" s="76"/>
      <c r="L1712" s="82"/>
      <c r="M1712" s="11"/>
    </row>
    <row r="1713" spans="1:13" s="79" customFormat="1" ht="13.5">
      <c r="A1713" s="72" t="str">
        <f>IF(B1713="Code",1+MAX(A$5:A1712),"")</f>
        <v/>
      </c>
      <c r="B1713" s="86"/>
      <c r="C1713" s="169"/>
      <c r="D1713" s="170"/>
      <c r="E1713" s="87">
        <v>4</v>
      </c>
      <c r="F1713" s="11"/>
      <c r="G1713" s="11"/>
      <c r="H1713" s="12"/>
      <c r="I1713" s="12"/>
      <c r="J1713" s="12" t="s">
        <v>216</v>
      </c>
      <c r="K1713" s="76"/>
      <c r="L1713" s="82"/>
      <c r="M1713" s="11"/>
    </row>
    <row r="1714" spans="1:13" s="79" customFormat="1" ht="13.5">
      <c r="A1714" s="72" t="str">
        <f>IF(B1714="Code",1+MAX(A$5:A1713),"")</f>
        <v/>
      </c>
      <c r="B1714" s="88" t="s">
        <v>238</v>
      </c>
      <c r="C1714" s="102"/>
      <c r="D1714" s="89" t="str">
        <f>IF(ISNUMBER(C1714),VLOOKUP(C1714,Approaches,2,0),"")</f>
        <v/>
      </c>
      <c r="E1714" s="76">
        <v>5</v>
      </c>
      <c r="F1714" s="11"/>
      <c r="G1714" s="12"/>
      <c r="H1714" s="103"/>
      <c r="I1714" s="14"/>
      <c r="J1714" s="12" t="s">
        <v>216</v>
      </c>
      <c r="K1714" s="87"/>
      <c r="L1714" s="82"/>
      <c r="M1714" s="11"/>
    </row>
    <row r="1715" spans="1:13" s="79" customFormat="1" ht="13.5">
      <c r="A1715" s="72"/>
      <c r="B1715" s="88" t="s">
        <v>238</v>
      </c>
      <c r="C1715" s="102"/>
      <c r="D1715" s="86" t="str">
        <f>IF(ISNUMBER(C1715),VLOOKUP(C1715,Approaches,2,0),"")</f>
        <v/>
      </c>
      <c r="E1715" s="76">
        <v>6</v>
      </c>
      <c r="F1715" s="11"/>
      <c r="G1715" s="12"/>
      <c r="H1715" s="103"/>
      <c r="I1715" s="14"/>
      <c r="J1715" s="12"/>
      <c r="K1715" s="87"/>
      <c r="L1715" s="82"/>
      <c r="M1715" s="11"/>
    </row>
    <row r="1716" spans="1:13" s="79" customFormat="1" ht="13.5">
      <c r="A1716" s="72"/>
      <c r="B1716" s="88" t="s">
        <v>238</v>
      </c>
      <c r="C1716" s="102"/>
      <c r="D1716" s="86" t="str">
        <f>IF(ISNUMBER(C1716),VLOOKUP(C1716,Approaches,2,0),"")</f>
        <v/>
      </c>
      <c r="E1716" s="76">
        <v>7</v>
      </c>
      <c r="F1716" s="11"/>
      <c r="G1716" s="12"/>
      <c r="H1716" s="103"/>
      <c r="I1716" s="14"/>
      <c r="J1716" s="12"/>
      <c r="K1716" s="87"/>
      <c r="L1716" s="82"/>
      <c r="M1716" s="11"/>
    </row>
    <row r="1717" spans="1:13" s="79" customFormat="1" ht="13.5">
      <c r="A1717" s="72"/>
      <c r="B1717" s="88" t="s">
        <v>238</v>
      </c>
      <c r="C1717" s="102"/>
      <c r="D1717" s="86" t="str">
        <f>IF(ISNUMBER(C1717),VLOOKUP(C1717,Approaches,2,0),"")</f>
        <v/>
      </c>
      <c r="E1717" s="76">
        <v>8</v>
      </c>
      <c r="F1717" s="11"/>
      <c r="G1717" s="12"/>
      <c r="H1717" s="103"/>
      <c r="I1717" s="14"/>
      <c r="J1717" s="12"/>
      <c r="K1717" s="87"/>
      <c r="L1717" s="82"/>
      <c r="M1717" s="11"/>
    </row>
    <row r="1718" spans="1:13" s="79" customFormat="1" ht="13.5">
      <c r="A1718" s="72"/>
      <c r="B1718" s="88" t="s">
        <v>238</v>
      </c>
      <c r="C1718" s="102"/>
      <c r="D1718" s="90" t="str">
        <f>IF(ISNUMBER(C1718),VLOOKUP(C1718,Approaches,2,0),"")</f>
        <v/>
      </c>
      <c r="E1718" s="76">
        <v>9</v>
      </c>
      <c r="F1718" s="11"/>
      <c r="G1718" s="12"/>
      <c r="H1718" s="103"/>
      <c r="I1718" s="14"/>
      <c r="J1718" s="12"/>
      <c r="K1718" s="87"/>
      <c r="L1718" s="82"/>
      <c r="M1718" s="11"/>
    </row>
    <row r="1719" spans="1:13" s="79" customFormat="1" ht="14.25" thickBot="1">
      <c r="A1719" s="72"/>
      <c r="B1719" s="91"/>
      <c r="C1719" s="91"/>
      <c r="D1719" s="86"/>
      <c r="E1719" s="76">
        <v>10</v>
      </c>
      <c r="F1719" s="11"/>
      <c r="G1719" s="12"/>
      <c r="H1719" s="103"/>
      <c r="I1719" s="15"/>
      <c r="J1719" s="12"/>
      <c r="K1719" s="87"/>
      <c r="L1719" s="82"/>
      <c r="M1719" s="11"/>
    </row>
    <row r="1720" spans="1:13" s="79" customFormat="1" ht="14.25" thickBot="1">
      <c r="A1720" s="72" t="str">
        <f>IF(B1720="Code",1+MAX(A$5:A1714),"")</f>
        <v/>
      </c>
      <c r="B1720" s="92"/>
      <c r="C1720" s="92"/>
      <c r="D1720" s="92"/>
      <c r="E1720" s="93"/>
      <c r="F1720" s="94"/>
      <c r="G1720" s="92" t="s">
        <v>204</v>
      </c>
      <c r="H1720" s="95">
        <f>B1710</f>
        <v>1501112</v>
      </c>
      <c r="I1720" s="104"/>
      <c r="J1720" s="93" t="s">
        <v>216</v>
      </c>
      <c r="K1720" s="93"/>
      <c r="L1720" s="93"/>
      <c r="M1720" s="93"/>
    </row>
    <row r="1721" spans="1:13" s="79" customFormat="1" ht="14.25" thickBot="1">
      <c r="A1721" s="72">
        <f>IF(B1721="Code",1+MAX(A$5:A1720),"")</f>
        <v>144</v>
      </c>
      <c r="B1721" s="73" t="s">
        <v>199</v>
      </c>
      <c r="C1721" s="73"/>
      <c r="D1721" s="74" t="s">
        <v>200</v>
      </c>
      <c r="E1721" s="75"/>
      <c r="F1721" s="74" t="s">
        <v>201</v>
      </c>
      <c r="G1721" s="74" t="s">
        <v>202</v>
      </c>
      <c r="H1721" s="75" t="s">
        <v>198</v>
      </c>
      <c r="I1721" s="75" t="s">
        <v>203</v>
      </c>
      <c r="J1721" s="75" t="s">
        <v>215</v>
      </c>
      <c r="K1721" s="76"/>
      <c r="L1721" s="77" t="str">
        <f>IF(AND(ISNUMBER(I1732),ISNUMBER(H1732)),"OK","")</f>
        <v/>
      </c>
      <c r="M1721" s="78"/>
    </row>
    <row r="1722" spans="1:13" s="79" customFormat="1" ht="13.5">
      <c r="A1722" s="72" t="str">
        <f>IF(B1722="Code",1+MAX(A$5:A1721),"")</f>
        <v/>
      </c>
      <c r="B1722" s="80">
        <f>VLOOKUP(A1721,BasicHeadings,2,0)</f>
        <v>1501115</v>
      </c>
      <c r="C1722" s="81"/>
      <c r="D1722" s="80" t="str">
        <f>VLOOKUP(A1721,BasicHeadings,3,0)</f>
        <v>General purpose machinery</v>
      </c>
      <c r="E1722" s="76">
        <v>1</v>
      </c>
      <c r="F1722" s="11"/>
      <c r="G1722" s="11"/>
      <c r="H1722" s="12"/>
      <c r="I1722" s="12"/>
      <c r="J1722" s="12" t="s">
        <v>216</v>
      </c>
      <c r="K1722" s="76"/>
      <c r="L1722" s="82"/>
      <c r="M1722" s="11"/>
    </row>
    <row r="1723" spans="1:13" s="79" customFormat="1" ht="15" customHeight="1">
      <c r="A1723" s="72" t="str">
        <f>IF(B1723="Code",1+MAX(A$5:A1722),"")</f>
        <v/>
      </c>
      <c r="B1723" s="83"/>
      <c r="C1723" s="84" t="s">
        <v>212</v>
      </c>
      <c r="D1723" s="83"/>
      <c r="E1723" s="76">
        <v>2</v>
      </c>
      <c r="F1723" s="11"/>
      <c r="G1723" s="11"/>
      <c r="H1723" s="12"/>
      <c r="I1723" s="12"/>
      <c r="J1723" s="12" t="s">
        <v>216</v>
      </c>
      <c r="K1723" s="76"/>
      <c r="L1723" s="82"/>
      <c r="M1723" s="11"/>
    </row>
    <row r="1724" spans="1:13" s="79" customFormat="1" ht="13.5" customHeight="1">
      <c r="A1724" s="72" t="str">
        <f>IF(B1724="Code",1+MAX(A$5:A1723),"")</f>
        <v/>
      </c>
      <c r="B1724" s="85"/>
      <c r="C1724" s="167" t="s">
        <v>239</v>
      </c>
      <c r="D1724" s="168"/>
      <c r="E1724" s="76">
        <v>3</v>
      </c>
      <c r="F1724" s="11"/>
      <c r="G1724" s="11"/>
      <c r="H1724" s="12"/>
      <c r="I1724" s="13"/>
      <c r="J1724" s="12" t="s">
        <v>216</v>
      </c>
      <c r="K1724" s="76"/>
      <c r="L1724" s="82"/>
      <c r="M1724" s="11"/>
    </row>
    <row r="1725" spans="1:13" s="79" customFormat="1" ht="13.5">
      <c r="A1725" s="72" t="str">
        <f>IF(B1725="Code",1+MAX(A$5:A1724),"")</f>
        <v/>
      </c>
      <c r="B1725" s="86"/>
      <c r="C1725" s="169"/>
      <c r="D1725" s="170"/>
      <c r="E1725" s="87">
        <v>4</v>
      </c>
      <c r="F1725" s="11"/>
      <c r="G1725" s="11"/>
      <c r="H1725" s="12"/>
      <c r="I1725" s="12"/>
      <c r="J1725" s="12" t="s">
        <v>216</v>
      </c>
      <c r="K1725" s="76"/>
      <c r="L1725" s="82"/>
      <c r="M1725" s="11"/>
    </row>
    <row r="1726" spans="1:13" s="79" customFormat="1" ht="13.5">
      <c r="A1726" s="72" t="str">
        <f>IF(B1726="Code",1+MAX(A$5:A1725),"")</f>
        <v/>
      </c>
      <c r="B1726" s="88" t="s">
        <v>238</v>
      </c>
      <c r="C1726" s="102"/>
      <c r="D1726" s="89" t="str">
        <f>IF(ISNUMBER(C1726),VLOOKUP(C1726,Approaches,2,0),"")</f>
        <v/>
      </c>
      <c r="E1726" s="76">
        <v>5</v>
      </c>
      <c r="F1726" s="11"/>
      <c r="G1726" s="12"/>
      <c r="H1726" s="103"/>
      <c r="I1726" s="14"/>
      <c r="J1726" s="12" t="s">
        <v>216</v>
      </c>
      <c r="K1726" s="87"/>
      <c r="L1726" s="82"/>
      <c r="M1726" s="11"/>
    </row>
    <row r="1727" spans="1:13" s="79" customFormat="1" ht="13.5">
      <c r="A1727" s="72"/>
      <c r="B1727" s="88" t="s">
        <v>238</v>
      </c>
      <c r="C1727" s="102"/>
      <c r="D1727" s="86" t="str">
        <f>IF(ISNUMBER(C1727),VLOOKUP(C1727,Approaches,2,0),"")</f>
        <v/>
      </c>
      <c r="E1727" s="76">
        <v>6</v>
      </c>
      <c r="F1727" s="11"/>
      <c r="G1727" s="12"/>
      <c r="H1727" s="103"/>
      <c r="I1727" s="14"/>
      <c r="J1727" s="12"/>
      <c r="K1727" s="87"/>
      <c r="L1727" s="82"/>
      <c r="M1727" s="11"/>
    </row>
    <row r="1728" spans="1:13" s="79" customFormat="1" ht="13.5">
      <c r="A1728" s="72"/>
      <c r="B1728" s="88" t="s">
        <v>238</v>
      </c>
      <c r="C1728" s="102"/>
      <c r="D1728" s="86" t="str">
        <f>IF(ISNUMBER(C1728),VLOOKUP(C1728,Approaches,2,0),"")</f>
        <v/>
      </c>
      <c r="E1728" s="76">
        <v>7</v>
      </c>
      <c r="F1728" s="11"/>
      <c r="G1728" s="12"/>
      <c r="H1728" s="103"/>
      <c r="I1728" s="14"/>
      <c r="J1728" s="12"/>
      <c r="K1728" s="87"/>
      <c r="L1728" s="82"/>
      <c r="M1728" s="11"/>
    </row>
    <row r="1729" spans="1:13" s="79" customFormat="1" ht="13.5">
      <c r="A1729" s="72"/>
      <c r="B1729" s="88" t="s">
        <v>238</v>
      </c>
      <c r="C1729" s="102"/>
      <c r="D1729" s="86" t="str">
        <f>IF(ISNUMBER(C1729),VLOOKUP(C1729,Approaches,2,0),"")</f>
        <v/>
      </c>
      <c r="E1729" s="76">
        <v>8</v>
      </c>
      <c r="F1729" s="11"/>
      <c r="G1729" s="12"/>
      <c r="H1729" s="103"/>
      <c r="I1729" s="14"/>
      <c r="J1729" s="12"/>
      <c r="K1729" s="87"/>
      <c r="L1729" s="82"/>
      <c r="M1729" s="11"/>
    </row>
    <row r="1730" spans="1:13" s="79" customFormat="1" ht="13.5">
      <c r="A1730" s="72"/>
      <c r="B1730" s="88" t="s">
        <v>238</v>
      </c>
      <c r="C1730" s="102"/>
      <c r="D1730" s="90" t="str">
        <f>IF(ISNUMBER(C1730),VLOOKUP(C1730,Approaches,2,0),"")</f>
        <v/>
      </c>
      <c r="E1730" s="76">
        <v>9</v>
      </c>
      <c r="F1730" s="11"/>
      <c r="G1730" s="12"/>
      <c r="H1730" s="103"/>
      <c r="I1730" s="14"/>
      <c r="J1730" s="12"/>
      <c r="K1730" s="87"/>
      <c r="L1730" s="82"/>
      <c r="M1730" s="11"/>
    </row>
    <row r="1731" spans="1:13" s="79" customFormat="1" ht="14.25" thickBot="1">
      <c r="A1731" s="72"/>
      <c r="B1731" s="91"/>
      <c r="C1731" s="91"/>
      <c r="D1731" s="86"/>
      <c r="E1731" s="76">
        <v>10</v>
      </c>
      <c r="F1731" s="11"/>
      <c r="G1731" s="12"/>
      <c r="H1731" s="103"/>
      <c r="I1731" s="15"/>
      <c r="J1731" s="12"/>
      <c r="K1731" s="87"/>
      <c r="L1731" s="82"/>
      <c r="M1731" s="11"/>
    </row>
    <row r="1732" spans="1:13" s="79" customFormat="1" ht="14.25" thickBot="1">
      <c r="A1732" s="72" t="str">
        <f>IF(B1732="Code",1+MAX(A$5:A1726),"")</f>
        <v/>
      </c>
      <c r="B1732" s="92"/>
      <c r="C1732" s="92"/>
      <c r="D1732" s="92"/>
      <c r="E1732" s="93"/>
      <c r="F1732" s="94"/>
      <c r="G1732" s="92" t="s">
        <v>204</v>
      </c>
      <c r="H1732" s="95">
        <f>B1722</f>
        <v>1501115</v>
      </c>
      <c r="I1732" s="104"/>
      <c r="J1732" s="93" t="s">
        <v>216</v>
      </c>
      <c r="K1732" s="93"/>
      <c r="L1732" s="93"/>
      <c r="M1732" s="93"/>
    </row>
    <row r="1733" spans="1:13" s="79" customFormat="1" ht="14.25" thickBot="1">
      <c r="A1733" s="72">
        <f>IF(B1733="Code",1+MAX(A$5:A1732),"")</f>
        <v>145</v>
      </c>
      <c r="B1733" s="73" t="s">
        <v>199</v>
      </c>
      <c r="C1733" s="73"/>
      <c r="D1733" s="74" t="s">
        <v>200</v>
      </c>
      <c r="E1733" s="75"/>
      <c r="F1733" s="74" t="s">
        <v>201</v>
      </c>
      <c r="G1733" s="74" t="s">
        <v>202</v>
      </c>
      <c r="H1733" s="75" t="s">
        <v>198</v>
      </c>
      <c r="I1733" s="75" t="s">
        <v>203</v>
      </c>
      <c r="J1733" s="75" t="s">
        <v>215</v>
      </c>
      <c r="K1733" s="76"/>
      <c r="L1733" s="77" t="str">
        <f>IF(AND(ISNUMBER(I1744),ISNUMBER(H1744)),"OK","")</f>
        <v/>
      </c>
      <c r="M1733" s="78"/>
    </row>
    <row r="1734" spans="1:13" s="79" customFormat="1" ht="13.5">
      <c r="A1734" s="72" t="str">
        <f>IF(B1734="Code",1+MAX(A$5:A1733),"")</f>
        <v/>
      </c>
      <c r="B1734" s="80">
        <f>VLOOKUP(A1733,BasicHeadings,2,0)</f>
        <v>1501116</v>
      </c>
      <c r="C1734" s="81"/>
      <c r="D1734" s="80" t="str">
        <f>VLOOKUP(A1733,BasicHeadings,3,0)</f>
        <v>Special purpose machinery</v>
      </c>
      <c r="E1734" s="76">
        <v>1</v>
      </c>
      <c r="F1734" s="11"/>
      <c r="G1734" s="11"/>
      <c r="H1734" s="12"/>
      <c r="I1734" s="12"/>
      <c r="J1734" s="12" t="s">
        <v>216</v>
      </c>
      <c r="K1734" s="76"/>
      <c r="L1734" s="82"/>
      <c r="M1734" s="11"/>
    </row>
    <row r="1735" spans="1:13" s="79" customFormat="1" ht="15" customHeight="1">
      <c r="A1735" s="72" t="str">
        <f>IF(B1735="Code",1+MAX(A$5:A1734),"")</f>
        <v/>
      </c>
      <c r="B1735" s="83"/>
      <c r="C1735" s="84" t="s">
        <v>212</v>
      </c>
      <c r="D1735" s="83"/>
      <c r="E1735" s="76">
        <v>2</v>
      </c>
      <c r="F1735" s="11"/>
      <c r="G1735" s="11"/>
      <c r="H1735" s="12"/>
      <c r="I1735" s="12"/>
      <c r="J1735" s="12" t="s">
        <v>216</v>
      </c>
      <c r="K1735" s="76"/>
      <c r="L1735" s="82"/>
      <c r="M1735" s="11"/>
    </row>
    <row r="1736" spans="1:13" s="79" customFormat="1" ht="13.5" customHeight="1">
      <c r="A1736" s="72" t="str">
        <f>IF(B1736="Code",1+MAX(A$5:A1735),"")</f>
        <v/>
      </c>
      <c r="B1736" s="85"/>
      <c r="C1736" s="167" t="s">
        <v>239</v>
      </c>
      <c r="D1736" s="168"/>
      <c r="E1736" s="76">
        <v>3</v>
      </c>
      <c r="F1736" s="11"/>
      <c r="G1736" s="11"/>
      <c r="H1736" s="12"/>
      <c r="I1736" s="13"/>
      <c r="J1736" s="12" t="s">
        <v>216</v>
      </c>
      <c r="K1736" s="76"/>
      <c r="L1736" s="82"/>
      <c r="M1736" s="11"/>
    </row>
    <row r="1737" spans="1:13" s="79" customFormat="1" ht="13.5">
      <c r="A1737" s="72" t="str">
        <f>IF(B1737="Code",1+MAX(A$5:A1736),"")</f>
        <v/>
      </c>
      <c r="B1737" s="86"/>
      <c r="C1737" s="169"/>
      <c r="D1737" s="170"/>
      <c r="E1737" s="87">
        <v>4</v>
      </c>
      <c r="F1737" s="11"/>
      <c r="G1737" s="11"/>
      <c r="H1737" s="12"/>
      <c r="I1737" s="12"/>
      <c r="J1737" s="12" t="s">
        <v>216</v>
      </c>
      <c r="K1737" s="76"/>
      <c r="L1737" s="82"/>
      <c r="M1737" s="11"/>
    </row>
    <row r="1738" spans="1:13" s="79" customFormat="1" ht="13.5">
      <c r="A1738" s="72" t="str">
        <f>IF(B1738="Code",1+MAX(A$5:A1737),"")</f>
        <v/>
      </c>
      <c r="B1738" s="88" t="s">
        <v>238</v>
      </c>
      <c r="C1738" s="102"/>
      <c r="D1738" s="89" t="str">
        <f>IF(ISNUMBER(C1738),VLOOKUP(C1738,Approaches,2,0),"")</f>
        <v/>
      </c>
      <c r="E1738" s="76">
        <v>5</v>
      </c>
      <c r="F1738" s="11"/>
      <c r="G1738" s="12"/>
      <c r="H1738" s="103"/>
      <c r="I1738" s="14"/>
      <c r="J1738" s="12" t="s">
        <v>216</v>
      </c>
      <c r="K1738" s="87"/>
      <c r="L1738" s="82"/>
      <c r="M1738" s="11"/>
    </row>
    <row r="1739" spans="1:13" s="79" customFormat="1" ht="13.5">
      <c r="A1739" s="72"/>
      <c r="B1739" s="88" t="s">
        <v>238</v>
      </c>
      <c r="C1739" s="102"/>
      <c r="D1739" s="86" t="str">
        <f>IF(ISNUMBER(C1739),VLOOKUP(C1739,Approaches,2,0),"")</f>
        <v/>
      </c>
      <c r="E1739" s="76">
        <v>6</v>
      </c>
      <c r="F1739" s="11"/>
      <c r="G1739" s="12"/>
      <c r="H1739" s="103"/>
      <c r="I1739" s="14"/>
      <c r="J1739" s="12"/>
      <c r="K1739" s="87"/>
      <c r="L1739" s="82"/>
      <c r="M1739" s="11"/>
    </row>
    <row r="1740" spans="1:13" s="79" customFormat="1" ht="13.5">
      <c r="A1740" s="72"/>
      <c r="B1740" s="88" t="s">
        <v>238</v>
      </c>
      <c r="C1740" s="102"/>
      <c r="D1740" s="86" t="str">
        <f>IF(ISNUMBER(C1740),VLOOKUP(C1740,Approaches,2,0),"")</f>
        <v/>
      </c>
      <c r="E1740" s="76">
        <v>7</v>
      </c>
      <c r="F1740" s="11"/>
      <c r="G1740" s="12"/>
      <c r="H1740" s="103"/>
      <c r="I1740" s="14"/>
      <c r="J1740" s="12"/>
      <c r="K1740" s="87"/>
      <c r="L1740" s="82"/>
      <c r="M1740" s="11"/>
    </row>
    <row r="1741" spans="1:13" s="79" customFormat="1" ht="13.5">
      <c r="A1741" s="72"/>
      <c r="B1741" s="88" t="s">
        <v>238</v>
      </c>
      <c r="C1741" s="102"/>
      <c r="D1741" s="86" t="str">
        <f>IF(ISNUMBER(C1741),VLOOKUP(C1741,Approaches,2,0),"")</f>
        <v/>
      </c>
      <c r="E1741" s="76">
        <v>8</v>
      </c>
      <c r="F1741" s="11"/>
      <c r="G1741" s="12"/>
      <c r="H1741" s="103"/>
      <c r="I1741" s="14"/>
      <c r="J1741" s="12"/>
      <c r="K1741" s="87"/>
      <c r="L1741" s="82"/>
      <c r="M1741" s="11"/>
    </row>
    <row r="1742" spans="1:13" s="79" customFormat="1" ht="13.5">
      <c r="A1742" s="72"/>
      <c r="B1742" s="88" t="s">
        <v>238</v>
      </c>
      <c r="C1742" s="102"/>
      <c r="D1742" s="90" t="str">
        <f>IF(ISNUMBER(C1742),VLOOKUP(C1742,Approaches,2,0),"")</f>
        <v/>
      </c>
      <c r="E1742" s="76">
        <v>9</v>
      </c>
      <c r="F1742" s="11"/>
      <c r="G1742" s="12"/>
      <c r="H1742" s="103"/>
      <c r="I1742" s="14"/>
      <c r="J1742" s="12"/>
      <c r="K1742" s="87"/>
      <c r="L1742" s="82"/>
      <c r="M1742" s="11"/>
    </row>
    <row r="1743" spans="1:13" s="79" customFormat="1" ht="14.25" thickBot="1">
      <c r="A1743" s="72"/>
      <c r="B1743" s="91"/>
      <c r="C1743" s="91"/>
      <c r="D1743" s="86"/>
      <c r="E1743" s="76">
        <v>10</v>
      </c>
      <c r="F1743" s="11"/>
      <c r="G1743" s="12"/>
      <c r="H1743" s="103"/>
      <c r="I1743" s="15"/>
      <c r="J1743" s="12"/>
      <c r="K1743" s="87"/>
      <c r="L1743" s="82"/>
      <c r="M1743" s="11"/>
    </row>
    <row r="1744" spans="1:13" s="79" customFormat="1" ht="14.25" thickBot="1">
      <c r="A1744" s="72" t="str">
        <f>IF(B1744="Code",1+MAX(A$5:A1738),"")</f>
        <v/>
      </c>
      <c r="B1744" s="92"/>
      <c r="C1744" s="92"/>
      <c r="D1744" s="92"/>
      <c r="E1744" s="93"/>
      <c r="F1744" s="94"/>
      <c r="G1744" s="92" t="s">
        <v>204</v>
      </c>
      <c r="H1744" s="95">
        <f>B1734</f>
        <v>1501116</v>
      </c>
      <c r="I1744" s="104"/>
      <c r="J1744" s="93" t="s">
        <v>216</v>
      </c>
      <c r="K1744" s="93"/>
      <c r="L1744" s="93"/>
      <c r="M1744" s="93"/>
    </row>
    <row r="1745" spans="1:13" s="79" customFormat="1" ht="14.25" thickBot="1">
      <c r="A1745" s="72">
        <f>IF(B1745="Code",1+MAX(A$5:A1744),"")</f>
        <v>146</v>
      </c>
      <c r="B1745" s="73" t="s">
        <v>199</v>
      </c>
      <c r="C1745" s="73"/>
      <c r="D1745" s="74" t="s">
        <v>200</v>
      </c>
      <c r="E1745" s="75"/>
      <c r="F1745" s="74" t="s">
        <v>201</v>
      </c>
      <c r="G1745" s="74" t="s">
        <v>202</v>
      </c>
      <c r="H1745" s="75" t="s">
        <v>198</v>
      </c>
      <c r="I1745" s="75" t="s">
        <v>203</v>
      </c>
      <c r="J1745" s="75" t="s">
        <v>215</v>
      </c>
      <c r="K1745" s="76"/>
      <c r="L1745" s="77" t="str">
        <f>IF(AND(ISNUMBER(I1756),ISNUMBER(H1756)),"OK","")</f>
        <v/>
      </c>
      <c r="M1745" s="78"/>
    </row>
    <row r="1746" spans="1:13" s="79" customFormat="1" ht="13.5">
      <c r="A1746" s="72" t="str">
        <f>IF(B1746="Code",1+MAX(A$5:A1745),"")</f>
        <v/>
      </c>
      <c r="B1746" s="80">
        <f>VLOOKUP(A1745,BasicHeadings,2,0)</f>
        <v>1501121</v>
      </c>
      <c r="C1746" s="81"/>
      <c r="D1746" s="80" t="str">
        <f>VLOOKUP(A1745,BasicHeadings,3,0)</f>
        <v>Road transport equipment</v>
      </c>
      <c r="E1746" s="76">
        <v>1</v>
      </c>
      <c r="F1746" s="11"/>
      <c r="G1746" s="11"/>
      <c r="H1746" s="12"/>
      <c r="I1746" s="12"/>
      <c r="J1746" s="12" t="s">
        <v>216</v>
      </c>
      <c r="K1746" s="76"/>
      <c r="L1746" s="82"/>
      <c r="M1746" s="11"/>
    </row>
    <row r="1747" spans="1:13" s="79" customFormat="1" ht="15" customHeight="1">
      <c r="A1747" s="72" t="str">
        <f>IF(B1747="Code",1+MAX(A$5:A1746),"")</f>
        <v/>
      </c>
      <c r="B1747" s="83"/>
      <c r="C1747" s="84" t="s">
        <v>212</v>
      </c>
      <c r="D1747" s="83"/>
      <c r="E1747" s="76">
        <v>2</v>
      </c>
      <c r="F1747" s="11"/>
      <c r="G1747" s="11"/>
      <c r="H1747" s="12"/>
      <c r="I1747" s="12"/>
      <c r="J1747" s="12" t="s">
        <v>216</v>
      </c>
      <c r="K1747" s="76"/>
      <c r="L1747" s="82"/>
      <c r="M1747" s="11"/>
    </row>
    <row r="1748" spans="1:13" s="79" customFormat="1" ht="13.5" customHeight="1">
      <c r="A1748" s="72" t="str">
        <f>IF(B1748="Code",1+MAX(A$5:A1747),"")</f>
        <v/>
      </c>
      <c r="B1748" s="85"/>
      <c r="C1748" s="167" t="s">
        <v>239</v>
      </c>
      <c r="D1748" s="168"/>
      <c r="E1748" s="76">
        <v>3</v>
      </c>
      <c r="F1748" s="11"/>
      <c r="G1748" s="11"/>
      <c r="H1748" s="12"/>
      <c r="I1748" s="13"/>
      <c r="J1748" s="12" t="s">
        <v>216</v>
      </c>
      <c r="K1748" s="76"/>
      <c r="L1748" s="82"/>
      <c r="M1748" s="11"/>
    </row>
    <row r="1749" spans="1:13" s="79" customFormat="1" ht="13.5">
      <c r="A1749" s="72" t="str">
        <f>IF(B1749="Code",1+MAX(A$5:A1748),"")</f>
        <v/>
      </c>
      <c r="B1749" s="86"/>
      <c r="C1749" s="169"/>
      <c r="D1749" s="170"/>
      <c r="E1749" s="87">
        <v>4</v>
      </c>
      <c r="F1749" s="11"/>
      <c r="G1749" s="11"/>
      <c r="H1749" s="12"/>
      <c r="I1749" s="12"/>
      <c r="J1749" s="12" t="s">
        <v>216</v>
      </c>
      <c r="K1749" s="76"/>
      <c r="L1749" s="82"/>
      <c r="M1749" s="11"/>
    </row>
    <row r="1750" spans="1:13" s="79" customFormat="1" ht="13.5">
      <c r="A1750" s="72" t="str">
        <f>IF(B1750="Code",1+MAX(A$5:A1749),"")</f>
        <v/>
      </c>
      <c r="B1750" s="88" t="s">
        <v>238</v>
      </c>
      <c r="C1750" s="102"/>
      <c r="D1750" s="89" t="str">
        <f>IF(ISNUMBER(C1750),VLOOKUP(C1750,Approaches,2,0),"")</f>
        <v/>
      </c>
      <c r="E1750" s="76">
        <v>5</v>
      </c>
      <c r="F1750" s="11"/>
      <c r="G1750" s="12"/>
      <c r="H1750" s="103"/>
      <c r="I1750" s="14"/>
      <c r="J1750" s="12" t="s">
        <v>216</v>
      </c>
      <c r="K1750" s="87"/>
      <c r="L1750" s="82"/>
      <c r="M1750" s="11"/>
    </row>
    <row r="1751" spans="1:13" s="79" customFormat="1" ht="13.5">
      <c r="A1751" s="72"/>
      <c r="B1751" s="88" t="s">
        <v>238</v>
      </c>
      <c r="C1751" s="102"/>
      <c r="D1751" s="86" t="str">
        <f>IF(ISNUMBER(C1751),VLOOKUP(C1751,Approaches,2,0),"")</f>
        <v/>
      </c>
      <c r="E1751" s="76">
        <v>6</v>
      </c>
      <c r="F1751" s="11"/>
      <c r="G1751" s="12"/>
      <c r="H1751" s="103"/>
      <c r="I1751" s="14"/>
      <c r="J1751" s="12"/>
      <c r="K1751" s="87"/>
      <c r="L1751" s="82"/>
      <c r="M1751" s="11"/>
    </row>
    <row r="1752" spans="1:13" s="79" customFormat="1" ht="13.5">
      <c r="A1752" s="72"/>
      <c r="B1752" s="88" t="s">
        <v>238</v>
      </c>
      <c r="C1752" s="102"/>
      <c r="D1752" s="86" t="str">
        <f>IF(ISNUMBER(C1752),VLOOKUP(C1752,Approaches,2,0),"")</f>
        <v/>
      </c>
      <c r="E1752" s="76">
        <v>7</v>
      </c>
      <c r="F1752" s="11"/>
      <c r="G1752" s="12"/>
      <c r="H1752" s="103"/>
      <c r="I1752" s="14"/>
      <c r="J1752" s="12"/>
      <c r="K1752" s="87"/>
      <c r="L1752" s="82"/>
      <c r="M1752" s="11"/>
    </row>
    <row r="1753" spans="1:13" s="79" customFormat="1" ht="13.5">
      <c r="A1753" s="72"/>
      <c r="B1753" s="88" t="s">
        <v>238</v>
      </c>
      <c r="C1753" s="102"/>
      <c r="D1753" s="86" t="str">
        <f>IF(ISNUMBER(C1753),VLOOKUP(C1753,Approaches,2,0),"")</f>
        <v/>
      </c>
      <c r="E1753" s="76">
        <v>8</v>
      </c>
      <c r="F1753" s="11"/>
      <c r="G1753" s="12"/>
      <c r="H1753" s="103"/>
      <c r="I1753" s="14"/>
      <c r="J1753" s="12"/>
      <c r="K1753" s="87"/>
      <c r="L1753" s="82"/>
      <c r="M1753" s="11"/>
    </row>
    <row r="1754" spans="1:13" s="79" customFormat="1" ht="13.5">
      <c r="A1754" s="72"/>
      <c r="B1754" s="88" t="s">
        <v>238</v>
      </c>
      <c r="C1754" s="102"/>
      <c r="D1754" s="90" t="str">
        <f>IF(ISNUMBER(C1754),VLOOKUP(C1754,Approaches,2,0),"")</f>
        <v/>
      </c>
      <c r="E1754" s="76">
        <v>9</v>
      </c>
      <c r="F1754" s="11"/>
      <c r="G1754" s="12"/>
      <c r="H1754" s="103"/>
      <c r="I1754" s="14"/>
      <c r="J1754" s="12"/>
      <c r="K1754" s="87"/>
      <c r="L1754" s="82"/>
      <c r="M1754" s="11"/>
    </row>
    <row r="1755" spans="1:13" s="79" customFormat="1" ht="14.25" thickBot="1">
      <c r="A1755" s="72"/>
      <c r="B1755" s="91"/>
      <c r="C1755" s="91"/>
      <c r="D1755" s="86"/>
      <c r="E1755" s="76">
        <v>10</v>
      </c>
      <c r="F1755" s="11"/>
      <c r="G1755" s="12"/>
      <c r="H1755" s="103"/>
      <c r="I1755" s="15"/>
      <c r="J1755" s="12"/>
      <c r="K1755" s="87"/>
      <c r="L1755" s="82"/>
      <c r="M1755" s="11"/>
    </row>
    <row r="1756" spans="1:13" s="79" customFormat="1" ht="14.25" thickBot="1">
      <c r="A1756" s="72" t="str">
        <f>IF(B1756="Code",1+MAX(A$5:A1750),"")</f>
        <v/>
      </c>
      <c r="B1756" s="92"/>
      <c r="C1756" s="92"/>
      <c r="D1756" s="92"/>
      <c r="E1756" s="93"/>
      <c r="F1756" s="94"/>
      <c r="G1756" s="92" t="s">
        <v>204</v>
      </c>
      <c r="H1756" s="95">
        <f>B1746</f>
        <v>1501121</v>
      </c>
      <c r="I1756" s="104"/>
      <c r="J1756" s="93" t="s">
        <v>216</v>
      </c>
      <c r="K1756" s="93"/>
      <c r="L1756" s="93"/>
      <c r="M1756" s="93"/>
    </row>
    <row r="1757" spans="1:13" s="79" customFormat="1" ht="14.25" thickBot="1">
      <c r="A1757" s="72">
        <f>IF(B1757="Code",1+MAX(A$5:A1756),"")</f>
        <v>147</v>
      </c>
      <c r="B1757" s="73" t="s">
        <v>199</v>
      </c>
      <c r="C1757" s="73"/>
      <c r="D1757" s="74" t="s">
        <v>200</v>
      </c>
      <c r="E1757" s="75"/>
      <c r="F1757" s="74" t="s">
        <v>201</v>
      </c>
      <c r="G1757" s="74" t="s">
        <v>202</v>
      </c>
      <c r="H1757" s="75" t="s">
        <v>198</v>
      </c>
      <c r="I1757" s="75" t="s">
        <v>203</v>
      </c>
      <c r="J1757" s="75" t="s">
        <v>215</v>
      </c>
      <c r="K1757" s="76"/>
      <c r="L1757" s="77" t="str">
        <f>IF(AND(ISNUMBER(I1768),ISNUMBER(H1768)),"OK","")</f>
        <v/>
      </c>
      <c r="M1757" s="78"/>
    </row>
    <row r="1758" spans="1:13" s="79" customFormat="1" ht="13.5">
      <c r="A1758" s="72" t="str">
        <f>IF(B1758="Code",1+MAX(A$5:A1757),"")</f>
        <v/>
      </c>
      <c r="B1758" s="80">
        <f>VLOOKUP(A1757,BasicHeadings,2,0)</f>
        <v>1501122</v>
      </c>
      <c r="C1758" s="81"/>
      <c r="D1758" s="80" t="str">
        <f>VLOOKUP(A1757,BasicHeadings,3,0)</f>
        <v>Other transport equipment</v>
      </c>
      <c r="E1758" s="76">
        <v>1</v>
      </c>
      <c r="F1758" s="11"/>
      <c r="G1758" s="11"/>
      <c r="H1758" s="12"/>
      <c r="I1758" s="12"/>
      <c r="J1758" s="12" t="s">
        <v>216</v>
      </c>
      <c r="K1758" s="76"/>
      <c r="L1758" s="82"/>
      <c r="M1758" s="11"/>
    </row>
    <row r="1759" spans="1:13" s="79" customFormat="1" ht="15" customHeight="1">
      <c r="A1759" s="72" t="str">
        <f>IF(B1759="Code",1+MAX(A$5:A1758),"")</f>
        <v/>
      </c>
      <c r="B1759" s="83"/>
      <c r="C1759" s="84" t="s">
        <v>212</v>
      </c>
      <c r="D1759" s="83"/>
      <c r="E1759" s="76">
        <v>2</v>
      </c>
      <c r="F1759" s="11"/>
      <c r="G1759" s="11"/>
      <c r="H1759" s="12"/>
      <c r="I1759" s="12"/>
      <c r="J1759" s="12" t="s">
        <v>216</v>
      </c>
      <c r="K1759" s="76"/>
      <c r="L1759" s="82"/>
      <c r="M1759" s="11"/>
    </row>
    <row r="1760" spans="1:13" s="79" customFormat="1" ht="13.5" customHeight="1">
      <c r="A1760" s="72" t="str">
        <f>IF(B1760="Code",1+MAX(A$5:A1759),"")</f>
        <v/>
      </c>
      <c r="B1760" s="85"/>
      <c r="C1760" s="167" t="s">
        <v>239</v>
      </c>
      <c r="D1760" s="168"/>
      <c r="E1760" s="76">
        <v>3</v>
      </c>
      <c r="F1760" s="11"/>
      <c r="G1760" s="11"/>
      <c r="H1760" s="12"/>
      <c r="I1760" s="13"/>
      <c r="J1760" s="12" t="s">
        <v>216</v>
      </c>
      <c r="K1760" s="76"/>
      <c r="L1760" s="82"/>
      <c r="M1760" s="11"/>
    </row>
    <row r="1761" spans="1:13" s="79" customFormat="1" ht="13.5">
      <c r="A1761" s="72" t="str">
        <f>IF(B1761="Code",1+MAX(A$5:A1760),"")</f>
        <v/>
      </c>
      <c r="B1761" s="86"/>
      <c r="C1761" s="169"/>
      <c r="D1761" s="170"/>
      <c r="E1761" s="87">
        <v>4</v>
      </c>
      <c r="F1761" s="11"/>
      <c r="G1761" s="11"/>
      <c r="H1761" s="12"/>
      <c r="I1761" s="12"/>
      <c r="J1761" s="12" t="s">
        <v>216</v>
      </c>
      <c r="K1761" s="76"/>
      <c r="L1761" s="82"/>
      <c r="M1761" s="11"/>
    </row>
    <row r="1762" spans="1:13" s="79" customFormat="1" ht="13.5">
      <c r="A1762" s="72" t="str">
        <f>IF(B1762="Code",1+MAX(A$5:A1761),"")</f>
        <v/>
      </c>
      <c r="B1762" s="88" t="s">
        <v>238</v>
      </c>
      <c r="C1762" s="102"/>
      <c r="D1762" s="89" t="str">
        <f>IF(ISNUMBER(C1762),VLOOKUP(C1762,Approaches,2,0),"")</f>
        <v/>
      </c>
      <c r="E1762" s="76">
        <v>5</v>
      </c>
      <c r="F1762" s="11"/>
      <c r="G1762" s="12"/>
      <c r="H1762" s="103"/>
      <c r="I1762" s="14"/>
      <c r="J1762" s="12" t="s">
        <v>216</v>
      </c>
      <c r="K1762" s="87"/>
      <c r="L1762" s="82"/>
      <c r="M1762" s="11"/>
    </row>
    <row r="1763" spans="1:13" s="79" customFormat="1" ht="13.5">
      <c r="A1763" s="72"/>
      <c r="B1763" s="88" t="s">
        <v>238</v>
      </c>
      <c r="C1763" s="102"/>
      <c r="D1763" s="86" t="str">
        <f>IF(ISNUMBER(C1763),VLOOKUP(C1763,Approaches,2,0),"")</f>
        <v/>
      </c>
      <c r="E1763" s="76">
        <v>6</v>
      </c>
      <c r="F1763" s="11"/>
      <c r="G1763" s="12"/>
      <c r="H1763" s="103"/>
      <c r="I1763" s="14"/>
      <c r="J1763" s="12"/>
      <c r="K1763" s="87"/>
      <c r="L1763" s="82"/>
      <c r="M1763" s="11"/>
    </row>
    <row r="1764" spans="1:13" s="79" customFormat="1" ht="13.5">
      <c r="A1764" s="72"/>
      <c r="B1764" s="88" t="s">
        <v>238</v>
      </c>
      <c r="C1764" s="102"/>
      <c r="D1764" s="86" t="str">
        <f>IF(ISNUMBER(C1764),VLOOKUP(C1764,Approaches,2,0),"")</f>
        <v/>
      </c>
      <c r="E1764" s="76">
        <v>7</v>
      </c>
      <c r="F1764" s="11"/>
      <c r="G1764" s="12"/>
      <c r="H1764" s="103"/>
      <c r="I1764" s="14"/>
      <c r="J1764" s="12"/>
      <c r="K1764" s="87"/>
      <c r="L1764" s="82"/>
      <c r="M1764" s="11"/>
    </row>
    <row r="1765" spans="1:13" s="79" customFormat="1" ht="13.5">
      <c r="A1765" s="72"/>
      <c r="B1765" s="88" t="s">
        <v>238</v>
      </c>
      <c r="C1765" s="102"/>
      <c r="D1765" s="86" t="str">
        <f>IF(ISNUMBER(C1765),VLOOKUP(C1765,Approaches,2,0),"")</f>
        <v/>
      </c>
      <c r="E1765" s="76">
        <v>8</v>
      </c>
      <c r="F1765" s="11"/>
      <c r="G1765" s="12"/>
      <c r="H1765" s="103"/>
      <c r="I1765" s="14"/>
      <c r="J1765" s="12"/>
      <c r="K1765" s="87"/>
      <c r="L1765" s="82"/>
      <c r="M1765" s="11"/>
    </row>
    <row r="1766" spans="1:13" s="79" customFormat="1" ht="13.5">
      <c r="A1766" s="72"/>
      <c r="B1766" s="88" t="s">
        <v>238</v>
      </c>
      <c r="C1766" s="102"/>
      <c r="D1766" s="90" t="str">
        <f>IF(ISNUMBER(C1766),VLOOKUP(C1766,Approaches,2,0),"")</f>
        <v/>
      </c>
      <c r="E1766" s="76">
        <v>9</v>
      </c>
      <c r="F1766" s="11"/>
      <c r="G1766" s="12"/>
      <c r="H1766" s="103"/>
      <c r="I1766" s="14"/>
      <c r="J1766" s="12"/>
      <c r="K1766" s="87"/>
      <c r="L1766" s="82"/>
      <c r="M1766" s="11"/>
    </row>
    <row r="1767" spans="1:13" s="79" customFormat="1" ht="14.25" thickBot="1">
      <c r="A1767" s="72"/>
      <c r="B1767" s="91"/>
      <c r="C1767" s="91"/>
      <c r="D1767" s="86"/>
      <c r="E1767" s="76">
        <v>10</v>
      </c>
      <c r="F1767" s="11"/>
      <c r="G1767" s="12"/>
      <c r="H1767" s="103"/>
      <c r="I1767" s="15"/>
      <c r="J1767" s="12"/>
      <c r="K1767" s="87"/>
      <c r="L1767" s="82"/>
      <c r="M1767" s="11"/>
    </row>
    <row r="1768" spans="1:13" s="79" customFormat="1" ht="14.25" thickBot="1">
      <c r="A1768" s="72" t="str">
        <f>IF(B1768="Code",1+MAX(A$5:A1762),"")</f>
        <v/>
      </c>
      <c r="B1768" s="92"/>
      <c r="C1768" s="92"/>
      <c r="D1768" s="92"/>
      <c r="E1768" s="93"/>
      <c r="F1768" s="94"/>
      <c r="G1768" s="92" t="s">
        <v>204</v>
      </c>
      <c r="H1768" s="95">
        <f>B1758</f>
        <v>1501122</v>
      </c>
      <c r="I1768" s="104"/>
      <c r="J1768" s="93" t="s">
        <v>216</v>
      </c>
      <c r="K1768" s="93"/>
      <c r="L1768" s="93"/>
      <c r="M1768" s="93"/>
    </row>
    <row r="1769" spans="1:13" s="79" customFormat="1" ht="14.25" thickBot="1">
      <c r="A1769" s="72">
        <f>IF(B1769="Code",1+MAX(A$5:A1768),"")</f>
        <v>148</v>
      </c>
      <c r="B1769" s="73" t="s">
        <v>199</v>
      </c>
      <c r="C1769" s="73"/>
      <c r="D1769" s="74" t="s">
        <v>200</v>
      </c>
      <c r="E1769" s="75"/>
      <c r="F1769" s="74" t="s">
        <v>201</v>
      </c>
      <c r="G1769" s="74" t="s">
        <v>202</v>
      </c>
      <c r="H1769" s="75" t="s">
        <v>198</v>
      </c>
      <c r="I1769" s="75" t="s">
        <v>203</v>
      </c>
      <c r="J1769" s="75" t="s">
        <v>215</v>
      </c>
      <c r="K1769" s="76"/>
      <c r="L1769" s="77" t="str">
        <f>IF(AND(ISNUMBER(I1780),ISNUMBER(H1780)),"OK","")</f>
        <v/>
      </c>
      <c r="M1769" s="78"/>
    </row>
    <row r="1770" spans="1:13" s="79" customFormat="1" ht="13.5">
      <c r="A1770" s="72" t="str">
        <f>IF(B1770="Code",1+MAX(A$5:A1769),"")</f>
        <v/>
      </c>
      <c r="B1770" s="80">
        <f>VLOOKUP(A1769,BasicHeadings,2,0)</f>
        <v>1501211</v>
      </c>
      <c r="C1770" s="81"/>
      <c r="D1770" s="80" t="str">
        <f>VLOOKUP(A1769,BasicHeadings,3,0)</f>
        <v>Residential buildings</v>
      </c>
      <c r="E1770" s="76">
        <v>1</v>
      </c>
      <c r="F1770" s="11"/>
      <c r="G1770" s="11"/>
      <c r="H1770" s="12"/>
      <c r="I1770" s="12"/>
      <c r="J1770" s="12" t="s">
        <v>216</v>
      </c>
      <c r="K1770" s="76"/>
      <c r="L1770" s="82"/>
      <c r="M1770" s="11"/>
    </row>
    <row r="1771" spans="1:13" s="79" customFormat="1" ht="15" customHeight="1">
      <c r="A1771" s="72" t="str">
        <f>IF(B1771="Code",1+MAX(A$5:A1770),"")</f>
        <v/>
      </c>
      <c r="B1771" s="83"/>
      <c r="C1771" s="84" t="s">
        <v>212</v>
      </c>
      <c r="D1771" s="83"/>
      <c r="E1771" s="76">
        <v>2</v>
      </c>
      <c r="F1771" s="11"/>
      <c r="G1771" s="11"/>
      <c r="H1771" s="12"/>
      <c r="I1771" s="12"/>
      <c r="J1771" s="12" t="s">
        <v>216</v>
      </c>
      <c r="K1771" s="76"/>
      <c r="L1771" s="82"/>
      <c r="M1771" s="11"/>
    </row>
    <row r="1772" spans="1:13" s="79" customFormat="1" ht="13.5" customHeight="1">
      <c r="A1772" s="72" t="str">
        <f>IF(B1772="Code",1+MAX(A$5:A1771),"")</f>
        <v/>
      </c>
      <c r="B1772" s="85"/>
      <c r="C1772" s="167" t="s">
        <v>239</v>
      </c>
      <c r="D1772" s="168"/>
      <c r="E1772" s="76">
        <v>3</v>
      </c>
      <c r="F1772" s="11"/>
      <c r="G1772" s="11"/>
      <c r="H1772" s="12"/>
      <c r="I1772" s="13"/>
      <c r="J1772" s="12" t="s">
        <v>216</v>
      </c>
      <c r="K1772" s="76"/>
      <c r="L1772" s="82"/>
      <c r="M1772" s="11"/>
    </row>
    <row r="1773" spans="1:13" s="79" customFormat="1" ht="13.5">
      <c r="A1773" s="72" t="str">
        <f>IF(B1773="Code",1+MAX(A$5:A1772),"")</f>
        <v/>
      </c>
      <c r="B1773" s="86"/>
      <c r="C1773" s="169"/>
      <c r="D1773" s="170"/>
      <c r="E1773" s="87">
        <v>4</v>
      </c>
      <c r="F1773" s="11"/>
      <c r="G1773" s="11"/>
      <c r="H1773" s="12"/>
      <c r="I1773" s="12"/>
      <c r="J1773" s="12" t="s">
        <v>216</v>
      </c>
      <c r="K1773" s="76"/>
      <c r="L1773" s="82"/>
      <c r="M1773" s="11"/>
    </row>
    <row r="1774" spans="1:13" s="79" customFormat="1" ht="13.5">
      <c r="A1774" s="72" t="str">
        <f>IF(B1774="Code",1+MAX(A$5:A1773),"")</f>
        <v/>
      </c>
      <c r="B1774" s="88" t="s">
        <v>238</v>
      </c>
      <c r="C1774" s="102"/>
      <c r="D1774" s="89" t="str">
        <f>IF(ISNUMBER(C1774),VLOOKUP(C1774,Approaches,2,0),"")</f>
        <v/>
      </c>
      <c r="E1774" s="76">
        <v>5</v>
      </c>
      <c r="F1774" s="11"/>
      <c r="G1774" s="12"/>
      <c r="H1774" s="103"/>
      <c r="I1774" s="14"/>
      <c r="J1774" s="12" t="s">
        <v>216</v>
      </c>
      <c r="K1774" s="87"/>
      <c r="L1774" s="82"/>
      <c r="M1774" s="11"/>
    </row>
    <row r="1775" spans="1:13" s="79" customFormat="1" ht="13.5">
      <c r="A1775" s="72"/>
      <c r="B1775" s="88" t="s">
        <v>238</v>
      </c>
      <c r="C1775" s="102"/>
      <c r="D1775" s="86" t="str">
        <f>IF(ISNUMBER(C1775),VLOOKUP(C1775,Approaches,2,0),"")</f>
        <v/>
      </c>
      <c r="E1775" s="76">
        <v>6</v>
      </c>
      <c r="F1775" s="11"/>
      <c r="G1775" s="12"/>
      <c r="H1775" s="103"/>
      <c r="I1775" s="14"/>
      <c r="J1775" s="12"/>
      <c r="K1775" s="87"/>
      <c r="L1775" s="82"/>
      <c r="M1775" s="11"/>
    </row>
    <row r="1776" spans="1:13" s="79" customFormat="1" ht="13.5">
      <c r="A1776" s="72"/>
      <c r="B1776" s="88" t="s">
        <v>238</v>
      </c>
      <c r="C1776" s="102"/>
      <c r="D1776" s="86" t="str">
        <f>IF(ISNUMBER(C1776),VLOOKUP(C1776,Approaches,2,0),"")</f>
        <v/>
      </c>
      <c r="E1776" s="76">
        <v>7</v>
      </c>
      <c r="F1776" s="11"/>
      <c r="G1776" s="12"/>
      <c r="H1776" s="103"/>
      <c r="I1776" s="14"/>
      <c r="J1776" s="12"/>
      <c r="K1776" s="87"/>
      <c r="L1776" s="82"/>
      <c r="M1776" s="11"/>
    </row>
    <row r="1777" spans="1:13" s="79" customFormat="1" ht="13.5">
      <c r="A1777" s="72"/>
      <c r="B1777" s="88" t="s">
        <v>238</v>
      </c>
      <c r="C1777" s="102"/>
      <c r="D1777" s="86" t="str">
        <f>IF(ISNUMBER(C1777),VLOOKUP(C1777,Approaches,2,0),"")</f>
        <v/>
      </c>
      <c r="E1777" s="76">
        <v>8</v>
      </c>
      <c r="F1777" s="11"/>
      <c r="G1777" s="12"/>
      <c r="H1777" s="103"/>
      <c r="I1777" s="14"/>
      <c r="J1777" s="12"/>
      <c r="K1777" s="87"/>
      <c r="L1777" s="82"/>
      <c r="M1777" s="11"/>
    </row>
    <row r="1778" spans="1:13" s="79" customFormat="1" ht="13.5">
      <c r="A1778" s="72"/>
      <c r="B1778" s="88" t="s">
        <v>238</v>
      </c>
      <c r="C1778" s="102"/>
      <c r="D1778" s="90" t="str">
        <f>IF(ISNUMBER(C1778),VLOOKUP(C1778,Approaches,2,0),"")</f>
        <v/>
      </c>
      <c r="E1778" s="76">
        <v>9</v>
      </c>
      <c r="F1778" s="11"/>
      <c r="G1778" s="12"/>
      <c r="H1778" s="103"/>
      <c r="I1778" s="14"/>
      <c r="J1778" s="12"/>
      <c r="K1778" s="87"/>
      <c r="L1778" s="82"/>
      <c r="M1778" s="11"/>
    </row>
    <row r="1779" spans="1:13" s="79" customFormat="1" ht="14.25" thickBot="1">
      <c r="A1779" s="72"/>
      <c r="B1779" s="91"/>
      <c r="C1779" s="91"/>
      <c r="D1779" s="86"/>
      <c r="E1779" s="76">
        <v>10</v>
      </c>
      <c r="F1779" s="11"/>
      <c r="G1779" s="12"/>
      <c r="H1779" s="103"/>
      <c r="I1779" s="15"/>
      <c r="J1779" s="12"/>
      <c r="K1779" s="87"/>
      <c r="L1779" s="82"/>
      <c r="M1779" s="11"/>
    </row>
    <row r="1780" spans="1:13" s="79" customFormat="1" ht="14.25" thickBot="1">
      <c r="A1780" s="72" t="str">
        <f>IF(B1780="Code",1+MAX(A$5:A1774),"")</f>
        <v/>
      </c>
      <c r="B1780" s="92"/>
      <c r="C1780" s="92"/>
      <c r="D1780" s="92"/>
      <c r="E1780" s="93"/>
      <c r="F1780" s="94"/>
      <c r="G1780" s="92" t="s">
        <v>204</v>
      </c>
      <c r="H1780" s="95">
        <f>B1770</f>
        <v>1501211</v>
      </c>
      <c r="I1780" s="104"/>
      <c r="J1780" s="93" t="s">
        <v>216</v>
      </c>
      <c r="K1780" s="93"/>
      <c r="L1780" s="93"/>
      <c r="M1780" s="93"/>
    </row>
    <row r="1781" spans="1:13" s="79" customFormat="1" ht="14.25" thickBot="1">
      <c r="A1781" s="72">
        <f>IF(B1781="Code",1+MAX(A$5:A1780),"")</f>
        <v>149</v>
      </c>
      <c r="B1781" s="73" t="s">
        <v>199</v>
      </c>
      <c r="C1781" s="73"/>
      <c r="D1781" s="74" t="s">
        <v>200</v>
      </c>
      <c r="E1781" s="75"/>
      <c r="F1781" s="74" t="s">
        <v>201</v>
      </c>
      <c r="G1781" s="74" t="s">
        <v>202</v>
      </c>
      <c r="H1781" s="75" t="s">
        <v>198</v>
      </c>
      <c r="I1781" s="75" t="s">
        <v>203</v>
      </c>
      <c r="J1781" s="75" t="s">
        <v>215</v>
      </c>
      <c r="K1781" s="76"/>
      <c r="L1781" s="77" t="str">
        <f>IF(AND(ISNUMBER(I1792),ISNUMBER(H1792)),"OK","")</f>
        <v/>
      </c>
      <c r="M1781" s="78"/>
    </row>
    <row r="1782" spans="1:13" s="79" customFormat="1" ht="13.5">
      <c r="A1782" s="72" t="str">
        <f>IF(B1782="Code",1+MAX(A$5:A1781),"")</f>
        <v/>
      </c>
      <c r="B1782" s="80">
        <f>VLOOKUP(A1781,BasicHeadings,2,0)</f>
        <v>1501221</v>
      </c>
      <c r="C1782" s="81"/>
      <c r="D1782" s="80" t="str">
        <f>VLOOKUP(A1781,BasicHeadings,3,0)</f>
        <v>Non-residential buildings</v>
      </c>
      <c r="E1782" s="76">
        <v>1</v>
      </c>
      <c r="F1782" s="11"/>
      <c r="G1782" s="11"/>
      <c r="H1782" s="12"/>
      <c r="I1782" s="12"/>
      <c r="J1782" s="12" t="s">
        <v>216</v>
      </c>
      <c r="K1782" s="76"/>
      <c r="L1782" s="82"/>
      <c r="M1782" s="11"/>
    </row>
    <row r="1783" spans="1:13" s="79" customFormat="1" ht="15" customHeight="1">
      <c r="A1783" s="72" t="str">
        <f>IF(B1783="Code",1+MAX(A$5:A1782),"")</f>
        <v/>
      </c>
      <c r="B1783" s="83"/>
      <c r="C1783" s="84" t="s">
        <v>212</v>
      </c>
      <c r="D1783" s="83"/>
      <c r="E1783" s="76">
        <v>2</v>
      </c>
      <c r="F1783" s="11"/>
      <c r="G1783" s="11"/>
      <c r="H1783" s="12"/>
      <c r="I1783" s="12"/>
      <c r="J1783" s="12" t="s">
        <v>216</v>
      </c>
      <c r="K1783" s="76"/>
      <c r="L1783" s="82"/>
      <c r="M1783" s="11"/>
    </row>
    <row r="1784" spans="1:13" s="79" customFormat="1" ht="13.5" customHeight="1">
      <c r="A1784" s="72" t="str">
        <f>IF(B1784="Code",1+MAX(A$5:A1783),"")</f>
        <v/>
      </c>
      <c r="B1784" s="85"/>
      <c r="C1784" s="167" t="s">
        <v>239</v>
      </c>
      <c r="D1784" s="168"/>
      <c r="E1784" s="76">
        <v>3</v>
      </c>
      <c r="F1784" s="11"/>
      <c r="G1784" s="11"/>
      <c r="H1784" s="12"/>
      <c r="I1784" s="13"/>
      <c r="J1784" s="12" t="s">
        <v>216</v>
      </c>
      <c r="K1784" s="76"/>
      <c r="L1784" s="82"/>
      <c r="M1784" s="11"/>
    </row>
    <row r="1785" spans="1:13" s="79" customFormat="1" ht="13.5">
      <c r="A1785" s="72" t="str">
        <f>IF(B1785="Code",1+MAX(A$5:A1784),"")</f>
        <v/>
      </c>
      <c r="B1785" s="86"/>
      <c r="C1785" s="169"/>
      <c r="D1785" s="170"/>
      <c r="E1785" s="87">
        <v>4</v>
      </c>
      <c r="F1785" s="11"/>
      <c r="G1785" s="11"/>
      <c r="H1785" s="12"/>
      <c r="I1785" s="12"/>
      <c r="J1785" s="12" t="s">
        <v>216</v>
      </c>
      <c r="K1785" s="76"/>
      <c r="L1785" s="82"/>
      <c r="M1785" s="11"/>
    </row>
    <row r="1786" spans="1:13" s="79" customFormat="1" ht="13.5">
      <c r="A1786" s="72" t="str">
        <f>IF(B1786="Code",1+MAX(A$5:A1785),"")</f>
        <v/>
      </c>
      <c r="B1786" s="88" t="s">
        <v>238</v>
      </c>
      <c r="C1786" s="102"/>
      <c r="D1786" s="89" t="str">
        <f>IF(ISNUMBER(C1786),VLOOKUP(C1786,Approaches,2,0),"")</f>
        <v/>
      </c>
      <c r="E1786" s="76">
        <v>5</v>
      </c>
      <c r="F1786" s="11"/>
      <c r="G1786" s="12"/>
      <c r="H1786" s="103"/>
      <c r="I1786" s="14"/>
      <c r="J1786" s="12" t="s">
        <v>216</v>
      </c>
      <c r="K1786" s="87"/>
      <c r="L1786" s="82"/>
      <c r="M1786" s="11"/>
    </row>
    <row r="1787" spans="1:13" s="79" customFormat="1" ht="13.5">
      <c r="A1787" s="72"/>
      <c r="B1787" s="88" t="s">
        <v>238</v>
      </c>
      <c r="C1787" s="102"/>
      <c r="D1787" s="86" t="str">
        <f>IF(ISNUMBER(C1787),VLOOKUP(C1787,Approaches,2,0),"")</f>
        <v/>
      </c>
      <c r="E1787" s="76">
        <v>6</v>
      </c>
      <c r="F1787" s="11"/>
      <c r="G1787" s="12"/>
      <c r="H1787" s="103"/>
      <c r="I1787" s="14"/>
      <c r="J1787" s="12"/>
      <c r="K1787" s="87"/>
      <c r="L1787" s="82"/>
      <c r="M1787" s="11"/>
    </row>
    <row r="1788" spans="1:13" s="79" customFormat="1" ht="13.5">
      <c r="A1788" s="72"/>
      <c r="B1788" s="88" t="s">
        <v>238</v>
      </c>
      <c r="C1788" s="102"/>
      <c r="D1788" s="86" t="str">
        <f>IF(ISNUMBER(C1788),VLOOKUP(C1788,Approaches,2,0),"")</f>
        <v/>
      </c>
      <c r="E1788" s="76">
        <v>7</v>
      </c>
      <c r="F1788" s="11"/>
      <c r="G1788" s="12"/>
      <c r="H1788" s="103"/>
      <c r="I1788" s="14"/>
      <c r="J1788" s="12"/>
      <c r="K1788" s="87"/>
      <c r="L1788" s="82"/>
      <c r="M1788" s="11"/>
    </row>
    <row r="1789" spans="1:13" s="79" customFormat="1" ht="13.5">
      <c r="A1789" s="72"/>
      <c r="B1789" s="88" t="s">
        <v>238</v>
      </c>
      <c r="C1789" s="102"/>
      <c r="D1789" s="86" t="str">
        <f>IF(ISNUMBER(C1789),VLOOKUP(C1789,Approaches,2,0),"")</f>
        <v/>
      </c>
      <c r="E1789" s="76">
        <v>8</v>
      </c>
      <c r="F1789" s="11"/>
      <c r="G1789" s="12"/>
      <c r="H1789" s="103"/>
      <c r="I1789" s="14"/>
      <c r="J1789" s="12"/>
      <c r="K1789" s="87"/>
      <c r="L1789" s="82"/>
      <c r="M1789" s="11"/>
    </row>
    <row r="1790" spans="1:13" s="79" customFormat="1" ht="13.5">
      <c r="A1790" s="72"/>
      <c r="B1790" s="88" t="s">
        <v>238</v>
      </c>
      <c r="C1790" s="102"/>
      <c r="D1790" s="90" t="str">
        <f>IF(ISNUMBER(C1790),VLOOKUP(C1790,Approaches,2,0),"")</f>
        <v/>
      </c>
      <c r="E1790" s="76">
        <v>9</v>
      </c>
      <c r="F1790" s="11"/>
      <c r="G1790" s="12"/>
      <c r="H1790" s="103"/>
      <c r="I1790" s="14"/>
      <c r="J1790" s="12"/>
      <c r="K1790" s="87"/>
      <c r="L1790" s="82"/>
      <c r="M1790" s="11"/>
    </row>
    <row r="1791" spans="1:13" s="79" customFormat="1" ht="14.25" thickBot="1">
      <c r="A1791" s="72"/>
      <c r="B1791" s="91"/>
      <c r="C1791" s="91"/>
      <c r="D1791" s="86"/>
      <c r="E1791" s="76">
        <v>10</v>
      </c>
      <c r="F1791" s="11"/>
      <c r="G1791" s="12"/>
      <c r="H1791" s="103"/>
      <c r="I1791" s="15"/>
      <c r="J1791" s="12"/>
      <c r="K1791" s="87"/>
      <c r="L1791" s="82"/>
      <c r="M1791" s="11"/>
    </row>
    <row r="1792" spans="1:13" s="79" customFormat="1" ht="14.25" thickBot="1">
      <c r="A1792" s="72" t="str">
        <f>IF(B1792="Code",1+MAX(A$5:A1786),"")</f>
        <v/>
      </c>
      <c r="B1792" s="92"/>
      <c r="C1792" s="92"/>
      <c r="D1792" s="92"/>
      <c r="E1792" s="93"/>
      <c r="F1792" s="94"/>
      <c r="G1792" s="92" t="s">
        <v>204</v>
      </c>
      <c r="H1792" s="95">
        <f>B1782</f>
        <v>1501221</v>
      </c>
      <c r="I1792" s="104"/>
      <c r="J1792" s="93" t="s">
        <v>216</v>
      </c>
      <c r="K1792" s="93"/>
      <c r="L1792" s="93"/>
      <c r="M1792" s="93"/>
    </row>
    <row r="1793" spans="1:13" s="79" customFormat="1" ht="14.25" thickBot="1">
      <c r="A1793" s="72">
        <f>IF(B1793="Code",1+MAX(A$5:A1792),"")</f>
        <v>150</v>
      </c>
      <c r="B1793" s="73" t="s">
        <v>199</v>
      </c>
      <c r="C1793" s="73"/>
      <c r="D1793" s="74" t="s">
        <v>200</v>
      </c>
      <c r="E1793" s="75"/>
      <c r="F1793" s="74" t="s">
        <v>201</v>
      </c>
      <c r="G1793" s="74" t="s">
        <v>202</v>
      </c>
      <c r="H1793" s="75" t="s">
        <v>198</v>
      </c>
      <c r="I1793" s="75" t="s">
        <v>203</v>
      </c>
      <c r="J1793" s="75" t="s">
        <v>215</v>
      </c>
      <c r="K1793" s="76"/>
      <c r="L1793" s="77" t="str">
        <f>IF(AND(ISNUMBER(I1804),ISNUMBER(H1804)),"OK","")</f>
        <v/>
      </c>
      <c r="M1793" s="78"/>
    </row>
    <row r="1794" spans="1:13" s="79" customFormat="1" ht="13.5">
      <c r="A1794" s="72" t="str">
        <f>IF(B1794="Code",1+MAX(A$5:A1793),"")</f>
        <v/>
      </c>
      <c r="B1794" s="80">
        <f>VLOOKUP(A1793,BasicHeadings,2,0)</f>
        <v>1501231</v>
      </c>
      <c r="C1794" s="81"/>
      <c r="D1794" s="80" t="str">
        <f>VLOOKUP(A1793,BasicHeadings,3,0)</f>
        <v>Civil engineering works</v>
      </c>
      <c r="E1794" s="76">
        <v>1</v>
      </c>
      <c r="F1794" s="11"/>
      <c r="G1794" s="11"/>
      <c r="H1794" s="12"/>
      <c r="I1794" s="12"/>
      <c r="J1794" s="12" t="s">
        <v>216</v>
      </c>
      <c r="K1794" s="76"/>
      <c r="L1794" s="82"/>
      <c r="M1794" s="11"/>
    </row>
    <row r="1795" spans="1:13" s="79" customFormat="1" ht="15" customHeight="1">
      <c r="A1795" s="72" t="str">
        <f>IF(B1795="Code",1+MAX(A$5:A1794),"")</f>
        <v/>
      </c>
      <c r="B1795" s="83"/>
      <c r="C1795" s="84" t="s">
        <v>212</v>
      </c>
      <c r="D1795" s="83"/>
      <c r="E1795" s="76">
        <v>2</v>
      </c>
      <c r="F1795" s="11"/>
      <c r="G1795" s="11"/>
      <c r="H1795" s="12"/>
      <c r="I1795" s="12"/>
      <c r="J1795" s="12" t="s">
        <v>216</v>
      </c>
      <c r="K1795" s="76"/>
      <c r="L1795" s="82"/>
      <c r="M1795" s="11"/>
    </row>
    <row r="1796" spans="1:13" s="79" customFormat="1" ht="13.5" customHeight="1">
      <c r="A1796" s="72" t="str">
        <f>IF(B1796="Code",1+MAX(A$5:A1795),"")</f>
        <v/>
      </c>
      <c r="B1796" s="85"/>
      <c r="C1796" s="167" t="s">
        <v>239</v>
      </c>
      <c r="D1796" s="168"/>
      <c r="E1796" s="76">
        <v>3</v>
      </c>
      <c r="F1796" s="11"/>
      <c r="G1796" s="11"/>
      <c r="H1796" s="12"/>
      <c r="I1796" s="13"/>
      <c r="J1796" s="12" t="s">
        <v>216</v>
      </c>
      <c r="K1796" s="76"/>
      <c r="L1796" s="82"/>
      <c r="M1796" s="11"/>
    </row>
    <row r="1797" spans="1:13" s="79" customFormat="1" ht="13.5">
      <c r="A1797" s="72" t="str">
        <f>IF(B1797="Code",1+MAX(A$5:A1796),"")</f>
        <v/>
      </c>
      <c r="B1797" s="86"/>
      <c r="C1797" s="169"/>
      <c r="D1797" s="170"/>
      <c r="E1797" s="87">
        <v>4</v>
      </c>
      <c r="F1797" s="11"/>
      <c r="G1797" s="11"/>
      <c r="H1797" s="12"/>
      <c r="I1797" s="12"/>
      <c r="J1797" s="12" t="s">
        <v>216</v>
      </c>
      <c r="K1797" s="76"/>
      <c r="L1797" s="82"/>
      <c r="M1797" s="11"/>
    </row>
    <row r="1798" spans="1:13" s="79" customFormat="1" ht="13.5">
      <c r="A1798" s="72" t="str">
        <f>IF(B1798="Code",1+MAX(A$5:A1797),"")</f>
        <v/>
      </c>
      <c r="B1798" s="88" t="s">
        <v>238</v>
      </c>
      <c r="C1798" s="102"/>
      <c r="D1798" s="89" t="str">
        <f>IF(ISNUMBER(C1798),VLOOKUP(C1798,Approaches,2,0),"")</f>
        <v/>
      </c>
      <c r="E1798" s="76">
        <v>5</v>
      </c>
      <c r="F1798" s="11"/>
      <c r="G1798" s="12"/>
      <c r="H1798" s="103"/>
      <c r="I1798" s="14"/>
      <c r="J1798" s="12" t="s">
        <v>216</v>
      </c>
      <c r="K1798" s="87"/>
      <c r="L1798" s="82"/>
      <c r="M1798" s="11"/>
    </row>
    <row r="1799" spans="1:13" s="79" customFormat="1" ht="13.5">
      <c r="A1799" s="72"/>
      <c r="B1799" s="88" t="s">
        <v>238</v>
      </c>
      <c r="C1799" s="102"/>
      <c r="D1799" s="86" t="str">
        <f>IF(ISNUMBER(C1799),VLOOKUP(C1799,Approaches,2,0),"")</f>
        <v/>
      </c>
      <c r="E1799" s="76">
        <v>6</v>
      </c>
      <c r="F1799" s="11"/>
      <c r="G1799" s="12"/>
      <c r="H1799" s="103"/>
      <c r="I1799" s="14"/>
      <c r="J1799" s="12"/>
      <c r="K1799" s="87"/>
      <c r="L1799" s="82"/>
      <c r="M1799" s="11"/>
    </row>
    <row r="1800" spans="1:13" s="79" customFormat="1" ht="13.5">
      <c r="A1800" s="72"/>
      <c r="B1800" s="88" t="s">
        <v>238</v>
      </c>
      <c r="C1800" s="102"/>
      <c r="D1800" s="86" t="str">
        <f>IF(ISNUMBER(C1800),VLOOKUP(C1800,Approaches,2,0),"")</f>
        <v/>
      </c>
      <c r="E1800" s="76">
        <v>7</v>
      </c>
      <c r="F1800" s="11"/>
      <c r="G1800" s="12"/>
      <c r="H1800" s="103"/>
      <c r="I1800" s="14"/>
      <c r="J1800" s="12"/>
      <c r="K1800" s="87"/>
      <c r="L1800" s="82"/>
      <c r="M1800" s="11"/>
    </row>
    <row r="1801" spans="1:13" s="79" customFormat="1" ht="13.5">
      <c r="A1801" s="72"/>
      <c r="B1801" s="88" t="s">
        <v>238</v>
      </c>
      <c r="C1801" s="102"/>
      <c r="D1801" s="86" t="str">
        <f>IF(ISNUMBER(C1801),VLOOKUP(C1801,Approaches,2,0),"")</f>
        <v/>
      </c>
      <c r="E1801" s="76">
        <v>8</v>
      </c>
      <c r="F1801" s="11"/>
      <c r="G1801" s="12"/>
      <c r="H1801" s="103"/>
      <c r="I1801" s="14"/>
      <c r="J1801" s="12"/>
      <c r="K1801" s="87"/>
      <c r="L1801" s="82"/>
      <c r="M1801" s="11"/>
    </row>
    <row r="1802" spans="1:13" s="79" customFormat="1" ht="13.5">
      <c r="A1802" s="72"/>
      <c r="B1802" s="88" t="s">
        <v>238</v>
      </c>
      <c r="C1802" s="102"/>
      <c r="D1802" s="90" t="str">
        <f>IF(ISNUMBER(C1802),VLOOKUP(C1802,Approaches,2,0),"")</f>
        <v/>
      </c>
      <c r="E1802" s="76">
        <v>9</v>
      </c>
      <c r="F1802" s="11"/>
      <c r="G1802" s="12"/>
      <c r="H1802" s="103"/>
      <c r="I1802" s="14"/>
      <c r="J1802" s="12"/>
      <c r="K1802" s="87"/>
      <c r="L1802" s="82"/>
      <c r="M1802" s="11"/>
    </row>
    <row r="1803" spans="1:13" s="79" customFormat="1" ht="14.25" thickBot="1">
      <c r="A1803" s="72"/>
      <c r="B1803" s="91"/>
      <c r="C1803" s="91"/>
      <c r="D1803" s="86"/>
      <c r="E1803" s="76">
        <v>10</v>
      </c>
      <c r="F1803" s="11"/>
      <c r="G1803" s="12"/>
      <c r="H1803" s="103"/>
      <c r="I1803" s="15"/>
      <c r="J1803" s="12"/>
      <c r="K1803" s="87"/>
      <c r="L1803" s="82"/>
      <c r="M1803" s="11"/>
    </row>
    <row r="1804" spans="1:13" s="79" customFormat="1" ht="14.25" thickBot="1">
      <c r="A1804" s="72" t="str">
        <f>IF(B1804="Code",1+MAX(A$5:A1798),"")</f>
        <v/>
      </c>
      <c r="B1804" s="92"/>
      <c r="C1804" s="92"/>
      <c r="D1804" s="92"/>
      <c r="E1804" s="93"/>
      <c r="F1804" s="94"/>
      <c r="G1804" s="92" t="s">
        <v>204</v>
      </c>
      <c r="H1804" s="95">
        <f>B1794</f>
        <v>1501231</v>
      </c>
      <c r="I1804" s="104"/>
      <c r="J1804" s="93" t="s">
        <v>216</v>
      </c>
      <c r="K1804" s="93"/>
      <c r="L1804" s="93"/>
      <c r="M1804" s="93"/>
    </row>
    <row r="1805" spans="1:13" s="79" customFormat="1" ht="14.25" thickBot="1">
      <c r="A1805" s="72">
        <f>IF(B1805="Code",1+MAX(A$5:A1804),"")</f>
        <v>151</v>
      </c>
      <c r="B1805" s="73" t="s">
        <v>199</v>
      </c>
      <c r="C1805" s="73"/>
      <c r="D1805" s="74" t="s">
        <v>200</v>
      </c>
      <c r="E1805" s="75"/>
      <c r="F1805" s="74" t="s">
        <v>201</v>
      </c>
      <c r="G1805" s="74" t="s">
        <v>202</v>
      </c>
      <c r="H1805" s="75" t="s">
        <v>198</v>
      </c>
      <c r="I1805" s="75" t="s">
        <v>203</v>
      </c>
      <c r="J1805" s="75" t="s">
        <v>215</v>
      </c>
      <c r="K1805" s="76"/>
      <c r="L1805" s="77" t="str">
        <f>IF(AND(ISNUMBER(I1816),ISNUMBER(H1816)),"OK","")</f>
        <v/>
      </c>
      <c r="M1805" s="78"/>
    </row>
    <row r="1806" spans="1:13" s="79" customFormat="1" ht="13.5">
      <c r="A1806" s="72" t="str">
        <f>IF(B1806="Code",1+MAX(A$5:A1805),"")</f>
        <v/>
      </c>
      <c r="B1806" s="80">
        <f>VLOOKUP(A1805,BasicHeadings,2,0)</f>
        <v>1501311</v>
      </c>
      <c r="C1806" s="81"/>
      <c r="D1806" s="80" t="str">
        <f>VLOOKUP(A1805,BasicHeadings,3,0)</f>
        <v>Other products</v>
      </c>
      <c r="E1806" s="76">
        <v>1</v>
      </c>
      <c r="F1806" s="11"/>
      <c r="G1806" s="11"/>
      <c r="H1806" s="12"/>
      <c r="I1806" s="12"/>
      <c r="J1806" s="12" t="s">
        <v>216</v>
      </c>
      <c r="K1806" s="76"/>
      <c r="L1806" s="82"/>
      <c r="M1806" s="11"/>
    </row>
    <row r="1807" spans="1:13" s="79" customFormat="1" ht="15" customHeight="1">
      <c r="A1807" s="72" t="str">
        <f>IF(B1807="Code",1+MAX(A$5:A1806),"")</f>
        <v/>
      </c>
      <c r="B1807" s="83"/>
      <c r="C1807" s="84" t="s">
        <v>212</v>
      </c>
      <c r="D1807" s="83"/>
      <c r="E1807" s="76">
        <v>2</v>
      </c>
      <c r="F1807" s="11"/>
      <c r="G1807" s="11"/>
      <c r="H1807" s="12"/>
      <c r="I1807" s="12"/>
      <c r="J1807" s="12" t="s">
        <v>216</v>
      </c>
      <c r="K1807" s="76"/>
      <c r="L1807" s="82"/>
      <c r="M1807" s="11"/>
    </row>
    <row r="1808" spans="1:13" s="79" customFormat="1" ht="13.5" customHeight="1">
      <c r="A1808" s="72" t="str">
        <f>IF(B1808="Code",1+MAX(A$5:A1807),"")</f>
        <v/>
      </c>
      <c r="B1808" s="85"/>
      <c r="C1808" s="167" t="s">
        <v>239</v>
      </c>
      <c r="D1808" s="168"/>
      <c r="E1808" s="76">
        <v>3</v>
      </c>
      <c r="F1808" s="11"/>
      <c r="G1808" s="11"/>
      <c r="H1808" s="12"/>
      <c r="I1808" s="13"/>
      <c r="J1808" s="12" t="s">
        <v>216</v>
      </c>
      <c r="K1808" s="76"/>
      <c r="L1808" s="82"/>
      <c r="M1808" s="11"/>
    </row>
    <row r="1809" spans="1:13" s="79" customFormat="1" ht="13.5">
      <c r="A1809" s="72" t="str">
        <f>IF(B1809="Code",1+MAX(A$5:A1808),"")</f>
        <v/>
      </c>
      <c r="B1809" s="86"/>
      <c r="C1809" s="169"/>
      <c r="D1809" s="170"/>
      <c r="E1809" s="87">
        <v>4</v>
      </c>
      <c r="F1809" s="11"/>
      <c r="G1809" s="11"/>
      <c r="H1809" s="12"/>
      <c r="I1809" s="12"/>
      <c r="J1809" s="12" t="s">
        <v>216</v>
      </c>
      <c r="K1809" s="76"/>
      <c r="L1809" s="82"/>
      <c r="M1809" s="11"/>
    </row>
    <row r="1810" spans="1:13" s="79" customFormat="1" ht="13.5">
      <c r="A1810" s="72" t="str">
        <f>IF(B1810="Code",1+MAX(A$5:A1809),"")</f>
        <v/>
      </c>
      <c r="B1810" s="88" t="s">
        <v>238</v>
      </c>
      <c r="C1810" s="102"/>
      <c r="D1810" s="89" t="str">
        <f>IF(ISNUMBER(C1810),VLOOKUP(C1810,Approaches,2,0),"")</f>
        <v/>
      </c>
      <c r="E1810" s="76">
        <v>5</v>
      </c>
      <c r="F1810" s="11"/>
      <c r="G1810" s="12"/>
      <c r="H1810" s="103"/>
      <c r="I1810" s="14"/>
      <c r="J1810" s="12" t="s">
        <v>216</v>
      </c>
      <c r="K1810" s="87"/>
      <c r="L1810" s="82"/>
      <c r="M1810" s="11"/>
    </row>
    <row r="1811" spans="1:13" s="79" customFormat="1" ht="13.5">
      <c r="A1811" s="72"/>
      <c r="B1811" s="88" t="s">
        <v>238</v>
      </c>
      <c r="C1811" s="102"/>
      <c r="D1811" s="86" t="str">
        <f>IF(ISNUMBER(C1811),VLOOKUP(C1811,Approaches,2,0),"")</f>
        <v/>
      </c>
      <c r="E1811" s="76">
        <v>6</v>
      </c>
      <c r="F1811" s="11"/>
      <c r="G1811" s="12"/>
      <c r="H1811" s="103"/>
      <c r="I1811" s="14"/>
      <c r="J1811" s="12"/>
      <c r="K1811" s="87"/>
      <c r="L1811" s="82"/>
      <c r="M1811" s="11"/>
    </row>
    <row r="1812" spans="1:13" s="79" customFormat="1" ht="13.5">
      <c r="A1812" s="72"/>
      <c r="B1812" s="88" t="s">
        <v>238</v>
      </c>
      <c r="C1812" s="102"/>
      <c r="D1812" s="86" t="str">
        <f>IF(ISNUMBER(C1812),VLOOKUP(C1812,Approaches,2,0),"")</f>
        <v/>
      </c>
      <c r="E1812" s="76">
        <v>7</v>
      </c>
      <c r="F1812" s="11"/>
      <c r="G1812" s="12"/>
      <c r="H1812" s="103"/>
      <c r="I1812" s="14"/>
      <c r="J1812" s="12"/>
      <c r="K1812" s="87"/>
      <c r="L1812" s="82"/>
      <c r="M1812" s="11"/>
    </row>
    <row r="1813" spans="1:13" s="79" customFormat="1" ht="13.5">
      <c r="A1813" s="72"/>
      <c r="B1813" s="88" t="s">
        <v>238</v>
      </c>
      <c r="C1813" s="102"/>
      <c r="D1813" s="86" t="str">
        <f>IF(ISNUMBER(C1813),VLOOKUP(C1813,Approaches,2,0),"")</f>
        <v/>
      </c>
      <c r="E1813" s="76">
        <v>8</v>
      </c>
      <c r="F1813" s="11"/>
      <c r="G1813" s="12"/>
      <c r="H1813" s="103"/>
      <c r="I1813" s="14"/>
      <c r="J1813" s="12"/>
      <c r="K1813" s="87"/>
      <c r="L1813" s="82"/>
      <c r="M1813" s="11"/>
    </row>
    <row r="1814" spans="1:13" s="79" customFormat="1" ht="13.5">
      <c r="A1814" s="72"/>
      <c r="B1814" s="88" t="s">
        <v>238</v>
      </c>
      <c r="C1814" s="102"/>
      <c r="D1814" s="90" t="str">
        <f>IF(ISNUMBER(C1814),VLOOKUP(C1814,Approaches,2,0),"")</f>
        <v/>
      </c>
      <c r="E1814" s="76">
        <v>9</v>
      </c>
      <c r="F1814" s="11"/>
      <c r="G1814" s="12"/>
      <c r="H1814" s="103"/>
      <c r="I1814" s="14"/>
      <c r="J1814" s="12"/>
      <c r="K1814" s="87"/>
      <c r="L1814" s="82"/>
      <c r="M1814" s="11"/>
    </row>
    <row r="1815" spans="1:13" s="79" customFormat="1" ht="14.25" thickBot="1">
      <c r="A1815" s="72"/>
      <c r="B1815" s="91"/>
      <c r="C1815" s="91"/>
      <c r="D1815" s="86"/>
      <c r="E1815" s="76">
        <v>10</v>
      </c>
      <c r="F1815" s="11"/>
      <c r="G1815" s="12"/>
      <c r="H1815" s="103"/>
      <c r="I1815" s="15"/>
      <c r="J1815" s="12"/>
      <c r="K1815" s="87"/>
      <c r="L1815" s="82"/>
      <c r="M1815" s="11"/>
    </row>
    <row r="1816" spans="1:13" s="79" customFormat="1" ht="14.25" thickBot="1">
      <c r="A1816" s="72" t="str">
        <f>IF(B1816="Code",1+MAX(A$5:A1810),"")</f>
        <v/>
      </c>
      <c r="B1816" s="92"/>
      <c r="C1816" s="92"/>
      <c r="D1816" s="92"/>
      <c r="E1816" s="93"/>
      <c r="F1816" s="94"/>
      <c r="G1816" s="92" t="s">
        <v>204</v>
      </c>
      <c r="H1816" s="95">
        <f>B1806</f>
        <v>1501311</v>
      </c>
      <c r="I1816" s="104"/>
      <c r="J1816" s="93" t="s">
        <v>216</v>
      </c>
      <c r="K1816" s="93"/>
      <c r="L1816" s="93"/>
      <c r="M1816" s="93"/>
    </row>
    <row r="1817" spans="1:13" s="79" customFormat="1" ht="14.25" thickBot="1">
      <c r="A1817" s="72">
        <f>IF(B1817="Code",1+MAX(A$5:A1816),"")</f>
        <v>152</v>
      </c>
      <c r="B1817" s="73" t="s">
        <v>199</v>
      </c>
      <c r="C1817" s="73"/>
      <c r="D1817" s="74" t="s">
        <v>200</v>
      </c>
      <c r="E1817" s="75"/>
      <c r="F1817" s="74" t="s">
        <v>201</v>
      </c>
      <c r="G1817" s="74" t="s">
        <v>202</v>
      </c>
      <c r="H1817" s="75" t="s">
        <v>198</v>
      </c>
      <c r="I1817" s="75" t="s">
        <v>203</v>
      </c>
      <c r="J1817" s="75" t="s">
        <v>215</v>
      </c>
      <c r="K1817" s="76"/>
      <c r="L1817" s="77" t="str">
        <f>IF(AND(ISNUMBER(I1828),ISNUMBER(H1828)),"OK","")</f>
        <v/>
      </c>
      <c r="M1817" s="78"/>
    </row>
    <row r="1818" spans="1:13" s="79" customFormat="1" ht="13.5">
      <c r="A1818" s="72" t="str">
        <f>IF(B1818="Code",1+MAX(A$5:A1817),"")</f>
        <v/>
      </c>
      <c r="B1818" s="80">
        <f>VLOOKUP(A1817,BasicHeadings,2,0)</f>
        <v>1502111</v>
      </c>
      <c r="C1818" s="81"/>
      <c r="D1818" s="80" t="str">
        <f>VLOOKUP(A1817,BasicHeadings,3,0)</f>
        <v>Change in inventories</v>
      </c>
      <c r="E1818" s="76">
        <v>1</v>
      </c>
      <c r="F1818" s="11"/>
      <c r="G1818" s="11"/>
      <c r="H1818" s="12"/>
      <c r="I1818" s="12"/>
      <c r="J1818" s="12" t="s">
        <v>216</v>
      </c>
      <c r="K1818" s="76"/>
      <c r="L1818" s="82"/>
      <c r="M1818" s="11"/>
    </row>
    <row r="1819" spans="1:13" s="79" customFormat="1" ht="15" customHeight="1">
      <c r="A1819" s="72" t="str">
        <f>IF(B1819="Code",1+MAX(A$5:A1818),"")</f>
        <v/>
      </c>
      <c r="B1819" s="83"/>
      <c r="C1819" s="84" t="s">
        <v>212</v>
      </c>
      <c r="D1819" s="83"/>
      <c r="E1819" s="76">
        <v>2</v>
      </c>
      <c r="F1819" s="11"/>
      <c r="G1819" s="11"/>
      <c r="H1819" s="12"/>
      <c r="I1819" s="12"/>
      <c r="J1819" s="12" t="s">
        <v>216</v>
      </c>
      <c r="K1819" s="76"/>
      <c r="L1819" s="82"/>
      <c r="M1819" s="11"/>
    </row>
    <row r="1820" spans="1:13" s="79" customFormat="1" ht="13.5" customHeight="1">
      <c r="A1820" s="72" t="str">
        <f>IF(B1820="Code",1+MAX(A$5:A1819),"")</f>
        <v/>
      </c>
      <c r="B1820" s="85"/>
      <c r="C1820" s="167" t="s">
        <v>239</v>
      </c>
      <c r="D1820" s="168"/>
      <c r="E1820" s="76">
        <v>3</v>
      </c>
      <c r="F1820" s="11"/>
      <c r="G1820" s="11"/>
      <c r="H1820" s="12"/>
      <c r="I1820" s="13"/>
      <c r="J1820" s="12" t="s">
        <v>216</v>
      </c>
      <c r="K1820" s="76"/>
      <c r="L1820" s="82"/>
      <c r="M1820" s="11"/>
    </row>
    <row r="1821" spans="1:13" s="79" customFormat="1" ht="13.5">
      <c r="A1821" s="72" t="str">
        <f>IF(B1821="Code",1+MAX(A$5:A1820),"")</f>
        <v/>
      </c>
      <c r="B1821" s="86"/>
      <c r="C1821" s="169"/>
      <c r="D1821" s="170"/>
      <c r="E1821" s="87">
        <v>4</v>
      </c>
      <c r="F1821" s="11"/>
      <c r="G1821" s="11"/>
      <c r="H1821" s="12"/>
      <c r="I1821" s="12"/>
      <c r="J1821" s="12" t="s">
        <v>216</v>
      </c>
      <c r="K1821" s="76"/>
      <c r="L1821" s="82"/>
      <c r="M1821" s="11"/>
    </row>
    <row r="1822" spans="1:13" s="79" customFormat="1" ht="13.5">
      <c r="A1822" s="72" t="str">
        <f>IF(B1822="Code",1+MAX(A$5:A1821),"")</f>
        <v/>
      </c>
      <c r="B1822" s="88" t="s">
        <v>238</v>
      </c>
      <c r="C1822" s="102"/>
      <c r="D1822" s="89" t="str">
        <f>IF(ISNUMBER(C1822),VLOOKUP(C1822,Approaches,2,0),"")</f>
        <v/>
      </c>
      <c r="E1822" s="76">
        <v>5</v>
      </c>
      <c r="F1822" s="11"/>
      <c r="G1822" s="12"/>
      <c r="H1822" s="103"/>
      <c r="I1822" s="14"/>
      <c r="J1822" s="12" t="s">
        <v>216</v>
      </c>
      <c r="K1822" s="87"/>
      <c r="L1822" s="82"/>
      <c r="M1822" s="11"/>
    </row>
    <row r="1823" spans="1:13" s="79" customFormat="1" ht="13.5">
      <c r="A1823" s="72"/>
      <c r="B1823" s="88" t="s">
        <v>238</v>
      </c>
      <c r="C1823" s="102"/>
      <c r="D1823" s="86" t="str">
        <f>IF(ISNUMBER(C1823),VLOOKUP(C1823,Approaches,2,0),"")</f>
        <v/>
      </c>
      <c r="E1823" s="76">
        <v>6</v>
      </c>
      <c r="F1823" s="11"/>
      <c r="G1823" s="12"/>
      <c r="H1823" s="103"/>
      <c r="I1823" s="14"/>
      <c r="J1823" s="12"/>
      <c r="K1823" s="87"/>
      <c r="L1823" s="82"/>
      <c r="M1823" s="11"/>
    </row>
    <row r="1824" spans="1:13" s="79" customFormat="1" ht="13.5">
      <c r="A1824" s="72"/>
      <c r="B1824" s="88" t="s">
        <v>238</v>
      </c>
      <c r="C1824" s="102"/>
      <c r="D1824" s="86" t="str">
        <f>IF(ISNUMBER(C1824),VLOOKUP(C1824,Approaches,2,0),"")</f>
        <v/>
      </c>
      <c r="E1824" s="76">
        <v>7</v>
      </c>
      <c r="F1824" s="11"/>
      <c r="G1824" s="12"/>
      <c r="H1824" s="103"/>
      <c r="I1824" s="14"/>
      <c r="J1824" s="12"/>
      <c r="K1824" s="87"/>
      <c r="L1824" s="82"/>
      <c r="M1824" s="11"/>
    </row>
    <row r="1825" spans="1:13" s="79" customFormat="1" ht="13.5">
      <c r="A1825" s="72"/>
      <c r="B1825" s="88" t="s">
        <v>238</v>
      </c>
      <c r="C1825" s="102"/>
      <c r="D1825" s="86" t="str">
        <f>IF(ISNUMBER(C1825),VLOOKUP(C1825,Approaches,2,0),"")</f>
        <v/>
      </c>
      <c r="E1825" s="76">
        <v>8</v>
      </c>
      <c r="F1825" s="11"/>
      <c r="G1825" s="12"/>
      <c r="H1825" s="103"/>
      <c r="I1825" s="14"/>
      <c r="J1825" s="12"/>
      <c r="K1825" s="87"/>
      <c r="L1825" s="82"/>
      <c r="M1825" s="11"/>
    </row>
    <row r="1826" spans="1:13" s="79" customFormat="1" ht="13.5">
      <c r="A1826" s="72"/>
      <c r="B1826" s="88" t="s">
        <v>238</v>
      </c>
      <c r="C1826" s="102"/>
      <c r="D1826" s="90" t="str">
        <f>IF(ISNUMBER(C1826),VLOOKUP(C1826,Approaches,2,0),"")</f>
        <v/>
      </c>
      <c r="E1826" s="76">
        <v>9</v>
      </c>
      <c r="F1826" s="11"/>
      <c r="G1826" s="12"/>
      <c r="H1826" s="103"/>
      <c r="I1826" s="14"/>
      <c r="J1826" s="12"/>
      <c r="K1826" s="87"/>
      <c r="L1826" s="82"/>
      <c r="M1826" s="11"/>
    </row>
    <row r="1827" spans="1:13" s="79" customFormat="1" ht="14.25" thickBot="1">
      <c r="A1827" s="72"/>
      <c r="B1827" s="91"/>
      <c r="C1827" s="91"/>
      <c r="D1827" s="86"/>
      <c r="E1827" s="76">
        <v>10</v>
      </c>
      <c r="F1827" s="11"/>
      <c r="G1827" s="12"/>
      <c r="H1827" s="103"/>
      <c r="I1827" s="15"/>
      <c r="J1827" s="12"/>
      <c r="K1827" s="87"/>
      <c r="L1827" s="82"/>
      <c r="M1827" s="11"/>
    </row>
    <row r="1828" spans="1:13" s="79" customFormat="1" ht="14.25" thickBot="1">
      <c r="A1828" s="72" t="str">
        <f>IF(B1828="Code",1+MAX(A$5:A1822),"")</f>
        <v/>
      </c>
      <c r="B1828" s="92"/>
      <c r="C1828" s="92"/>
      <c r="D1828" s="92"/>
      <c r="E1828" s="93"/>
      <c r="F1828" s="94"/>
      <c r="G1828" s="92" t="s">
        <v>204</v>
      </c>
      <c r="H1828" s="95">
        <f>B1818</f>
        <v>1502111</v>
      </c>
      <c r="I1828" s="104"/>
      <c r="J1828" s="93" t="s">
        <v>216</v>
      </c>
      <c r="K1828" s="93"/>
      <c r="L1828" s="93"/>
      <c r="M1828" s="93"/>
    </row>
    <row r="1829" spans="1:13" s="79" customFormat="1" ht="14.25" thickBot="1">
      <c r="A1829" s="72">
        <f>IF(B1829="Code",1+MAX(A$5:A1828),"")</f>
        <v>153</v>
      </c>
      <c r="B1829" s="73" t="s">
        <v>199</v>
      </c>
      <c r="C1829" s="73"/>
      <c r="D1829" s="74" t="s">
        <v>200</v>
      </c>
      <c r="E1829" s="75"/>
      <c r="F1829" s="74" t="s">
        <v>201</v>
      </c>
      <c r="G1829" s="74" t="s">
        <v>202</v>
      </c>
      <c r="H1829" s="75" t="s">
        <v>198</v>
      </c>
      <c r="I1829" s="75" t="s">
        <v>203</v>
      </c>
      <c r="J1829" s="75" t="s">
        <v>215</v>
      </c>
      <c r="K1829" s="76"/>
      <c r="L1829" s="77" t="str">
        <f>IF(AND(ISNUMBER(I1840),ISNUMBER(H1840)),"OK","")</f>
        <v/>
      </c>
      <c r="M1829" s="78"/>
    </row>
    <row r="1830" spans="1:13" s="79" customFormat="1" ht="13.5">
      <c r="A1830" s="72" t="str">
        <f>IF(B1830="Code",1+MAX(A$5:A1829),"")</f>
        <v/>
      </c>
      <c r="B1830" s="80">
        <f>VLOOKUP(A1829,BasicHeadings,2,0)</f>
        <v>1503111</v>
      </c>
      <c r="C1830" s="81"/>
      <c r="D1830" s="80" t="str">
        <f>VLOOKUP(A1829,BasicHeadings,3,0)</f>
        <v>Acquisitions less disposals of valuables</v>
      </c>
      <c r="E1830" s="76">
        <v>1</v>
      </c>
      <c r="F1830" s="11"/>
      <c r="G1830" s="11"/>
      <c r="H1830" s="12"/>
      <c r="I1830" s="12"/>
      <c r="J1830" s="12" t="s">
        <v>216</v>
      </c>
      <c r="K1830" s="76"/>
      <c r="L1830" s="82"/>
      <c r="M1830" s="11"/>
    </row>
    <row r="1831" spans="1:13" s="79" customFormat="1" ht="15" customHeight="1">
      <c r="A1831" s="72" t="str">
        <f>IF(B1831="Code",1+MAX(A$5:A1830),"")</f>
        <v/>
      </c>
      <c r="B1831" s="83"/>
      <c r="C1831" s="84" t="s">
        <v>212</v>
      </c>
      <c r="D1831" s="83"/>
      <c r="E1831" s="76">
        <v>2</v>
      </c>
      <c r="F1831" s="11"/>
      <c r="G1831" s="11"/>
      <c r="H1831" s="12"/>
      <c r="I1831" s="12"/>
      <c r="J1831" s="12" t="s">
        <v>216</v>
      </c>
      <c r="K1831" s="76"/>
      <c r="L1831" s="82"/>
      <c r="M1831" s="11"/>
    </row>
    <row r="1832" spans="1:13" s="79" customFormat="1" ht="13.5" customHeight="1">
      <c r="A1832" s="72" t="str">
        <f>IF(B1832="Code",1+MAX(A$5:A1831),"")</f>
        <v/>
      </c>
      <c r="B1832" s="85"/>
      <c r="C1832" s="167" t="s">
        <v>239</v>
      </c>
      <c r="D1832" s="168"/>
      <c r="E1832" s="76">
        <v>3</v>
      </c>
      <c r="F1832" s="11"/>
      <c r="G1832" s="11"/>
      <c r="H1832" s="12"/>
      <c r="I1832" s="13"/>
      <c r="J1832" s="12" t="s">
        <v>216</v>
      </c>
      <c r="K1832" s="76"/>
      <c r="L1832" s="82"/>
      <c r="M1832" s="11"/>
    </row>
    <row r="1833" spans="1:13" s="79" customFormat="1" ht="13.5">
      <c r="A1833" s="72" t="str">
        <f>IF(B1833="Code",1+MAX(A$5:A1832),"")</f>
        <v/>
      </c>
      <c r="B1833" s="86"/>
      <c r="C1833" s="169"/>
      <c r="D1833" s="170"/>
      <c r="E1833" s="87">
        <v>4</v>
      </c>
      <c r="F1833" s="11"/>
      <c r="G1833" s="11"/>
      <c r="H1833" s="12"/>
      <c r="I1833" s="12"/>
      <c r="J1833" s="12" t="s">
        <v>216</v>
      </c>
      <c r="K1833" s="76"/>
      <c r="L1833" s="82"/>
      <c r="M1833" s="11"/>
    </row>
    <row r="1834" spans="1:13" s="79" customFormat="1" ht="13.5">
      <c r="A1834" s="72" t="str">
        <f>IF(B1834="Code",1+MAX(A$5:A1833),"")</f>
        <v/>
      </c>
      <c r="B1834" s="88" t="s">
        <v>238</v>
      </c>
      <c r="C1834" s="102"/>
      <c r="D1834" s="89" t="str">
        <f>IF(ISNUMBER(C1834),VLOOKUP(C1834,Approaches,2,0),"")</f>
        <v/>
      </c>
      <c r="E1834" s="76">
        <v>5</v>
      </c>
      <c r="F1834" s="11"/>
      <c r="G1834" s="12"/>
      <c r="H1834" s="103"/>
      <c r="I1834" s="14"/>
      <c r="J1834" s="12" t="s">
        <v>216</v>
      </c>
      <c r="K1834" s="87"/>
      <c r="L1834" s="82"/>
      <c r="M1834" s="11"/>
    </row>
    <row r="1835" spans="1:13" s="79" customFormat="1" ht="13.5">
      <c r="A1835" s="72"/>
      <c r="B1835" s="88" t="s">
        <v>238</v>
      </c>
      <c r="C1835" s="102"/>
      <c r="D1835" s="86" t="str">
        <f>IF(ISNUMBER(C1835),VLOOKUP(C1835,Approaches,2,0),"")</f>
        <v/>
      </c>
      <c r="E1835" s="76">
        <v>6</v>
      </c>
      <c r="F1835" s="11"/>
      <c r="G1835" s="12"/>
      <c r="H1835" s="103"/>
      <c r="I1835" s="14"/>
      <c r="J1835" s="12"/>
      <c r="K1835" s="87"/>
      <c r="L1835" s="82"/>
      <c r="M1835" s="11"/>
    </row>
    <row r="1836" spans="1:13" s="79" customFormat="1" ht="13.5">
      <c r="A1836" s="72"/>
      <c r="B1836" s="88" t="s">
        <v>238</v>
      </c>
      <c r="C1836" s="102"/>
      <c r="D1836" s="86" t="str">
        <f>IF(ISNUMBER(C1836),VLOOKUP(C1836,Approaches,2,0),"")</f>
        <v/>
      </c>
      <c r="E1836" s="76">
        <v>7</v>
      </c>
      <c r="F1836" s="11"/>
      <c r="G1836" s="12"/>
      <c r="H1836" s="103"/>
      <c r="I1836" s="14"/>
      <c r="J1836" s="12"/>
      <c r="K1836" s="87"/>
      <c r="L1836" s="82"/>
      <c r="M1836" s="11"/>
    </row>
    <row r="1837" spans="1:13" s="79" customFormat="1" ht="13.5">
      <c r="A1837" s="72"/>
      <c r="B1837" s="88" t="s">
        <v>238</v>
      </c>
      <c r="C1837" s="102"/>
      <c r="D1837" s="86" t="str">
        <f>IF(ISNUMBER(C1837),VLOOKUP(C1837,Approaches,2,0),"")</f>
        <v/>
      </c>
      <c r="E1837" s="76">
        <v>8</v>
      </c>
      <c r="F1837" s="11"/>
      <c r="G1837" s="12"/>
      <c r="H1837" s="103"/>
      <c r="I1837" s="14"/>
      <c r="J1837" s="12"/>
      <c r="K1837" s="87"/>
      <c r="L1837" s="82"/>
      <c r="M1837" s="11"/>
    </row>
    <row r="1838" spans="1:13" s="79" customFormat="1" ht="13.5">
      <c r="A1838" s="72"/>
      <c r="B1838" s="88" t="s">
        <v>238</v>
      </c>
      <c r="C1838" s="102"/>
      <c r="D1838" s="90" t="str">
        <f>IF(ISNUMBER(C1838),VLOOKUP(C1838,Approaches,2,0),"")</f>
        <v/>
      </c>
      <c r="E1838" s="76">
        <v>9</v>
      </c>
      <c r="F1838" s="11"/>
      <c r="G1838" s="12"/>
      <c r="H1838" s="103"/>
      <c r="I1838" s="14"/>
      <c r="J1838" s="12"/>
      <c r="K1838" s="87"/>
      <c r="L1838" s="82"/>
      <c r="M1838" s="11"/>
    </row>
    <row r="1839" spans="1:13" s="79" customFormat="1" ht="14.25" thickBot="1">
      <c r="A1839" s="72"/>
      <c r="B1839" s="91"/>
      <c r="C1839" s="91"/>
      <c r="D1839" s="86"/>
      <c r="E1839" s="76">
        <v>10</v>
      </c>
      <c r="F1839" s="11"/>
      <c r="G1839" s="12"/>
      <c r="H1839" s="103"/>
      <c r="I1839" s="15"/>
      <c r="J1839" s="12"/>
      <c r="K1839" s="87"/>
      <c r="L1839" s="82"/>
      <c r="M1839" s="11"/>
    </row>
    <row r="1840" spans="1:13" s="79" customFormat="1" ht="14.25" thickBot="1">
      <c r="A1840" s="72" t="str">
        <f>IF(B1840="Code",1+MAX(A$5:A1834),"")</f>
        <v/>
      </c>
      <c r="B1840" s="92"/>
      <c r="C1840" s="92"/>
      <c r="D1840" s="92"/>
      <c r="E1840" s="93"/>
      <c r="F1840" s="94"/>
      <c r="G1840" s="92" t="s">
        <v>204</v>
      </c>
      <c r="H1840" s="95">
        <f>B1830</f>
        <v>1503111</v>
      </c>
      <c r="I1840" s="104"/>
      <c r="J1840" s="93" t="s">
        <v>216</v>
      </c>
      <c r="K1840" s="93"/>
      <c r="L1840" s="93"/>
      <c r="M1840" s="93"/>
    </row>
    <row r="1841" spans="1:13" s="79" customFormat="1" ht="14.25" thickBot="1">
      <c r="A1841" s="72">
        <f>IF(B1841="Code",1+MAX(A$5:A1840),"")</f>
        <v>154</v>
      </c>
      <c r="B1841" s="73" t="s">
        <v>199</v>
      </c>
      <c r="C1841" s="73"/>
      <c r="D1841" s="74" t="s">
        <v>200</v>
      </c>
      <c r="E1841" s="75"/>
      <c r="F1841" s="74" t="s">
        <v>201</v>
      </c>
      <c r="G1841" s="74" t="s">
        <v>202</v>
      </c>
      <c r="H1841" s="75" t="s">
        <v>198</v>
      </c>
      <c r="I1841" s="75" t="s">
        <v>203</v>
      </c>
      <c r="J1841" s="75" t="s">
        <v>215</v>
      </c>
      <c r="K1841" s="76"/>
      <c r="L1841" s="77" t="str">
        <f>IF(AND(ISNUMBER(I1852),ISNUMBER(H1852)),"OK","")</f>
        <v/>
      </c>
      <c r="M1841" s="78"/>
    </row>
    <row r="1842" spans="1:13" s="79" customFormat="1" ht="13.5">
      <c r="A1842" s="72" t="str">
        <f>IF(B1842="Code",1+MAX(A$5:A1841),"")</f>
        <v/>
      </c>
      <c r="B1842" s="80">
        <f>VLOOKUP(A1841,BasicHeadings,2,0)</f>
        <v>1601111</v>
      </c>
      <c r="C1842" s="81"/>
      <c r="D1842" s="80" t="str">
        <f>VLOOKUP(A1841,BasicHeadings,3,0)</f>
        <v>Exports of goods and services</v>
      </c>
      <c r="E1842" s="76">
        <v>1</v>
      </c>
      <c r="F1842" s="11"/>
      <c r="G1842" s="11"/>
      <c r="H1842" s="12"/>
      <c r="I1842" s="12"/>
      <c r="J1842" s="12" t="s">
        <v>216</v>
      </c>
      <c r="K1842" s="76"/>
      <c r="L1842" s="82"/>
      <c r="M1842" s="11"/>
    </row>
    <row r="1843" spans="1:13" s="79" customFormat="1" ht="15" customHeight="1">
      <c r="A1843" s="72" t="str">
        <f>IF(B1843="Code",1+MAX(A$5:A1842),"")</f>
        <v/>
      </c>
      <c r="B1843" s="83"/>
      <c r="C1843" s="84" t="s">
        <v>212</v>
      </c>
      <c r="D1843" s="83"/>
      <c r="E1843" s="76">
        <v>2</v>
      </c>
      <c r="F1843" s="11"/>
      <c r="G1843" s="11"/>
      <c r="H1843" s="12"/>
      <c r="I1843" s="12"/>
      <c r="J1843" s="12" t="s">
        <v>216</v>
      </c>
      <c r="K1843" s="76"/>
      <c r="L1843" s="82"/>
      <c r="M1843" s="11"/>
    </row>
    <row r="1844" spans="1:13" s="79" customFormat="1" ht="13.5" customHeight="1">
      <c r="A1844" s="72" t="str">
        <f>IF(B1844="Code",1+MAX(A$5:A1843),"")</f>
        <v/>
      </c>
      <c r="B1844" s="85"/>
      <c r="C1844" s="167" t="s">
        <v>239</v>
      </c>
      <c r="D1844" s="168"/>
      <c r="E1844" s="76">
        <v>3</v>
      </c>
      <c r="F1844" s="11"/>
      <c r="G1844" s="11"/>
      <c r="H1844" s="12"/>
      <c r="I1844" s="13"/>
      <c r="J1844" s="12" t="s">
        <v>216</v>
      </c>
      <c r="K1844" s="76"/>
      <c r="L1844" s="82"/>
      <c r="M1844" s="11"/>
    </row>
    <row r="1845" spans="1:13" s="79" customFormat="1" ht="13.5">
      <c r="A1845" s="72" t="str">
        <f>IF(B1845="Code",1+MAX(A$5:A1844),"")</f>
        <v/>
      </c>
      <c r="B1845" s="86"/>
      <c r="C1845" s="169"/>
      <c r="D1845" s="170"/>
      <c r="E1845" s="87">
        <v>4</v>
      </c>
      <c r="F1845" s="11"/>
      <c r="G1845" s="11"/>
      <c r="H1845" s="12"/>
      <c r="I1845" s="12"/>
      <c r="J1845" s="12" t="s">
        <v>216</v>
      </c>
      <c r="K1845" s="76"/>
      <c r="L1845" s="82"/>
      <c r="M1845" s="11"/>
    </row>
    <row r="1846" spans="1:13" s="79" customFormat="1" ht="13.5">
      <c r="A1846" s="72" t="str">
        <f>IF(B1846="Code",1+MAX(A$5:A1845),"")</f>
        <v/>
      </c>
      <c r="B1846" s="88" t="s">
        <v>238</v>
      </c>
      <c r="C1846" s="102"/>
      <c r="D1846" s="89" t="str">
        <f>IF(ISNUMBER(C1846),VLOOKUP(C1846,Approaches,2,0),"")</f>
        <v/>
      </c>
      <c r="E1846" s="76">
        <v>5</v>
      </c>
      <c r="F1846" s="11"/>
      <c r="G1846" s="12"/>
      <c r="H1846" s="103"/>
      <c r="I1846" s="14"/>
      <c r="J1846" s="12" t="s">
        <v>216</v>
      </c>
      <c r="K1846" s="87"/>
      <c r="L1846" s="82"/>
      <c r="M1846" s="11"/>
    </row>
    <row r="1847" spans="1:13" s="79" customFormat="1" ht="13.5">
      <c r="A1847" s="72"/>
      <c r="B1847" s="88" t="s">
        <v>238</v>
      </c>
      <c r="C1847" s="102"/>
      <c r="D1847" s="86" t="str">
        <f>IF(ISNUMBER(C1847),VLOOKUP(C1847,Approaches,2,0),"")</f>
        <v/>
      </c>
      <c r="E1847" s="76">
        <v>6</v>
      </c>
      <c r="F1847" s="11"/>
      <c r="G1847" s="12"/>
      <c r="H1847" s="103"/>
      <c r="I1847" s="14"/>
      <c r="J1847" s="12"/>
      <c r="K1847" s="87"/>
      <c r="L1847" s="82"/>
      <c r="M1847" s="11"/>
    </row>
    <row r="1848" spans="1:13" s="79" customFormat="1" ht="13.5">
      <c r="A1848" s="72"/>
      <c r="B1848" s="88" t="s">
        <v>238</v>
      </c>
      <c r="C1848" s="102"/>
      <c r="D1848" s="86" t="str">
        <f>IF(ISNUMBER(C1848),VLOOKUP(C1848,Approaches,2,0),"")</f>
        <v/>
      </c>
      <c r="E1848" s="76">
        <v>7</v>
      </c>
      <c r="F1848" s="11"/>
      <c r="G1848" s="12"/>
      <c r="H1848" s="103"/>
      <c r="I1848" s="14"/>
      <c r="J1848" s="12"/>
      <c r="K1848" s="87"/>
      <c r="L1848" s="82"/>
      <c r="M1848" s="11"/>
    </row>
    <row r="1849" spans="1:13" s="79" customFormat="1" ht="13.5">
      <c r="A1849" s="72"/>
      <c r="B1849" s="88" t="s">
        <v>238</v>
      </c>
      <c r="C1849" s="102"/>
      <c r="D1849" s="86" t="str">
        <f>IF(ISNUMBER(C1849),VLOOKUP(C1849,Approaches,2,0),"")</f>
        <v/>
      </c>
      <c r="E1849" s="76">
        <v>8</v>
      </c>
      <c r="F1849" s="11"/>
      <c r="G1849" s="12"/>
      <c r="H1849" s="103"/>
      <c r="I1849" s="14"/>
      <c r="J1849" s="12"/>
      <c r="K1849" s="87"/>
      <c r="L1849" s="82"/>
      <c r="M1849" s="11"/>
    </row>
    <row r="1850" spans="1:13" s="79" customFormat="1" ht="13.5">
      <c r="A1850" s="72"/>
      <c r="B1850" s="88" t="s">
        <v>238</v>
      </c>
      <c r="C1850" s="102"/>
      <c r="D1850" s="90" t="str">
        <f>IF(ISNUMBER(C1850),VLOOKUP(C1850,Approaches,2,0),"")</f>
        <v/>
      </c>
      <c r="E1850" s="76">
        <v>9</v>
      </c>
      <c r="F1850" s="11"/>
      <c r="G1850" s="12"/>
      <c r="H1850" s="103"/>
      <c r="I1850" s="14"/>
      <c r="J1850" s="12"/>
      <c r="K1850" s="87"/>
      <c r="L1850" s="82"/>
      <c r="M1850" s="11"/>
    </row>
    <row r="1851" spans="1:13" s="79" customFormat="1" ht="14.25" thickBot="1">
      <c r="A1851" s="72"/>
      <c r="B1851" s="91"/>
      <c r="C1851" s="91"/>
      <c r="D1851" s="86"/>
      <c r="E1851" s="76">
        <v>10</v>
      </c>
      <c r="F1851" s="11"/>
      <c r="G1851" s="12"/>
      <c r="H1851" s="103"/>
      <c r="I1851" s="15"/>
      <c r="J1851" s="12"/>
      <c r="K1851" s="87"/>
      <c r="L1851" s="82"/>
      <c r="M1851" s="11"/>
    </row>
    <row r="1852" spans="1:13" s="79" customFormat="1" ht="14.25" thickBot="1">
      <c r="A1852" s="72" t="str">
        <f>IF(B1852="Code",1+MAX(A$5:A1846),"")</f>
        <v/>
      </c>
      <c r="B1852" s="92"/>
      <c r="C1852" s="92"/>
      <c r="D1852" s="92"/>
      <c r="E1852" s="93"/>
      <c r="F1852" s="94"/>
      <c r="G1852" s="92" t="s">
        <v>204</v>
      </c>
      <c r="H1852" s="95">
        <f>B1842</f>
        <v>1601111</v>
      </c>
      <c r="I1852" s="104"/>
      <c r="J1852" s="93" t="s">
        <v>216</v>
      </c>
      <c r="K1852" s="93"/>
      <c r="L1852" s="93"/>
      <c r="M1852" s="93"/>
    </row>
    <row r="1853" spans="1:13" s="79" customFormat="1" ht="14.25" thickBot="1">
      <c r="A1853" s="72">
        <f>IF(B1853="Code",1+MAX(A$5:A1852),"")</f>
        <v>155</v>
      </c>
      <c r="B1853" s="73" t="s">
        <v>199</v>
      </c>
      <c r="C1853" s="73"/>
      <c r="D1853" s="74" t="s">
        <v>200</v>
      </c>
      <c r="E1853" s="75"/>
      <c r="F1853" s="74" t="s">
        <v>201</v>
      </c>
      <c r="G1853" s="74" t="s">
        <v>202</v>
      </c>
      <c r="H1853" s="75" t="s">
        <v>198</v>
      </c>
      <c r="I1853" s="75" t="s">
        <v>203</v>
      </c>
      <c r="J1853" s="75" t="s">
        <v>215</v>
      </c>
      <c r="K1853" s="76"/>
      <c r="L1853" s="77" t="str">
        <f>IF(AND(ISNUMBER(I1864),ISNUMBER(H1864)),"OK","")</f>
        <v/>
      </c>
      <c r="M1853" s="78"/>
    </row>
    <row r="1854" spans="1:13" s="79" customFormat="1" ht="13.5">
      <c r="A1854" s="72" t="str">
        <f>IF(B1854="Code",1+MAX(A$5:A1853),"")</f>
        <v/>
      </c>
      <c r="B1854" s="80">
        <f>VLOOKUP(A1853,BasicHeadings,2,0)</f>
        <v>1601112</v>
      </c>
      <c r="C1854" s="81"/>
      <c r="D1854" s="80" t="str">
        <f>VLOOKUP(A1853,BasicHeadings,3,0)</f>
        <v>Imports of goods and services</v>
      </c>
      <c r="E1854" s="76">
        <v>1</v>
      </c>
      <c r="F1854" s="11"/>
      <c r="G1854" s="11"/>
      <c r="H1854" s="12"/>
      <c r="I1854" s="12"/>
      <c r="J1854" s="12" t="s">
        <v>216</v>
      </c>
      <c r="K1854" s="76"/>
      <c r="L1854" s="82"/>
      <c r="M1854" s="11"/>
    </row>
    <row r="1855" spans="1:13" s="79" customFormat="1" ht="15" customHeight="1">
      <c r="A1855" s="72" t="str">
        <f>IF(B1855="Code",1+MAX(A$5:A1854),"")</f>
        <v/>
      </c>
      <c r="B1855" s="83"/>
      <c r="C1855" s="84" t="s">
        <v>212</v>
      </c>
      <c r="D1855" s="83"/>
      <c r="E1855" s="76">
        <v>2</v>
      </c>
      <c r="F1855" s="11"/>
      <c r="G1855" s="11"/>
      <c r="H1855" s="12"/>
      <c r="I1855" s="12"/>
      <c r="J1855" s="12" t="s">
        <v>216</v>
      </c>
      <c r="K1855" s="76"/>
      <c r="L1855" s="82"/>
      <c r="M1855" s="11"/>
    </row>
    <row r="1856" spans="1:13" s="79" customFormat="1" ht="13.5" customHeight="1">
      <c r="A1856" s="72" t="str">
        <f>IF(B1856="Code",1+MAX(A$5:A1855),"")</f>
        <v/>
      </c>
      <c r="B1856" s="85"/>
      <c r="C1856" s="167" t="s">
        <v>239</v>
      </c>
      <c r="D1856" s="168"/>
      <c r="E1856" s="76">
        <v>3</v>
      </c>
      <c r="F1856" s="11"/>
      <c r="G1856" s="11"/>
      <c r="H1856" s="12"/>
      <c r="I1856" s="13"/>
      <c r="J1856" s="12" t="s">
        <v>216</v>
      </c>
      <c r="K1856" s="76"/>
      <c r="L1856" s="82"/>
      <c r="M1856" s="11"/>
    </row>
    <row r="1857" spans="1:13" s="79" customFormat="1" ht="13.5">
      <c r="A1857" s="72" t="str">
        <f>IF(B1857="Code",1+MAX(A$5:A1856),"")</f>
        <v/>
      </c>
      <c r="B1857" s="86"/>
      <c r="C1857" s="169"/>
      <c r="D1857" s="170"/>
      <c r="E1857" s="87">
        <v>4</v>
      </c>
      <c r="F1857" s="11"/>
      <c r="G1857" s="11"/>
      <c r="H1857" s="12"/>
      <c r="I1857" s="12"/>
      <c r="J1857" s="12" t="s">
        <v>216</v>
      </c>
      <c r="K1857" s="76"/>
      <c r="L1857" s="82"/>
      <c r="M1857" s="11"/>
    </row>
    <row r="1858" spans="1:13" s="79" customFormat="1" ht="13.5">
      <c r="A1858" s="72" t="str">
        <f>IF(B1858="Code",1+MAX(A$5:A1857),"")</f>
        <v/>
      </c>
      <c r="B1858" s="88" t="s">
        <v>238</v>
      </c>
      <c r="C1858" s="102"/>
      <c r="D1858" s="89" t="str">
        <f t="shared" ref="D1858:D1863" si="0">IF(ISNUMBER(C1858),VLOOKUP(C1858,Approaches,2,0),"")</f>
        <v/>
      </c>
      <c r="E1858" s="76">
        <v>5</v>
      </c>
      <c r="F1858" s="11"/>
      <c r="G1858" s="12"/>
      <c r="H1858" s="103"/>
      <c r="I1858" s="14"/>
      <c r="J1858" s="12" t="s">
        <v>216</v>
      </c>
      <c r="K1858" s="87"/>
      <c r="L1858" s="82"/>
      <c r="M1858" s="11"/>
    </row>
    <row r="1859" spans="1:13" s="79" customFormat="1" ht="13.5">
      <c r="A1859" s="72"/>
      <c r="B1859" s="88" t="s">
        <v>238</v>
      </c>
      <c r="C1859" s="102"/>
      <c r="D1859" s="86" t="str">
        <f t="shared" si="0"/>
        <v/>
      </c>
      <c r="E1859" s="76">
        <v>6</v>
      </c>
      <c r="F1859" s="11"/>
      <c r="G1859" s="12"/>
      <c r="H1859" s="103"/>
      <c r="I1859" s="14"/>
      <c r="J1859" s="12"/>
      <c r="K1859" s="87"/>
      <c r="L1859" s="82"/>
      <c r="M1859" s="11"/>
    </row>
    <row r="1860" spans="1:13" s="79" customFormat="1" ht="13.5">
      <c r="A1860" s="72"/>
      <c r="B1860" s="88" t="s">
        <v>238</v>
      </c>
      <c r="C1860" s="102"/>
      <c r="D1860" s="86" t="str">
        <f t="shared" si="0"/>
        <v/>
      </c>
      <c r="E1860" s="76">
        <v>7</v>
      </c>
      <c r="F1860" s="11"/>
      <c r="G1860" s="12"/>
      <c r="H1860" s="103"/>
      <c r="I1860" s="14"/>
      <c r="J1860" s="12"/>
      <c r="K1860" s="87"/>
      <c r="L1860" s="82"/>
      <c r="M1860" s="11"/>
    </row>
    <row r="1861" spans="1:13" s="79" customFormat="1" ht="13.5">
      <c r="A1861" s="72"/>
      <c r="B1861" s="88" t="s">
        <v>238</v>
      </c>
      <c r="C1861" s="102"/>
      <c r="D1861" s="86" t="str">
        <f t="shared" si="0"/>
        <v/>
      </c>
      <c r="E1861" s="76">
        <v>8</v>
      </c>
      <c r="F1861" s="11"/>
      <c r="G1861" s="12"/>
      <c r="H1861" s="103"/>
      <c r="I1861" s="14"/>
      <c r="J1861" s="12"/>
      <c r="K1861" s="87"/>
      <c r="L1861" s="82"/>
      <c r="M1861" s="11"/>
    </row>
    <row r="1862" spans="1:13" s="79" customFormat="1" ht="13.5">
      <c r="A1862" s="72"/>
      <c r="B1862" s="88" t="s">
        <v>238</v>
      </c>
      <c r="C1862" s="102"/>
      <c r="D1862" s="90" t="str">
        <f t="shared" si="0"/>
        <v/>
      </c>
      <c r="E1862" s="76">
        <v>9</v>
      </c>
      <c r="F1862" s="11"/>
      <c r="G1862" s="12"/>
      <c r="H1862" s="103"/>
      <c r="I1862" s="14"/>
      <c r="J1862" s="12"/>
      <c r="K1862" s="87"/>
      <c r="L1862" s="82"/>
      <c r="M1862" s="11"/>
    </row>
    <row r="1863" spans="1:13" s="79" customFormat="1" ht="14.25" thickBot="1">
      <c r="A1863" s="72"/>
      <c r="B1863" s="91"/>
      <c r="C1863" s="91"/>
      <c r="D1863" s="90" t="str">
        <f t="shared" si="0"/>
        <v/>
      </c>
      <c r="E1863" s="76">
        <v>10</v>
      </c>
      <c r="F1863" s="11"/>
      <c r="G1863" s="12"/>
      <c r="H1863" s="103"/>
      <c r="I1863" s="15"/>
      <c r="J1863" s="12"/>
      <c r="K1863" s="87"/>
      <c r="L1863" s="82"/>
      <c r="M1863" s="11"/>
    </row>
    <row r="1864" spans="1:13" s="79" customFormat="1" ht="14.25" thickBot="1">
      <c r="A1864" s="72" t="str">
        <f>IF(B1864="Code",1+MAX(A$5:A1858),"")</f>
        <v/>
      </c>
      <c r="B1864" s="92"/>
      <c r="C1864" s="92"/>
      <c r="D1864" s="92"/>
      <c r="E1864" s="93"/>
      <c r="F1864" s="94"/>
      <c r="G1864" s="92" t="s">
        <v>204</v>
      </c>
      <c r="H1864" s="95">
        <f>B1854</f>
        <v>1601112</v>
      </c>
      <c r="I1864" s="104"/>
      <c r="J1864" s="93" t="s">
        <v>216</v>
      </c>
      <c r="K1864" s="93"/>
      <c r="L1864" s="93"/>
      <c r="M1864" s="93"/>
    </row>
    <row r="1865" spans="1:13">
      <c r="A1865" s="96"/>
      <c r="C1865" s="97"/>
      <c r="I1865" s="99"/>
      <c r="L1865" s="100" t="str">
        <f>IF(AND(ISNUMBER(I1871),ISNUMBER(H1871)),"OK","")</f>
        <v/>
      </c>
    </row>
    <row r="1866" spans="1:13">
      <c r="A1866" s="96"/>
      <c r="H1866" s="96"/>
      <c r="I1866" s="96"/>
      <c r="J1866" s="96"/>
    </row>
    <row r="1867" spans="1:13">
      <c r="A1867" s="96"/>
      <c r="H1867" s="96"/>
      <c r="I1867" s="96"/>
      <c r="J1867" s="96"/>
    </row>
    <row r="1868" spans="1:13">
      <c r="A1868" s="96"/>
      <c r="H1868" s="96"/>
      <c r="I1868" s="96"/>
      <c r="J1868" s="96"/>
    </row>
    <row r="1869" spans="1:13">
      <c r="A1869" s="96"/>
      <c r="H1869" s="96"/>
      <c r="I1869" s="96"/>
      <c r="J1869" s="96"/>
    </row>
    <row r="1870" spans="1:13">
      <c r="A1870" s="96"/>
      <c r="H1870" s="96"/>
      <c r="I1870" s="96"/>
      <c r="J1870" s="96"/>
    </row>
    <row r="1871" spans="1:13">
      <c r="A1871" s="96"/>
      <c r="H1871" s="96"/>
      <c r="I1871" s="96"/>
      <c r="J1871" s="96"/>
    </row>
    <row r="1872" spans="1:13">
      <c r="A1872" s="96"/>
      <c r="H1872" s="96"/>
      <c r="I1872" s="96"/>
      <c r="J1872" s="96"/>
      <c r="L1872" s="100" t="str">
        <f>IF(AND(ISNUMBER(I1878),ISNUMBER(H1878)),"OK","")</f>
        <v/>
      </c>
    </row>
    <row r="1873" spans="1:12">
      <c r="A1873" s="96"/>
      <c r="H1873" s="96"/>
      <c r="I1873" s="96"/>
      <c r="J1873" s="96"/>
    </row>
    <row r="1874" spans="1:12">
      <c r="A1874" s="96"/>
      <c r="H1874" s="96"/>
      <c r="I1874" s="96"/>
      <c r="J1874" s="96"/>
    </row>
    <row r="1875" spans="1:12">
      <c r="A1875" s="96"/>
      <c r="H1875" s="96"/>
      <c r="I1875" s="96"/>
      <c r="J1875" s="96"/>
    </row>
    <row r="1876" spans="1:12">
      <c r="A1876" s="96"/>
      <c r="H1876" s="96"/>
      <c r="I1876" s="96"/>
      <c r="J1876" s="96"/>
    </row>
    <row r="1877" spans="1:12">
      <c r="A1877" s="96"/>
      <c r="H1877" s="96"/>
      <c r="I1877" s="96"/>
      <c r="J1877" s="96"/>
    </row>
    <row r="1878" spans="1:12">
      <c r="A1878" s="96"/>
      <c r="H1878" s="96"/>
      <c r="I1878" s="96"/>
      <c r="J1878" s="96"/>
    </row>
    <row r="1879" spans="1:12">
      <c r="A1879" s="96"/>
      <c r="H1879" s="96"/>
      <c r="I1879" s="96"/>
      <c r="J1879" s="96"/>
      <c r="L1879" s="100" t="str">
        <f>IF(AND(ISNUMBER(I1885),ISNUMBER(H1885)),"OK","")</f>
        <v/>
      </c>
    </row>
    <row r="1880" spans="1:12">
      <c r="A1880" s="96"/>
      <c r="H1880" s="96"/>
      <c r="I1880" s="96"/>
      <c r="J1880" s="96"/>
    </row>
    <row r="1881" spans="1:12">
      <c r="A1881" s="96"/>
      <c r="H1881" s="96"/>
      <c r="I1881" s="96"/>
      <c r="J1881" s="96"/>
    </row>
    <row r="1882" spans="1:12">
      <c r="A1882" s="96"/>
      <c r="H1882" s="96"/>
      <c r="I1882" s="96"/>
      <c r="J1882" s="96"/>
    </row>
    <row r="1883" spans="1:12">
      <c r="A1883" s="96"/>
      <c r="H1883" s="96"/>
      <c r="I1883" s="96"/>
      <c r="J1883" s="96"/>
    </row>
    <row r="1884" spans="1:12">
      <c r="A1884" s="96"/>
      <c r="H1884" s="96"/>
      <c r="I1884" s="96"/>
      <c r="J1884" s="96"/>
    </row>
    <row r="1885" spans="1:12">
      <c r="A1885" s="96"/>
      <c r="H1885" s="96"/>
      <c r="I1885" s="96"/>
      <c r="J1885" s="96"/>
    </row>
    <row r="1886" spans="1:12">
      <c r="A1886" s="96"/>
      <c r="H1886" s="96"/>
      <c r="I1886" s="96"/>
      <c r="J1886" s="96"/>
      <c r="L1886" s="100" t="str">
        <f>IF(AND(ISNUMBER(I1892),ISNUMBER(H1892)),"OK","")</f>
        <v/>
      </c>
    </row>
    <row r="1887" spans="1:12">
      <c r="A1887" s="96"/>
      <c r="H1887" s="96"/>
      <c r="I1887" s="96"/>
      <c r="J1887" s="96"/>
    </row>
    <row r="1888" spans="1:12">
      <c r="A1888" s="96"/>
      <c r="H1888" s="96"/>
      <c r="I1888" s="96"/>
      <c r="J1888" s="96"/>
    </row>
    <row r="1889" spans="1:12">
      <c r="A1889" s="96"/>
      <c r="H1889" s="96"/>
      <c r="I1889" s="96"/>
      <c r="J1889" s="96"/>
    </row>
    <row r="1890" spans="1:12">
      <c r="A1890" s="96"/>
      <c r="H1890" s="96"/>
      <c r="I1890" s="96"/>
      <c r="J1890" s="96"/>
    </row>
    <row r="1891" spans="1:12">
      <c r="A1891" s="96"/>
      <c r="H1891" s="96"/>
      <c r="I1891" s="96"/>
      <c r="J1891" s="96"/>
    </row>
    <row r="1892" spans="1:12">
      <c r="A1892" s="96"/>
      <c r="H1892" s="96"/>
      <c r="I1892" s="96"/>
      <c r="J1892" s="96"/>
    </row>
    <row r="1893" spans="1:12">
      <c r="A1893" s="96"/>
      <c r="H1893" s="96"/>
      <c r="I1893" s="96"/>
      <c r="J1893" s="96"/>
      <c r="L1893" s="100" t="str">
        <f>IF(AND(ISNUMBER(I1899),ISNUMBER(H1899)),"OK","")</f>
        <v/>
      </c>
    </row>
    <row r="1894" spans="1:12">
      <c r="A1894" s="96"/>
      <c r="H1894" s="96"/>
      <c r="I1894" s="96"/>
      <c r="J1894" s="96"/>
    </row>
    <row r="1895" spans="1:12">
      <c r="A1895" s="96"/>
      <c r="H1895" s="96"/>
      <c r="I1895" s="96"/>
      <c r="J1895" s="96"/>
    </row>
    <row r="1896" spans="1:12">
      <c r="A1896" s="96"/>
      <c r="H1896" s="96"/>
      <c r="I1896" s="96"/>
      <c r="J1896" s="96"/>
    </row>
    <row r="1897" spans="1:12">
      <c r="A1897" s="96"/>
      <c r="H1897" s="96"/>
      <c r="I1897" s="96"/>
      <c r="J1897" s="96"/>
    </row>
    <row r="1898" spans="1:12">
      <c r="A1898" s="96"/>
      <c r="H1898" s="96"/>
      <c r="I1898" s="96"/>
      <c r="J1898" s="96"/>
    </row>
    <row r="1899" spans="1:12">
      <c r="A1899" s="96"/>
      <c r="H1899" s="96"/>
      <c r="I1899" s="96"/>
      <c r="J1899" s="96"/>
    </row>
    <row r="1900" spans="1:12">
      <c r="A1900" s="96"/>
      <c r="H1900" s="96"/>
      <c r="I1900" s="96"/>
      <c r="J1900" s="96"/>
      <c r="L1900" s="100" t="str">
        <f>IF(AND(ISNUMBER(I1906),ISNUMBER(H1906)),"OK","")</f>
        <v/>
      </c>
    </row>
    <row r="1901" spans="1:12">
      <c r="A1901" s="96"/>
      <c r="H1901" s="96"/>
      <c r="I1901" s="96"/>
      <c r="J1901" s="96"/>
    </row>
    <row r="1902" spans="1:12">
      <c r="A1902" s="96"/>
      <c r="H1902" s="96"/>
      <c r="I1902" s="96"/>
      <c r="J1902" s="96"/>
    </row>
    <row r="1903" spans="1:12">
      <c r="A1903" s="96"/>
      <c r="H1903" s="96"/>
      <c r="I1903" s="96"/>
      <c r="J1903" s="96"/>
    </row>
    <row r="1904" spans="1:12">
      <c r="A1904" s="96"/>
      <c r="H1904" s="96"/>
      <c r="I1904" s="96"/>
      <c r="J1904" s="96"/>
    </row>
    <row r="1905" spans="1:12">
      <c r="A1905" s="96"/>
      <c r="H1905" s="96"/>
      <c r="I1905" s="96"/>
      <c r="J1905" s="96"/>
    </row>
    <row r="1906" spans="1:12">
      <c r="A1906" s="96"/>
      <c r="H1906" s="96"/>
      <c r="I1906" s="96"/>
      <c r="J1906" s="96"/>
    </row>
    <row r="1907" spans="1:12">
      <c r="A1907" s="96"/>
      <c r="H1907" s="96"/>
      <c r="I1907" s="96"/>
      <c r="J1907" s="96"/>
      <c r="L1907" s="100" t="str">
        <f>IF(AND(ISNUMBER(I1913),ISNUMBER(H1913)),"OK","")</f>
        <v/>
      </c>
    </row>
    <row r="1908" spans="1:12">
      <c r="A1908" s="96"/>
      <c r="H1908" s="96"/>
      <c r="I1908" s="96"/>
      <c r="J1908" s="96"/>
    </row>
    <row r="1909" spans="1:12">
      <c r="A1909" s="96"/>
      <c r="H1909" s="96"/>
      <c r="I1909" s="96"/>
      <c r="J1909" s="96"/>
    </row>
    <row r="1910" spans="1:12">
      <c r="A1910" s="96"/>
      <c r="H1910" s="96"/>
      <c r="I1910" s="96"/>
      <c r="J1910" s="96"/>
    </row>
    <row r="1911" spans="1:12">
      <c r="A1911" s="96"/>
      <c r="H1911" s="96"/>
      <c r="I1911" s="96"/>
      <c r="J1911" s="96"/>
    </row>
    <row r="1912" spans="1:12">
      <c r="A1912" s="96"/>
      <c r="H1912" s="96"/>
      <c r="I1912" s="96"/>
      <c r="J1912" s="96"/>
    </row>
    <row r="1913" spans="1:12">
      <c r="A1913" s="96"/>
      <c r="H1913" s="96"/>
      <c r="I1913" s="96"/>
      <c r="J1913" s="96"/>
    </row>
    <row r="1914" spans="1:12">
      <c r="A1914" s="96"/>
      <c r="H1914" s="96"/>
      <c r="I1914" s="96"/>
      <c r="J1914" s="96"/>
      <c r="L1914" s="100" t="str">
        <f>IF(AND(ISNUMBER(I1920),ISNUMBER(H1920)),"OK","")</f>
        <v/>
      </c>
    </row>
    <row r="1915" spans="1:12">
      <c r="A1915" s="96"/>
      <c r="H1915" s="96"/>
      <c r="I1915" s="96"/>
      <c r="J1915" s="96"/>
    </row>
    <row r="1916" spans="1:12">
      <c r="A1916" s="96"/>
      <c r="H1916" s="96"/>
      <c r="I1916" s="96"/>
      <c r="J1916" s="96"/>
    </row>
    <row r="1917" spans="1:12">
      <c r="A1917" s="96"/>
      <c r="H1917" s="96"/>
      <c r="I1917" s="96"/>
      <c r="J1917" s="96"/>
    </row>
    <row r="1918" spans="1:12">
      <c r="A1918" s="96"/>
      <c r="H1918" s="96"/>
      <c r="I1918" s="96"/>
      <c r="J1918" s="96"/>
    </row>
    <row r="1919" spans="1:12">
      <c r="A1919" s="96"/>
      <c r="H1919" s="96"/>
      <c r="I1919" s="96"/>
      <c r="J1919" s="96"/>
    </row>
    <row r="1920" spans="1:12">
      <c r="A1920" s="96"/>
      <c r="H1920" s="96"/>
      <c r="I1920" s="96"/>
      <c r="J1920" s="96"/>
    </row>
    <row r="1921" spans="1:12">
      <c r="A1921" s="96"/>
      <c r="H1921" s="96"/>
      <c r="I1921" s="96"/>
      <c r="J1921" s="96"/>
      <c r="L1921" s="100" t="str">
        <f>IF(AND(ISNUMBER(I1927),ISNUMBER(H1927)),"OK","")</f>
        <v/>
      </c>
    </row>
    <row r="1922" spans="1:12">
      <c r="A1922" s="96"/>
    </row>
    <row r="1923" spans="1:12">
      <c r="A1923" s="96"/>
    </row>
    <row r="1924" spans="1:12">
      <c r="A1924" s="96"/>
    </row>
    <row r="1925" spans="1:12">
      <c r="A1925" s="96"/>
    </row>
    <row r="1926" spans="1:12">
      <c r="A1926" s="96"/>
    </row>
    <row r="1927" spans="1:12">
      <c r="A1927" s="96"/>
    </row>
    <row r="1928" spans="1:12">
      <c r="A1928" s="96"/>
      <c r="L1928" s="100" t="str">
        <f>IF(AND(ISNUMBER(I1934),ISNUMBER(H1934)),"OK","")</f>
        <v/>
      </c>
    </row>
    <row r="1929" spans="1:12">
      <c r="A1929" s="96"/>
    </row>
    <row r="1930" spans="1:12">
      <c r="A1930" s="96"/>
    </row>
    <row r="1931" spans="1:12">
      <c r="A1931" s="96"/>
    </row>
    <row r="1932" spans="1:12">
      <c r="A1932" s="96"/>
    </row>
    <row r="1933" spans="1:12">
      <c r="A1933" s="96"/>
    </row>
    <row r="1934" spans="1:12">
      <c r="A1934" s="96"/>
    </row>
    <row r="1935" spans="1:12">
      <c r="A1935" s="96"/>
      <c r="L1935" s="100" t="str">
        <f>IF(AND(ISNUMBER(I1941),ISNUMBER(H1941)),"OK","")</f>
        <v/>
      </c>
    </row>
    <row r="1936" spans="1:12">
      <c r="A1936" s="96"/>
    </row>
    <row r="1937" spans="1:12">
      <c r="A1937" s="96"/>
    </row>
    <row r="1938" spans="1:12">
      <c r="A1938" s="96"/>
    </row>
    <row r="1939" spans="1:12">
      <c r="A1939" s="96"/>
    </row>
    <row r="1940" spans="1:12">
      <c r="A1940" s="96"/>
    </row>
    <row r="1941" spans="1:12">
      <c r="A1941" s="96"/>
    </row>
    <row r="1942" spans="1:12">
      <c r="A1942" s="96"/>
      <c r="L1942" s="100" t="str">
        <f>IF(AND(ISNUMBER(I1948),ISNUMBER(H1948)),"OK","")</f>
        <v/>
      </c>
    </row>
    <row r="1943" spans="1:12">
      <c r="A1943" s="96"/>
    </row>
    <row r="1944" spans="1:12">
      <c r="A1944" s="96"/>
    </row>
    <row r="1945" spans="1:12">
      <c r="A1945" s="96"/>
    </row>
    <row r="1946" spans="1:12">
      <c r="A1946" s="96"/>
    </row>
    <row r="1947" spans="1:12">
      <c r="A1947" s="96"/>
    </row>
    <row r="1948" spans="1:12">
      <c r="A1948" s="96"/>
    </row>
    <row r="1949" spans="1:12">
      <c r="A1949" s="96"/>
      <c r="L1949" s="100" t="str">
        <f>IF(AND(ISNUMBER(I1955),ISNUMBER(H1955)),"OK","")</f>
        <v/>
      </c>
    </row>
    <row r="1950" spans="1:12">
      <c r="A1950" s="96"/>
    </row>
    <row r="1951" spans="1:12">
      <c r="A1951" s="96"/>
    </row>
    <row r="1952" spans="1:12">
      <c r="A1952" s="96"/>
    </row>
    <row r="1953" spans="1:12">
      <c r="A1953" s="96"/>
    </row>
    <row r="1954" spans="1:12">
      <c r="A1954" s="96"/>
    </row>
    <row r="1955" spans="1:12">
      <c r="A1955" s="96"/>
    </row>
    <row r="1956" spans="1:12">
      <c r="A1956" s="96"/>
      <c r="L1956" s="100" t="str">
        <f>IF(AND(ISNUMBER(I1962),ISNUMBER(H1962)),"OK","")</f>
        <v/>
      </c>
    </row>
    <row r="1957" spans="1:12">
      <c r="A1957" s="96"/>
    </row>
    <row r="1958" spans="1:12">
      <c r="A1958" s="96"/>
    </row>
    <row r="1959" spans="1:12">
      <c r="A1959" s="96"/>
    </row>
    <row r="1960" spans="1:12">
      <c r="A1960" s="96"/>
    </row>
    <row r="1961" spans="1:12">
      <c r="A1961" s="96"/>
    </row>
    <row r="1962" spans="1:12">
      <c r="A1962" s="96"/>
    </row>
    <row r="1963" spans="1:12">
      <c r="A1963" s="96"/>
      <c r="L1963" s="100" t="str">
        <f>IF(AND(ISNUMBER(I1969),ISNUMBER(H1969)),"OK","")</f>
        <v/>
      </c>
    </row>
    <row r="1964" spans="1:12">
      <c r="A1964" s="96"/>
    </row>
    <row r="1965" spans="1:12">
      <c r="A1965" s="96"/>
    </row>
    <row r="1966" spans="1:12">
      <c r="A1966" s="96"/>
    </row>
    <row r="1967" spans="1:12">
      <c r="A1967" s="96"/>
    </row>
    <row r="1968" spans="1:12">
      <c r="A1968" s="96"/>
    </row>
    <row r="1969" spans="1:12">
      <c r="A1969" s="96"/>
    </row>
    <row r="1970" spans="1:12">
      <c r="A1970" s="96"/>
      <c r="L1970" s="100" t="str">
        <f>IF(AND(ISNUMBER(I1976),ISNUMBER(H1976)),"OK","")</f>
        <v/>
      </c>
    </row>
    <row r="1971" spans="1:12">
      <c r="A1971" s="96"/>
    </row>
    <row r="1972" spans="1:12">
      <c r="A1972" s="96"/>
    </row>
    <row r="1973" spans="1:12">
      <c r="A1973" s="96"/>
    </row>
    <row r="1974" spans="1:12">
      <c r="A1974" s="96"/>
    </row>
    <row r="1975" spans="1:12">
      <c r="A1975" s="96"/>
    </row>
    <row r="1976" spans="1:12">
      <c r="A1976" s="96"/>
    </row>
    <row r="1977" spans="1:12">
      <c r="A1977" s="96"/>
      <c r="L1977" s="100" t="str">
        <f>IF(AND(ISNUMBER(I1983),ISNUMBER(H1983)),"OK","")</f>
        <v/>
      </c>
    </row>
    <row r="1978" spans="1:12">
      <c r="A1978" s="96"/>
    </row>
    <row r="1979" spans="1:12">
      <c r="A1979" s="96"/>
    </row>
    <row r="1980" spans="1:12">
      <c r="A1980" s="96"/>
    </row>
    <row r="1981" spans="1:12">
      <c r="A1981" s="96"/>
    </row>
    <row r="1982" spans="1:12">
      <c r="A1982" s="96"/>
    </row>
    <row r="1983" spans="1:12">
      <c r="A1983" s="96"/>
    </row>
    <row r="1984" spans="1:12">
      <c r="A1984" s="96"/>
      <c r="L1984" s="100" t="str">
        <f>IF(AND(ISNUMBER(I1990),ISNUMBER(H1990)),"OK","")</f>
        <v/>
      </c>
    </row>
    <row r="1985" spans="1:12">
      <c r="A1985" s="96"/>
    </row>
    <row r="1986" spans="1:12">
      <c r="A1986" s="96"/>
    </row>
    <row r="1987" spans="1:12">
      <c r="A1987" s="96"/>
    </row>
    <row r="1988" spans="1:12">
      <c r="A1988" s="96"/>
    </row>
    <row r="1989" spans="1:12">
      <c r="A1989" s="96"/>
    </row>
    <row r="1990" spans="1:12">
      <c r="A1990" s="96"/>
    </row>
    <row r="1991" spans="1:12">
      <c r="A1991" s="96"/>
      <c r="L1991" s="100" t="str">
        <f>IF(AND(ISNUMBER(I1997),ISNUMBER(H1997)),"OK","")</f>
        <v/>
      </c>
    </row>
    <row r="1992" spans="1:12">
      <c r="A1992" s="96"/>
    </row>
    <row r="1993" spans="1:12">
      <c r="A1993" s="96"/>
    </row>
    <row r="1994" spans="1:12">
      <c r="A1994" s="96"/>
    </row>
    <row r="1995" spans="1:12">
      <c r="A1995" s="96"/>
    </row>
    <row r="1996" spans="1:12">
      <c r="A1996" s="96"/>
    </row>
    <row r="1997" spans="1:12">
      <c r="A1997" s="96"/>
    </row>
    <row r="1998" spans="1:12">
      <c r="A1998" s="96"/>
      <c r="L1998" s="100" t="str">
        <f>IF(AND(ISNUMBER(I2004),ISNUMBER(H2004)),"OK","")</f>
        <v/>
      </c>
    </row>
    <row r="1999" spans="1:12">
      <c r="A1999" s="96"/>
    </row>
    <row r="2000" spans="1:12">
      <c r="A2000" s="96"/>
    </row>
    <row r="2001" spans="1:12">
      <c r="A2001" s="96"/>
    </row>
    <row r="2002" spans="1:12">
      <c r="A2002" s="96"/>
    </row>
    <row r="2003" spans="1:12">
      <c r="A2003" s="96"/>
    </row>
    <row r="2004" spans="1:12">
      <c r="A2004" s="96"/>
    </row>
    <row r="2005" spans="1:12">
      <c r="A2005" s="96"/>
      <c r="L2005" s="100" t="str">
        <f>IF(AND(ISNUMBER(I2011),ISNUMBER(H2011)),"OK","")</f>
        <v/>
      </c>
    </row>
    <row r="2006" spans="1:12">
      <c r="A2006" s="96"/>
    </row>
    <row r="2007" spans="1:12">
      <c r="A2007" s="96"/>
    </row>
    <row r="2008" spans="1:12">
      <c r="A2008" s="96"/>
    </row>
    <row r="2009" spans="1:12">
      <c r="A2009" s="96"/>
    </row>
    <row r="2010" spans="1:12">
      <c r="A2010" s="96"/>
    </row>
    <row r="2011" spans="1:12">
      <c r="A2011" s="96"/>
    </row>
    <row r="2012" spans="1:12">
      <c r="A2012" s="96"/>
      <c r="L2012" s="100" t="str">
        <f>IF(AND(ISNUMBER(I2018),ISNUMBER(H2018)),"OK","")</f>
        <v/>
      </c>
    </row>
    <row r="2013" spans="1:12">
      <c r="A2013" s="96"/>
    </row>
    <row r="2014" spans="1:12">
      <c r="A2014" s="96"/>
    </row>
    <row r="2015" spans="1:12">
      <c r="A2015" s="96"/>
    </row>
    <row r="2016" spans="1:12">
      <c r="A2016" s="96"/>
    </row>
    <row r="2017" spans="1:12">
      <c r="A2017" s="96"/>
    </row>
    <row r="2018" spans="1:12">
      <c r="A2018" s="96"/>
    </row>
    <row r="2019" spans="1:12">
      <c r="A2019" s="96"/>
      <c r="L2019" s="100" t="str">
        <f>IF(AND(ISNUMBER(I2025),ISNUMBER(H2025)),"OK","")</f>
        <v/>
      </c>
    </row>
    <row r="2020" spans="1:12">
      <c r="A2020" s="96"/>
    </row>
    <row r="2021" spans="1:12">
      <c r="A2021" s="96"/>
    </row>
    <row r="2022" spans="1:12">
      <c r="A2022" s="96"/>
    </row>
    <row r="2023" spans="1:12">
      <c r="A2023" s="96"/>
    </row>
    <row r="2024" spans="1:12">
      <c r="A2024" s="96"/>
    </row>
    <row r="2025" spans="1:12">
      <c r="A2025" s="96"/>
    </row>
    <row r="2026" spans="1:12">
      <c r="A2026" s="96"/>
      <c r="L2026" s="100" t="str">
        <f>IF(AND(ISNUMBER(I2032),ISNUMBER(H2032)),"OK","")</f>
        <v/>
      </c>
    </row>
    <row r="2027" spans="1:12">
      <c r="A2027" s="96"/>
    </row>
    <row r="2028" spans="1:12">
      <c r="A2028" s="96"/>
    </row>
    <row r="2029" spans="1:12">
      <c r="A2029" s="96"/>
    </row>
    <row r="2030" spans="1:12">
      <c r="A2030" s="96"/>
    </row>
    <row r="2031" spans="1:12">
      <c r="A2031" s="96"/>
    </row>
    <row r="2032" spans="1:12">
      <c r="A2032" s="96"/>
    </row>
    <row r="2033" spans="1:12">
      <c r="A2033" s="96"/>
      <c r="L2033" s="100" t="str">
        <f>IF(AND(ISNUMBER(I2039),ISNUMBER(H2039)),"OK","")</f>
        <v/>
      </c>
    </row>
    <row r="2034" spans="1:12">
      <c r="A2034" s="96"/>
    </row>
    <row r="2035" spans="1:12">
      <c r="A2035" s="96"/>
    </row>
    <row r="2036" spans="1:12">
      <c r="A2036" s="96"/>
    </row>
    <row r="2037" spans="1:12">
      <c r="A2037" s="96"/>
    </row>
    <row r="2038" spans="1:12">
      <c r="A2038" s="96"/>
    </row>
    <row r="2039" spans="1:12">
      <c r="A2039" s="96"/>
    </row>
    <row r="2040" spans="1:12">
      <c r="A2040" s="96"/>
      <c r="L2040" s="100" t="str">
        <f>IF(AND(ISNUMBER(I2046),ISNUMBER(H2046)),"OK","")</f>
        <v/>
      </c>
    </row>
    <row r="2041" spans="1:12">
      <c r="A2041" s="96"/>
    </row>
    <row r="2042" spans="1:12">
      <c r="A2042" s="96"/>
    </row>
    <row r="2043" spans="1:12">
      <c r="A2043" s="96"/>
    </row>
    <row r="2044" spans="1:12">
      <c r="A2044" s="96"/>
    </row>
    <row r="2045" spans="1:12">
      <c r="A2045" s="96"/>
    </row>
    <row r="2046" spans="1:12">
      <c r="A2046" s="96"/>
    </row>
    <row r="2047" spans="1:12">
      <c r="A2047" s="96"/>
      <c r="L2047" s="100" t="str">
        <f>IF(AND(ISNUMBER(I2053),ISNUMBER(H2053)),"OK","")</f>
        <v/>
      </c>
    </row>
    <row r="2048" spans="1:12">
      <c r="A2048" s="96"/>
    </row>
    <row r="2049" spans="1:12">
      <c r="A2049" s="96"/>
    </row>
    <row r="2050" spans="1:12">
      <c r="A2050" s="96"/>
    </row>
    <row r="2051" spans="1:12">
      <c r="A2051" s="96"/>
    </row>
    <row r="2052" spans="1:12">
      <c r="A2052" s="96"/>
    </row>
    <row r="2053" spans="1:12">
      <c r="A2053" s="96"/>
    </row>
    <row r="2054" spans="1:12">
      <c r="A2054" s="96"/>
      <c r="L2054" s="100" t="str">
        <f>IF(AND(ISNUMBER(I2060),ISNUMBER(H2060)),"OK","")</f>
        <v/>
      </c>
    </row>
    <row r="2055" spans="1:12">
      <c r="A2055" s="96"/>
    </row>
    <row r="2056" spans="1:12">
      <c r="A2056" s="96"/>
    </row>
    <row r="2057" spans="1:12">
      <c r="A2057" s="96"/>
    </row>
    <row r="2058" spans="1:12">
      <c r="A2058" s="96"/>
    </row>
    <row r="2059" spans="1:12">
      <c r="A2059" s="96"/>
    </row>
    <row r="2060" spans="1:12">
      <c r="A2060" s="96"/>
    </row>
    <row r="2061" spans="1:12">
      <c r="A2061" s="96"/>
      <c r="L2061" s="100" t="str">
        <f>IF(AND(ISNUMBER(I2067),ISNUMBER(H2067)),"OK","")</f>
        <v/>
      </c>
    </row>
    <row r="2062" spans="1:12">
      <c r="A2062" s="96"/>
    </row>
    <row r="2063" spans="1:12">
      <c r="A2063" s="96"/>
    </row>
    <row r="2064" spans="1:12">
      <c r="A2064" s="96"/>
    </row>
    <row r="2065" spans="1:12">
      <c r="A2065" s="96"/>
    </row>
    <row r="2066" spans="1:12">
      <c r="A2066" s="96"/>
    </row>
    <row r="2067" spans="1:12">
      <c r="A2067" s="96"/>
    </row>
    <row r="2068" spans="1:12">
      <c r="A2068" s="96"/>
      <c r="L2068" s="100" t="str">
        <f>IF(AND(ISNUMBER(I2074),ISNUMBER(H2074)),"OK","")</f>
        <v/>
      </c>
    </row>
    <row r="2069" spans="1:12">
      <c r="A2069" s="96"/>
    </row>
    <row r="2070" spans="1:12">
      <c r="A2070" s="96"/>
    </row>
    <row r="2071" spans="1:12">
      <c r="A2071" s="96"/>
    </row>
    <row r="2072" spans="1:12">
      <c r="A2072" s="96"/>
    </row>
    <row r="2073" spans="1:12">
      <c r="A2073" s="96"/>
    </row>
    <row r="2074" spans="1:12">
      <c r="A2074" s="96"/>
    </row>
    <row r="2075" spans="1:12">
      <c r="A2075" s="96"/>
      <c r="L2075" s="100" t="str">
        <f>IF(AND(ISNUMBER(I2081),ISNUMBER(H2081)),"OK","")</f>
        <v/>
      </c>
    </row>
    <row r="2076" spans="1:12">
      <c r="A2076" s="96"/>
    </row>
    <row r="2077" spans="1:12">
      <c r="A2077" s="96"/>
    </row>
    <row r="2078" spans="1:12">
      <c r="A2078" s="96"/>
    </row>
    <row r="2079" spans="1:12">
      <c r="A2079" s="96"/>
    </row>
    <row r="2080" spans="1:12">
      <c r="A2080" s="96"/>
    </row>
    <row r="2081" spans="1:12">
      <c r="A2081" s="96"/>
    </row>
    <row r="2082" spans="1:12">
      <c r="A2082" s="96"/>
      <c r="L2082" s="100" t="str">
        <f>IF(AND(ISNUMBER(I2088),ISNUMBER(H2088)),"OK","")</f>
        <v/>
      </c>
    </row>
    <row r="2083" spans="1:12">
      <c r="A2083" s="96"/>
    </row>
    <row r="2084" spans="1:12">
      <c r="A2084" s="96"/>
    </row>
    <row r="2085" spans="1:12">
      <c r="A2085" s="96"/>
    </row>
    <row r="2086" spans="1:12">
      <c r="A2086" s="96"/>
    </row>
    <row r="2087" spans="1:12">
      <c r="A2087" s="96"/>
    </row>
    <row r="2088" spans="1:12">
      <c r="A2088" s="96"/>
    </row>
    <row r="2089" spans="1:12">
      <c r="A2089" s="96"/>
      <c r="L2089" s="100" t="str">
        <f>IF(AND(ISNUMBER(I2095),ISNUMBER(H2095)),"OK","")</f>
        <v/>
      </c>
    </row>
    <row r="2090" spans="1:12">
      <c r="A2090" s="96"/>
    </row>
    <row r="2091" spans="1:12">
      <c r="A2091" s="96"/>
    </row>
    <row r="2092" spans="1:12">
      <c r="A2092" s="96"/>
    </row>
    <row r="2093" spans="1:12">
      <c r="A2093" s="96"/>
    </row>
    <row r="2094" spans="1:12">
      <c r="A2094" s="96"/>
    </row>
    <row r="2095" spans="1:12">
      <c r="A2095" s="96"/>
    </row>
    <row r="2096" spans="1:12">
      <c r="A2096" s="96"/>
      <c r="L2096" s="100" t="str">
        <f>IF(AND(ISNUMBER(I2102),ISNUMBER(H2102)),"OK","")</f>
        <v/>
      </c>
    </row>
    <row r="2097" spans="1:12">
      <c r="A2097" s="96"/>
    </row>
    <row r="2098" spans="1:12">
      <c r="A2098" s="96"/>
    </row>
    <row r="2099" spans="1:12">
      <c r="A2099" s="96"/>
    </row>
    <row r="2100" spans="1:12">
      <c r="A2100" s="96"/>
    </row>
    <row r="2101" spans="1:12">
      <c r="A2101" s="96"/>
    </row>
    <row r="2102" spans="1:12">
      <c r="A2102" s="96"/>
    </row>
    <row r="2103" spans="1:12">
      <c r="A2103" s="96"/>
      <c r="L2103" s="100" t="str">
        <f>IF(AND(ISNUMBER(I2109),ISNUMBER(H2109)),"OK","")</f>
        <v/>
      </c>
    </row>
    <row r="2104" spans="1:12">
      <c r="A2104" s="96"/>
    </row>
    <row r="2105" spans="1:12">
      <c r="A2105" s="96"/>
    </row>
    <row r="2106" spans="1:12">
      <c r="A2106" s="96"/>
    </row>
    <row r="2107" spans="1:12">
      <c r="A2107" s="96"/>
    </row>
    <row r="2108" spans="1:12">
      <c r="A2108" s="96"/>
    </row>
    <row r="2109" spans="1:12">
      <c r="A2109" s="96"/>
    </row>
    <row r="2110" spans="1:12">
      <c r="A2110" s="96"/>
      <c r="L2110" s="100" t="str">
        <f>IF(AND(ISNUMBER(I2116),ISNUMBER(H2116)),"OK","")</f>
        <v/>
      </c>
    </row>
    <row r="2111" spans="1:12">
      <c r="A2111" s="96"/>
    </row>
    <row r="2112" spans="1:12">
      <c r="A2112" s="96"/>
    </row>
    <row r="2113" spans="1:12">
      <c r="A2113" s="96"/>
    </row>
    <row r="2114" spans="1:12">
      <c r="A2114" s="96"/>
    </row>
    <row r="2115" spans="1:12">
      <c r="A2115" s="96"/>
    </row>
    <row r="2116" spans="1:12">
      <c r="A2116" s="96"/>
    </row>
    <row r="2117" spans="1:12">
      <c r="A2117" s="96"/>
    </row>
    <row r="2118" spans="1:12">
      <c r="A2118" s="96"/>
    </row>
    <row r="2119" spans="1:12">
      <c r="A2119" s="96"/>
    </row>
    <row r="2120" spans="1:12">
      <c r="A2120" s="96"/>
    </row>
    <row r="2121" spans="1:12">
      <c r="A2121" s="96"/>
    </row>
    <row r="2122" spans="1:12">
      <c r="A2122" s="96"/>
    </row>
    <row r="2123" spans="1:12">
      <c r="A2123" s="96"/>
      <c r="L2123" s="100" t="str">
        <f>IF(AND(ISNUMBER(I2123),ISNUMBER(H2123)),"OK","")</f>
        <v/>
      </c>
    </row>
    <row r="2124" spans="1:12">
      <c r="A2124" s="96"/>
    </row>
    <row r="2125" spans="1:12">
      <c r="A2125" s="96"/>
    </row>
    <row r="2126" spans="1:12">
      <c r="A2126" s="96"/>
    </row>
    <row r="2127" spans="1:12">
      <c r="A2127" s="96"/>
    </row>
    <row r="2128" spans="1:12">
      <c r="A2128" s="96"/>
    </row>
    <row r="2129" spans="1:12">
      <c r="A2129" s="96"/>
    </row>
    <row r="2130" spans="1:12">
      <c r="A2130" s="96"/>
      <c r="L2130" s="100" t="str">
        <f>IF(AND(ISNUMBER(I2130),ISNUMBER(H2130)),"OK","")</f>
        <v/>
      </c>
    </row>
    <row r="2131" spans="1:12">
      <c r="A2131" s="96"/>
    </row>
    <row r="2132" spans="1:12">
      <c r="A2132" s="96"/>
    </row>
    <row r="2133" spans="1:12">
      <c r="A2133" s="96"/>
    </row>
    <row r="2134" spans="1:12">
      <c r="A2134" s="96"/>
    </row>
    <row r="2135" spans="1:12">
      <c r="A2135" s="96"/>
    </row>
    <row r="2136" spans="1:12">
      <c r="A2136" s="96"/>
    </row>
    <row r="2137" spans="1:12">
      <c r="A2137" s="96"/>
      <c r="L2137" s="100" t="str">
        <f>IF(AND(ISNUMBER(I2137),ISNUMBER(H2137)),"OK","")</f>
        <v/>
      </c>
    </row>
    <row r="2138" spans="1:12">
      <c r="A2138" s="96"/>
    </row>
    <row r="2139" spans="1:12">
      <c r="A2139" s="96"/>
    </row>
    <row r="2140" spans="1:12">
      <c r="A2140" s="96"/>
    </row>
    <row r="2141" spans="1:12">
      <c r="A2141" s="96"/>
    </row>
    <row r="2142" spans="1:12">
      <c r="A2142" s="96"/>
    </row>
    <row r="2143" spans="1:12">
      <c r="A2143" s="96"/>
    </row>
    <row r="2144" spans="1:12">
      <c r="A2144" s="96"/>
      <c r="L2144" s="100" t="str">
        <f>IF(AND(ISNUMBER(I2144),ISNUMBER(H2144)),"OK","")</f>
        <v/>
      </c>
    </row>
    <row r="2145" spans="1:12">
      <c r="A2145" s="96"/>
    </row>
    <row r="2146" spans="1:12">
      <c r="A2146" s="96"/>
    </row>
    <row r="2147" spans="1:12">
      <c r="A2147" s="96"/>
    </row>
    <row r="2148" spans="1:12">
      <c r="A2148" s="96"/>
    </row>
    <row r="2149" spans="1:12">
      <c r="A2149" s="96"/>
    </row>
    <row r="2150" spans="1:12">
      <c r="A2150" s="96"/>
    </row>
    <row r="2151" spans="1:12">
      <c r="A2151" s="96"/>
      <c r="L2151" s="100" t="str">
        <f>IF(AND(ISNUMBER(I2151),ISNUMBER(H2151)),"OK","")</f>
        <v/>
      </c>
    </row>
    <row r="2152" spans="1:12">
      <c r="A2152" s="96"/>
    </row>
    <row r="2153" spans="1:12">
      <c r="A2153" s="96"/>
    </row>
    <row r="2154" spans="1:12">
      <c r="A2154" s="96"/>
    </row>
    <row r="2155" spans="1:12">
      <c r="A2155" s="96"/>
    </row>
    <row r="2156" spans="1:12">
      <c r="A2156" s="96"/>
    </row>
    <row r="2157" spans="1:12">
      <c r="A2157" s="96"/>
    </row>
    <row r="2158" spans="1:12">
      <c r="A2158" s="96"/>
      <c r="L2158" s="100" t="str">
        <f>IF(AND(ISNUMBER(I2158),ISNUMBER(H2158)),"OK","")</f>
        <v/>
      </c>
    </row>
    <row r="2159" spans="1:12">
      <c r="A2159" s="96"/>
    </row>
    <row r="2160" spans="1:12">
      <c r="A2160" s="96"/>
    </row>
    <row r="2161" spans="1:12">
      <c r="A2161" s="96"/>
    </row>
    <row r="2162" spans="1:12">
      <c r="A2162" s="96"/>
    </row>
    <row r="2163" spans="1:12">
      <c r="A2163" s="96"/>
    </row>
    <row r="2164" spans="1:12">
      <c r="A2164" s="96"/>
    </row>
    <row r="2165" spans="1:12">
      <c r="A2165" s="96"/>
      <c r="L2165" s="100" t="str">
        <f>IF(AND(ISNUMBER(I2165),ISNUMBER(H2165)),"OK","")</f>
        <v/>
      </c>
    </row>
    <row r="2166" spans="1:12">
      <c r="A2166" s="96"/>
    </row>
    <row r="2167" spans="1:12">
      <c r="A2167" s="96"/>
    </row>
    <row r="2168" spans="1:12">
      <c r="A2168" s="96"/>
    </row>
    <row r="2169" spans="1:12">
      <c r="A2169" s="96"/>
    </row>
    <row r="2170" spans="1:12">
      <c r="A2170" s="96"/>
    </row>
    <row r="2171" spans="1:12">
      <c r="A2171" s="96"/>
    </row>
    <row r="2172" spans="1:12">
      <c r="A2172" s="96"/>
      <c r="L2172" s="100" t="str">
        <f>IF(AND(ISNUMBER(I2172),ISNUMBER(H2172)),"OK","")</f>
        <v/>
      </c>
    </row>
    <row r="2173" spans="1:12">
      <c r="A2173" s="96"/>
    </row>
    <row r="2174" spans="1:12">
      <c r="A2174" s="96"/>
    </row>
    <row r="2175" spans="1:12">
      <c r="A2175" s="96"/>
    </row>
    <row r="2176" spans="1:12">
      <c r="A2176" s="96"/>
    </row>
    <row r="2177" spans="1:12">
      <c r="A2177" s="96"/>
    </row>
    <row r="2178" spans="1:12">
      <c r="A2178" s="96"/>
    </row>
    <row r="2179" spans="1:12">
      <c r="A2179" s="96"/>
      <c r="L2179" s="100" t="str">
        <f>IF(AND(ISNUMBER(I2179),ISNUMBER(H2179)),"OK","")</f>
        <v/>
      </c>
    </row>
    <row r="2180" spans="1:12">
      <c r="A2180" s="96"/>
    </row>
    <row r="2181" spans="1:12">
      <c r="A2181" s="96"/>
    </row>
    <row r="2182" spans="1:12">
      <c r="A2182" s="96"/>
    </row>
    <row r="2183" spans="1:12">
      <c r="A2183" s="96"/>
    </row>
    <row r="2184" spans="1:12">
      <c r="A2184" s="96"/>
    </row>
    <row r="2185" spans="1:12">
      <c r="A2185" s="96"/>
    </row>
    <row r="2186" spans="1:12">
      <c r="A2186" s="96"/>
      <c r="L2186" s="100" t="str">
        <f>IF(AND(ISNUMBER(I2186),ISNUMBER(H2186)),"OK","")</f>
        <v/>
      </c>
    </row>
    <row r="2187" spans="1:12">
      <c r="A2187" s="96"/>
    </row>
    <row r="2188" spans="1:12">
      <c r="A2188" s="96"/>
    </row>
    <row r="2189" spans="1:12">
      <c r="A2189" s="96"/>
    </row>
    <row r="2190" spans="1:12">
      <c r="A2190" s="96"/>
    </row>
    <row r="2191" spans="1:12">
      <c r="A2191" s="96"/>
    </row>
    <row r="2192" spans="1:12">
      <c r="A2192" s="96"/>
    </row>
    <row r="2193" spans="1:12">
      <c r="A2193" s="96"/>
      <c r="L2193" s="100" t="str">
        <f>IF(AND(ISNUMBER(I2193),ISNUMBER(H2193)),"OK","")</f>
        <v/>
      </c>
    </row>
    <row r="2194" spans="1:12">
      <c r="A2194" s="96"/>
    </row>
    <row r="2195" spans="1:12">
      <c r="A2195" s="96"/>
    </row>
    <row r="2196" spans="1:12">
      <c r="A2196" s="96"/>
    </row>
    <row r="2197" spans="1:12">
      <c r="A2197" s="96"/>
    </row>
    <row r="2198" spans="1:12">
      <c r="A2198" s="96"/>
    </row>
    <row r="2199" spans="1:12">
      <c r="A2199" s="96"/>
    </row>
    <row r="2200" spans="1:12">
      <c r="A2200" s="96"/>
      <c r="L2200" s="100" t="str">
        <f>IF(AND(ISNUMBER(I2200),ISNUMBER(H2200)),"OK","")</f>
        <v/>
      </c>
    </row>
    <row r="2201" spans="1:12">
      <c r="A2201" s="96"/>
    </row>
    <row r="2202" spans="1:12">
      <c r="A2202" s="96"/>
    </row>
    <row r="2203" spans="1:12">
      <c r="A2203" s="96"/>
    </row>
    <row r="2204" spans="1:12">
      <c r="A2204" s="96"/>
    </row>
    <row r="2205" spans="1:12">
      <c r="A2205" s="96"/>
    </row>
    <row r="2206" spans="1:12">
      <c r="A2206" s="96"/>
    </row>
    <row r="2207" spans="1:12">
      <c r="A2207" s="96"/>
      <c r="L2207" s="100" t="str">
        <f>IF(AND(ISNUMBER(I2207),ISNUMBER(H2207)),"OK","")</f>
        <v/>
      </c>
    </row>
    <row r="2208" spans="1:12">
      <c r="A2208" s="96"/>
    </row>
    <row r="2209" spans="1:12">
      <c r="A2209" s="96"/>
    </row>
    <row r="2210" spans="1:12">
      <c r="A2210" s="96"/>
    </row>
    <row r="2211" spans="1:12">
      <c r="A2211" s="96"/>
    </row>
    <row r="2212" spans="1:12">
      <c r="A2212" s="96"/>
    </row>
    <row r="2213" spans="1:12">
      <c r="A2213" s="96"/>
    </row>
    <row r="2214" spans="1:12">
      <c r="A2214" s="96"/>
      <c r="L2214" s="100" t="str">
        <f>IF(AND(ISNUMBER(I2214),ISNUMBER(H2214)),"OK","")</f>
        <v/>
      </c>
    </row>
    <row r="2215" spans="1:12">
      <c r="A2215" s="96"/>
    </row>
    <row r="2216" spans="1:12">
      <c r="A2216" s="96"/>
    </row>
    <row r="2217" spans="1:12">
      <c r="A2217" s="96"/>
    </row>
    <row r="2218" spans="1:12">
      <c r="A2218" s="96"/>
    </row>
    <row r="2219" spans="1:12">
      <c r="A2219" s="96"/>
    </row>
    <row r="2220" spans="1:12">
      <c r="A2220" s="96"/>
    </row>
    <row r="2221" spans="1:12">
      <c r="A2221" s="96"/>
      <c r="L2221" s="100" t="str">
        <f>IF(AND(ISNUMBER(I2221),ISNUMBER(H2221)),"OK","")</f>
        <v/>
      </c>
    </row>
    <row r="2222" spans="1:12">
      <c r="A2222" s="96"/>
    </row>
    <row r="2223" spans="1:12">
      <c r="A2223" s="96"/>
    </row>
    <row r="2224" spans="1:12">
      <c r="A2224" s="96"/>
    </row>
    <row r="2225" spans="1:12">
      <c r="A2225" s="96"/>
    </row>
    <row r="2226" spans="1:12">
      <c r="A2226" s="96"/>
    </row>
    <row r="2227" spans="1:12">
      <c r="A2227" s="96"/>
    </row>
    <row r="2228" spans="1:12">
      <c r="A2228" s="96"/>
      <c r="L2228" s="100" t="str">
        <f>IF(AND(ISNUMBER(I2228),ISNUMBER(H2228)),"OK","")</f>
        <v/>
      </c>
    </row>
    <row r="2229" spans="1:12">
      <c r="A2229" s="96"/>
    </row>
    <row r="2230" spans="1:12">
      <c r="A2230" s="96"/>
    </row>
    <row r="2231" spans="1:12">
      <c r="A2231" s="96"/>
    </row>
    <row r="2232" spans="1:12">
      <c r="A2232" s="96"/>
    </row>
    <row r="2233" spans="1:12">
      <c r="A2233" s="96"/>
    </row>
    <row r="2234" spans="1:12">
      <c r="A2234" s="96"/>
    </row>
    <row r="2235" spans="1:12">
      <c r="A2235" s="96"/>
      <c r="L2235" s="100" t="str">
        <f>IF(AND(ISNUMBER(I2235),ISNUMBER(H2235)),"OK","")</f>
        <v/>
      </c>
    </row>
    <row r="2236" spans="1:12">
      <c r="A2236" s="96"/>
    </row>
    <row r="2237" spans="1:12">
      <c r="A2237" s="96"/>
    </row>
    <row r="2238" spans="1:12">
      <c r="A2238" s="96"/>
    </row>
    <row r="2239" spans="1:12">
      <c r="A2239" s="96"/>
    </row>
    <row r="2240" spans="1:12">
      <c r="A2240" s="96"/>
    </row>
    <row r="2241" spans="1:12">
      <c r="A2241" s="96"/>
    </row>
    <row r="2242" spans="1:12">
      <c r="A2242" s="96"/>
      <c r="L2242" s="100" t="str">
        <f>IF(AND(ISNUMBER(I2242),ISNUMBER(H2242)),"OK","")</f>
        <v/>
      </c>
    </row>
    <row r="2243" spans="1:12">
      <c r="A2243" s="96"/>
    </row>
    <row r="2244" spans="1:12">
      <c r="A2244" s="96"/>
    </row>
    <row r="2245" spans="1:12">
      <c r="A2245" s="96"/>
    </row>
    <row r="2246" spans="1:12">
      <c r="A2246" s="96"/>
    </row>
    <row r="2247" spans="1:12">
      <c r="A2247" s="96"/>
    </row>
    <row r="2248" spans="1:12">
      <c r="A2248" s="96"/>
    </row>
    <row r="2249" spans="1:12">
      <c r="A2249" s="96"/>
      <c r="L2249" s="100" t="str">
        <f>IF(AND(ISNUMBER(I2249),ISNUMBER(H2249)),"OK","")</f>
        <v/>
      </c>
    </row>
    <row r="2250" spans="1:12">
      <c r="A2250" s="96"/>
    </row>
    <row r="2251" spans="1:12">
      <c r="A2251" s="96"/>
    </row>
    <row r="2252" spans="1:12">
      <c r="A2252" s="96"/>
    </row>
    <row r="2253" spans="1:12">
      <c r="A2253" s="96"/>
    </row>
    <row r="2254" spans="1:12">
      <c r="A2254" s="96"/>
    </row>
    <row r="2255" spans="1:12">
      <c r="A2255" s="96"/>
    </row>
    <row r="2256" spans="1:12">
      <c r="A2256" s="96"/>
      <c r="L2256" s="100" t="str">
        <f>IF(AND(ISNUMBER(I2256),ISNUMBER(H2256)),"OK","")</f>
        <v/>
      </c>
    </row>
    <row r="2257" spans="1:12">
      <c r="A2257" s="96"/>
    </row>
    <row r="2258" spans="1:12">
      <c r="A2258" s="96"/>
    </row>
    <row r="2259" spans="1:12">
      <c r="A2259" s="96"/>
    </row>
    <row r="2260" spans="1:12">
      <c r="A2260" s="96"/>
    </row>
    <row r="2261" spans="1:12">
      <c r="A2261" s="96"/>
    </row>
    <row r="2262" spans="1:12">
      <c r="A2262" s="96"/>
    </row>
    <row r="2263" spans="1:12">
      <c r="A2263" s="96"/>
      <c r="L2263" s="100" t="str">
        <f>IF(AND(ISNUMBER(I2263),ISNUMBER(H2263)),"OK","")</f>
        <v/>
      </c>
    </row>
    <row r="2264" spans="1:12">
      <c r="A2264" s="96"/>
    </row>
    <row r="2265" spans="1:12">
      <c r="A2265" s="96"/>
    </row>
    <row r="2266" spans="1:12">
      <c r="A2266" s="96"/>
    </row>
    <row r="2267" spans="1:12">
      <c r="A2267" s="96"/>
    </row>
    <row r="2268" spans="1:12">
      <c r="A2268" s="96"/>
    </row>
    <row r="2269" spans="1:12">
      <c r="A2269" s="96"/>
    </row>
    <row r="2270" spans="1:12">
      <c r="A2270" s="96"/>
      <c r="L2270" s="100" t="str">
        <f>IF(AND(ISNUMBER(I2270),ISNUMBER(H2270)),"OK","")</f>
        <v/>
      </c>
    </row>
  </sheetData>
  <sheetProtection algorithmName="SHA-512" hashValue="uuN+FkIeX3tPeqGRhscK38r5F7pzg1V1RGp95cH7mgV5HB7yyid1XyBG3CT0Y9WRBSbnqurEKVSH55Mu+gtFGg==" saltValue="NoI6hwW5MDgRFBBaAOlwlw==" spinCount="100000" sheet="1" objects="1" scenarios="1" selectLockedCells="1"/>
  <mergeCells count="158">
    <mergeCell ref="C1832:D1833"/>
    <mergeCell ref="C1844:D1845"/>
    <mergeCell ref="C1856:D1857"/>
    <mergeCell ref="C1772:D1773"/>
    <mergeCell ref="C1784:D1785"/>
    <mergeCell ref="C1796:D1797"/>
    <mergeCell ref="C1808:D1809"/>
    <mergeCell ref="C1820:D1821"/>
    <mergeCell ref="C1712:D1713"/>
    <mergeCell ref="C1724:D1725"/>
    <mergeCell ref="C1736:D1737"/>
    <mergeCell ref="C1748:D1749"/>
    <mergeCell ref="C1760:D1761"/>
    <mergeCell ref="C1652:D1653"/>
    <mergeCell ref="C1664:D1665"/>
    <mergeCell ref="C1676:D1677"/>
    <mergeCell ref="C1688:D1689"/>
    <mergeCell ref="C1700:D1701"/>
    <mergeCell ref="C1592:D1593"/>
    <mergeCell ref="C1604:D1605"/>
    <mergeCell ref="C1616:D1617"/>
    <mergeCell ref="C1628:D1629"/>
    <mergeCell ref="C1640:D1641"/>
    <mergeCell ref="C1532:D1533"/>
    <mergeCell ref="C1544:D1545"/>
    <mergeCell ref="C1556:D1557"/>
    <mergeCell ref="C1568:D1569"/>
    <mergeCell ref="C1580:D1581"/>
    <mergeCell ref="C1472:D1473"/>
    <mergeCell ref="C1484:D1485"/>
    <mergeCell ref="C1496:D1497"/>
    <mergeCell ref="C1508:D1509"/>
    <mergeCell ref="C1520:D1521"/>
    <mergeCell ref="C1412:D1413"/>
    <mergeCell ref="C1424:D1425"/>
    <mergeCell ref="C1436:D1437"/>
    <mergeCell ref="C1448:D1449"/>
    <mergeCell ref="C1460:D1461"/>
    <mergeCell ref="C1352:D1353"/>
    <mergeCell ref="C1364:D1365"/>
    <mergeCell ref="C1376:D1377"/>
    <mergeCell ref="C1388:D1389"/>
    <mergeCell ref="C1400:D1401"/>
    <mergeCell ref="C1292:D1293"/>
    <mergeCell ref="C1304:D1305"/>
    <mergeCell ref="C1316:D1317"/>
    <mergeCell ref="C1328:D1329"/>
    <mergeCell ref="C1340:D1341"/>
    <mergeCell ref="C1232:D1233"/>
    <mergeCell ref="C1244:D1245"/>
    <mergeCell ref="C1256:D1257"/>
    <mergeCell ref="C1268:D1269"/>
    <mergeCell ref="C1280:D1281"/>
    <mergeCell ref="C1172:D1173"/>
    <mergeCell ref="C1184:D1185"/>
    <mergeCell ref="C1196:D1197"/>
    <mergeCell ref="C1208:D1209"/>
    <mergeCell ref="C1220:D1221"/>
    <mergeCell ref="C1112:D1113"/>
    <mergeCell ref="C1124:D1125"/>
    <mergeCell ref="C1136:D1137"/>
    <mergeCell ref="C1148:D1149"/>
    <mergeCell ref="C1160:D1161"/>
    <mergeCell ref="C1052:D1053"/>
    <mergeCell ref="C1064:D1065"/>
    <mergeCell ref="C1076:D1077"/>
    <mergeCell ref="C1088:D1089"/>
    <mergeCell ref="C1100:D1101"/>
    <mergeCell ref="C992:D993"/>
    <mergeCell ref="C1004:D1005"/>
    <mergeCell ref="C1016:D1017"/>
    <mergeCell ref="C1028:D1029"/>
    <mergeCell ref="C1040:D1041"/>
    <mergeCell ref="C932:D933"/>
    <mergeCell ref="C944:D945"/>
    <mergeCell ref="C956:D957"/>
    <mergeCell ref="C968:D969"/>
    <mergeCell ref="C980:D981"/>
    <mergeCell ref="C872:D873"/>
    <mergeCell ref="C884:D885"/>
    <mergeCell ref="C896:D897"/>
    <mergeCell ref="C908:D909"/>
    <mergeCell ref="C920:D921"/>
    <mergeCell ref="C812:D813"/>
    <mergeCell ref="C824:D825"/>
    <mergeCell ref="C836:D837"/>
    <mergeCell ref="C848:D849"/>
    <mergeCell ref="C860:D861"/>
    <mergeCell ref="C752:D753"/>
    <mergeCell ref="C764:D765"/>
    <mergeCell ref="C776:D777"/>
    <mergeCell ref="C788:D789"/>
    <mergeCell ref="C800:D801"/>
    <mergeCell ref="C692:D693"/>
    <mergeCell ref="C704:D705"/>
    <mergeCell ref="C716:D717"/>
    <mergeCell ref="C728:D729"/>
    <mergeCell ref="C740:D741"/>
    <mergeCell ref="C632:D633"/>
    <mergeCell ref="C644:D645"/>
    <mergeCell ref="C656:D657"/>
    <mergeCell ref="C668:D669"/>
    <mergeCell ref="C680:D681"/>
    <mergeCell ref="C572:D573"/>
    <mergeCell ref="C584:D585"/>
    <mergeCell ref="C596:D597"/>
    <mergeCell ref="C608:D609"/>
    <mergeCell ref="C620:D621"/>
    <mergeCell ref="C512:D513"/>
    <mergeCell ref="C524:D525"/>
    <mergeCell ref="C536:D537"/>
    <mergeCell ref="C548:D549"/>
    <mergeCell ref="C560:D561"/>
    <mergeCell ref="C440:D441"/>
    <mergeCell ref="C452:D453"/>
    <mergeCell ref="C464:D465"/>
    <mergeCell ref="C476:D477"/>
    <mergeCell ref="C500:D501"/>
    <mergeCell ref="C488:D489"/>
    <mergeCell ref="C380:D381"/>
    <mergeCell ref="C392:D393"/>
    <mergeCell ref="C404:D405"/>
    <mergeCell ref="C416:D417"/>
    <mergeCell ref="C428:D429"/>
    <mergeCell ref="C320:D321"/>
    <mergeCell ref="C332:D333"/>
    <mergeCell ref="C344:D345"/>
    <mergeCell ref="C356:D357"/>
    <mergeCell ref="C368:D369"/>
    <mergeCell ref="C260:D261"/>
    <mergeCell ref="C272:D273"/>
    <mergeCell ref="C284:D285"/>
    <mergeCell ref="C296:D297"/>
    <mergeCell ref="C308:D309"/>
    <mergeCell ref="C200:D201"/>
    <mergeCell ref="C212:D213"/>
    <mergeCell ref="C224:D225"/>
    <mergeCell ref="C236:D237"/>
    <mergeCell ref="C248:D249"/>
    <mergeCell ref="C140:D141"/>
    <mergeCell ref="C152:D153"/>
    <mergeCell ref="C164:D165"/>
    <mergeCell ref="C176:D177"/>
    <mergeCell ref="C188:D189"/>
    <mergeCell ref="D2:D4"/>
    <mergeCell ref="E2:H3"/>
    <mergeCell ref="F4:H4"/>
    <mergeCell ref="C8:D9"/>
    <mergeCell ref="C20:D21"/>
    <mergeCell ref="C92:D93"/>
    <mergeCell ref="C104:D105"/>
    <mergeCell ref="C116:D117"/>
    <mergeCell ref="C128:D129"/>
    <mergeCell ref="C32:D33"/>
    <mergeCell ref="C44:D45"/>
    <mergeCell ref="C56:D57"/>
    <mergeCell ref="C68:D69"/>
    <mergeCell ref="C80:D81"/>
  </mergeCells>
  <conditionalFormatting sqref="L1:L484 L497:L1048576">
    <cfRule type="containsText" dxfId="34" priority="25" operator="containsText" text="OK">
      <formula>NOT(ISERROR(SEARCH("OK",L1)))</formula>
    </cfRule>
    <cfRule type="cellIs" dxfId="33" priority="26"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32" priority="15" operator="containsText" text="OK">
      <formula>NOT(ISERROR(SEARCH("OK",L101)))</formula>
    </cfRule>
    <cfRule type="cellIs" dxfId="31" priority="16"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30" priority="13" operator="containsText" text="OK">
      <formula>NOT(ISERROR(SEARCH("OK",L101)))</formula>
    </cfRule>
    <cfRule type="cellIs" dxfId="29" priority="14"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28" priority="11" operator="containsText" text="OK">
      <formula>NOT(ISERROR(SEARCH("OK",L101)))</formula>
    </cfRule>
    <cfRule type="cellIs" dxfId="27" priority="12" operator="equal">
      <formula>1</formula>
    </cfRule>
  </conditionalFormatting>
  <conditionalFormatting sqref="L485:L495">
    <cfRule type="containsText" dxfId="26" priority="1" operator="containsText" text="OK">
      <formula>NOT(ISERROR(SEARCH("OK",L485)))</formula>
    </cfRule>
    <cfRule type="cellIs" dxfId="25" priority="2" operator="equal">
      <formula>1</formula>
    </cfRule>
  </conditionalFormatting>
  <conditionalFormatting sqref="L485:L496">
    <cfRule type="containsText" dxfId="24" priority="7" operator="containsText" text="OK">
      <formula>NOT(ISERROR(SEARCH("OK",L485)))</formula>
    </cfRule>
    <cfRule type="cellIs" dxfId="23" priority="8" operator="equal">
      <formula>1</formula>
    </cfRule>
  </conditionalFormatting>
  <conditionalFormatting sqref="L485:L495">
    <cfRule type="containsText" dxfId="22" priority="5" operator="containsText" text="OK">
      <formula>NOT(ISERROR(SEARCH("OK",L485)))</formula>
    </cfRule>
    <cfRule type="cellIs" dxfId="21" priority="6" operator="equal">
      <formula>1</formula>
    </cfRule>
  </conditionalFormatting>
  <conditionalFormatting sqref="L485:L495">
    <cfRule type="containsText" dxfId="20" priority="3" operator="containsText" text="OK">
      <formula>NOT(ISERROR(SEARCH("OK",L485)))</formula>
    </cfRule>
    <cfRule type="cellIs" dxfId="19" priority="4" operator="equal">
      <formula>1</formula>
    </cfRule>
  </conditionalFormatting>
  <pageMargins left="0.45" right="0.45" top="0.75" bottom="0.75" header="0.3" footer="0.3"/>
  <pageSetup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ummaryBelow="0"/>
    <pageSetUpPr fitToPage="1"/>
  </sheetPr>
  <dimension ref="A1:G384"/>
  <sheetViews>
    <sheetView zoomScaleNormal="100" workbookViewId="0">
      <pane xSplit="4" ySplit="5" topLeftCell="E6" activePane="bottomRight" state="frozen"/>
      <selection pane="topRight" activeCell="E1" sqref="E1"/>
      <selection pane="bottomLeft" activeCell="A6" sqref="A6"/>
      <selection pane="bottomRight" activeCell="E1" sqref="E1"/>
    </sheetView>
  </sheetViews>
  <sheetFormatPr defaultColWidth="12.7109375" defaultRowHeight="12.75" outlineLevelRow="3"/>
  <cols>
    <col min="1" max="1" width="1.7109375" style="17" customWidth="1"/>
    <col min="2" max="2" width="15" style="47" customWidth="1"/>
    <col min="3" max="3" width="45.7109375" style="17" customWidth="1"/>
    <col min="4" max="4" width="20.140625" style="17" customWidth="1"/>
    <col min="5" max="5" width="26" style="17" customWidth="1"/>
    <col min="6" max="7" width="12.7109375" style="17" hidden="1" customWidth="1"/>
    <col min="8" max="235" width="12.7109375" style="17"/>
    <col min="236" max="236" width="1.7109375" style="17" customWidth="1"/>
    <col min="237" max="237" width="12.7109375" style="17"/>
    <col min="238" max="238" width="42.7109375" style="17" customWidth="1"/>
    <col min="239" max="239" width="12.85546875" style="17" customWidth="1"/>
    <col min="240" max="491" width="12.7109375" style="17"/>
    <col min="492" max="492" width="1.7109375" style="17" customWidth="1"/>
    <col min="493" max="493" width="12.7109375" style="17"/>
    <col min="494" max="494" width="42.7109375" style="17" customWidth="1"/>
    <col min="495" max="495" width="12.85546875" style="17" customWidth="1"/>
    <col min="496" max="747" width="12.7109375" style="17"/>
    <col min="748" max="748" width="1.7109375" style="17" customWidth="1"/>
    <col min="749" max="749" width="12.7109375" style="17"/>
    <col min="750" max="750" width="42.7109375" style="17" customWidth="1"/>
    <col min="751" max="751" width="12.85546875" style="17" customWidth="1"/>
    <col min="752" max="1003" width="12.7109375" style="17"/>
    <col min="1004" max="1004" width="1.7109375" style="17" customWidth="1"/>
    <col min="1005" max="1005" width="12.7109375" style="17"/>
    <col min="1006" max="1006" width="42.7109375" style="17" customWidth="1"/>
    <col min="1007" max="1007" width="12.85546875" style="17" customWidth="1"/>
    <col min="1008" max="1259" width="12.7109375" style="17"/>
    <col min="1260" max="1260" width="1.7109375" style="17" customWidth="1"/>
    <col min="1261" max="1261" width="12.7109375" style="17"/>
    <col min="1262" max="1262" width="42.7109375" style="17" customWidth="1"/>
    <col min="1263" max="1263" width="12.85546875" style="17" customWidth="1"/>
    <col min="1264" max="1515" width="12.7109375" style="17"/>
    <col min="1516" max="1516" width="1.7109375" style="17" customWidth="1"/>
    <col min="1517" max="1517" width="12.7109375" style="17"/>
    <col min="1518" max="1518" width="42.7109375" style="17" customWidth="1"/>
    <col min="1519" max="1519" width="12.85546875" style="17" customWidth="1"/>
    <col min="1520" max="1771" width="12.7109375" style="17"/>
    <col min="1772" max="1772" width="1.7109375" style="17" customWidth="1"/>
    <col min="1773" max="1773" width="12.7109375" style="17"/>
    <col min="1774" max="1774" width="42.7109375" style="17" customWidth="1"/>
    <col min="1775" max="1775" width="12.85546875" style="17" customWidth="1"/>
    <col min="1776" max="2027" width="12.7109375" style="17"/>
    <col min="2028" max="2028" width="1.7109375" style="17" customWidth="1"/>
    <col min="2029" max="2029" width="12.7109375" style="17"/>
    <col min="2030" max="2030" width="42.7109375" style="17" customWidth="1"/>
    <col min="2031" max="2031" width="12.85546875" style="17" customWidth="1"/>
    <col min="2032" max="2283" width="12.7109375" style="17"/>
    <col min="2284" max="2284" width="1.7109375" style="17" customWidth="1"/>
    <col min="2285" max="2285" width="12.7109375" style="17"/>
    <col min="2286" max="2286" width="42.7109375" style="17" customWidth="1"/>
    <col min="2287" max="2287" width="12.85546875" style="17" customWidth="1"/>
    <col min="2288" max="2539" width="12.7109375" style="17"/>
    <col min="2540" max="2540" width="1.7109375" style="17" customWidth="1"/>
    <col min="2541" max="2541" width="12.7109375" style="17"/>
    <col min="2542" max="2542" width="42.7109375" style="17" customWidth="1"/>
    <col min="2543" max="2543" width="12.85546875" style="17" customWidth="1"/>
    <col min="2544" max="2795" width="12.7109375" style="17"/>
    <col min="2796" max="2796" width="1.7109375" style="17" customWidth="1"/>
    <col min="2797" max="2797" width="12.7109375" style="17"/>
    <col min="2798" max="2798" width="42.7109375" style="17" customWidth="1"/>
    <col min="2799" max="2799" width="12.85546875" style="17" customWidth="1"/>
    <col min="2800" max="3051" width="12.7109375" style="17"/>
    <col min="3052" max="3052" width="1.7109375" style="17" customWidth="1"/>
    <col min="3053" max="3053" width="12.7109375" style="17"/>
    <col min="3054" max="3054" width="42.7109375" style="17" customWidth="1"/>
    <col min="3055" max="3055" width="12.85546875" style="17" customWidth="1"/>
    <col min="3056" max="3307" width="12.7109375" style="17"/>
    <col min="3308" max="3308" width="1.7109375" style="17" customWidth="1"/>
    <col min="3309" max="3309" width="12.7109375" style="17"/>
    <col min="3310" max="3310" width="42.7109375" style="17" customWidth="1"/>
    <col min="3311" max="3311" width="12.85546875" style="17" customWidth="1"/>
    <col min="3312" max="3563" width="12.7109375" style="17"/>
    <col min="3564" max="3564" width="1.7109375" style="17" customWidth="1"/>
    <col min="3565" max="3565" width="12.7109375" style="17"/>
    <col min="3566" max="3566" width="42.7109375" style="17" customWidth="1"/>
    <col min="3567" max="3567" width="12.85546875" style="17" customWidth="1"/>
    <col min="3568" max="3819" width="12.7109375" style="17"/>
    <col min="3820" max="3820" width="1.7109375" style="17" customWidth="1"/>
    <col min="3821" max="3821" width="12.7109375" style="17"/>
    <col min="3822" max="3822" width="42.7109375" style="17" customWidth="1"/>
    <col min="3823" max="3823" width="12.85546875" style="17" customWidth="1"/>
    <col min="3824" max="4075" width="12.7109375" style="17"/>
    <col min="4076" max="4076" width="1.7109375" style="17" customWidth="1"/>
    <col min="4077" max="4077" width="12.7109375" style="17"/>
    <col min="4078" max="4078" width="42.7109375" style="17" customWidth="1"/>
    <col min="4079" max="4079" width="12.85546875" style="17" customWidth="1"/>
    <col min="4080" max="4331" width="12.7109375" style="17"/>
    <col min="4332" max="4332" width="1.7109375" style="17" customWidth="1"/>
    <col min="4333" max="4333" width="12.7109375" style="17"/>
    <col min="4334" max="4334" width="42.7109375" style="17" customWidth="1"/>
    <col min="4335" max="4335" width="12.85546875" style="17" customWidth="1"/>
    <col min="4336" max="4587" width="12.7109375" style="17"/>
    <col min="4588" max="4588" width="1.7109375" style="17" customWidth="1"/>
    <col min="4589" max="4589" width="12.7109375" style="17"/>
    <col min="4590" max="4590" width="42.7109375" style="17" customWidth="1"/>
    <col min="4591" max="4591" width="12.85546875" style="17" customWidth="1"/>
    <col min="4592" max="4843" width="12.7109375" style="17"/>
    <col min="4844" max="4844" width="1.7109375" style="17" customWidth="1"/>
    <col min="4845" max="4845" width="12.7109375" style="17"/>
    <col min="4846" max="4846" width="42.7109375" style="17" customWidth="1"/>
    <col min="4847" max="4847" width="12.85546875" style="17" customWidth="1"/>
    <col min="4848" max="5099" width="12.7109375" style="17"/>
    <col min="5100" max="5100" width="1.7109375" style="17" customWidth="1"/>
    <col min="5101" max="5101" width="12.7109375" style="17"/>
    <col min="5102" max="5102" width="42.7109375" style="17" customWidth="1"/>
    <col min="5103" max="5103" width="12.85546875" style="17" customWidth="1"/>
    <col min="5104" max="5355" width="12.7109375" style="17"/>
    <col min="5356" max="5356" width="1.7109375" style="17" customWidth="1"/>
    <col min="5357" max="5357" width="12.7109375" style="17"/>
    <col min="5358" max="5358" width="42.7109375" style="17" customWidth="1"/>
    <col min="5359" max="5359" width="12.85546875" style="17" customWidth="1"/>
    <col min="5360" max="5611" width="12.7109375" style="17"/>
    <col min="5612" max="5612" width="1.7109375" style="17" customWidth="1"/>
    <col min="5613" max="5613" width="12.7109375" style="17"/>
    <col min="5614" max="5614" width="42.7109375" style="17" customWidth="1"/>
    <col min="5615" max="5615" width="12.85546875" style="17" customWidth="1"/>
    <col min="5616" max="5867" width="12.7109375" style="17"/>
    <col min="5868" max="5868" width="1.7109375" style="17" customWidth="1"/>
    <col min="5869" max="5869" width="12.7109375" style="17"/>
    <col min="5870" max="5870" width="42.7109375" style="17" customWidth="1"/>
    <col min="5871" max="5871" width="12.85546875" style="17" customWidth="1"/>
    <col min="5872" max="6123" width="12.7109375" style="17"/>
    <col min="6124" max="6124" width="1.7109375" style="17" customWidth="1"/>
    <col min="6125" max="6125" width="12.7109375" style="17"/>
    <col min="6126" max="6126" width="42.7109375" style="17" customWidth="1"/>
    <col min="6127" max="6127" width="12.85546875" style="17" customWidth="1"/>
    <col min="6128" max="6379" width="12.7109375" style="17"/>
    <col min="6380" max="6380" width="1.7109375" style="17" customWidth="1"/>
    <col min="6381" max="6381" width="12.7109375" style="17"/>
    <col min="6382" max="6382" width="42.7109375" style="17" customWidth="1"/>
    <col min="6383" max="6383" width="12.85546875" style="17" customWidth="1"/>
    <col min="6384" max="6635" width="12.7109375" style="17"/>
    <col min="6636" max="6636" width="1.7109375" style="17" customWidth="1"/>
    <col min="6637" max="6637" width="12.7109375" style="17"/>
    <col min="6638" max="6638" width="42.7109375" style="17" customWidth="1"/>
    <col min="6639" max="6639" width="12.85546875" style="17" customWidth="1"/>
    <col min="6640" max="6891" width="12.7109375" style="17"/>
    <col min="6892" max="6892" width="1.7109375" style="17" customWidth="1"/>
    <col min="6893" max="6893" width="12.7109375" style="17"/>
    <col min="6894" max="6894" width="42.7109375" style="17" customWidth="1"/>
    <col min="6895" max="6895" width="12.85546875" style="17" customWidth="1"/>
    <col min="6896" max="7147" width="12.7109375" style="17"/>
    <col min="7148" max="7148" width="1.7109375" style="17" customWidth="1"/>
    <col min="7149" max="7149" width="12.7109375" style="17"/>
    <col min="7150" max="7150" width="42.7109375" style="17" customWidth="1"/>
    <col min="7151" max="7151" width="12.85546875" style="17" customWidth="1"/>
    <col min="7152" max="7403" width="12.7109375" style="17"/>
    <col min="7404" max="7404" width="1.7109375" style="17" customWidth="1"/>
    <col min="7405" max="7405" width="12.7109375" style="17"/>
    <col min="7406" max="7406" width="42.7109375" style="17" customWidth="1"/>
    <col min="7407" max="7407" width="12.85546875" style="17" customWidth="1"/>
    <col min="7408" max="7659" width="12.7109375" style="17"/>
    <col min="7660" max="7660" width="1.7109375" style="17" customWidth="1"/>
    <col min="7661" max="7661" width="12.7109375" style="17"/>
    <col min="7662" max="7662" width="42.7109375" style="17" customWidth="1"/>
    <col min="7663" max="7663" width="12.85546875" style="17" customWidth="1"/>
    <col min="7664" max="7915" width="12.7109375" style="17"/>
    <col min="7916" max="7916" width="1.7109375" style="17" customWidth="1"/>
    <col min="7917" max="7917" width="12.7109375" style="17"/>
    <col min="7918" max="7918" width="42.7109375" style="17" customWidth="1"/>
    <col min="7919" max="7919" width="12.85546875" style="17" customWidth="1"/>
    <col min="7920" max="8171" width="12.7109375" style="17"/>
    <col min="8172" max="8172" width="1.7109375" style="17" customWidth="1"/>
    <col min="8173" max="8173" width="12.7109375" style="17"/>
    <col min="8174" max="8174" width="42.7109375" style="17" customWidth="1"/>
    <col min="8175" max="8175" width="12.85546875" style="17" customWidth="1"/>
    <col min="8176" max="8427" width="12.7109375" style="17"/>
    <col min="8428" max="8428" width="1.7109375" style="17" customWidth="1"/>
    <col min="8429" max="8429" width="12.7109375" style="17"/>
    <col min="8430" max="8430" width="42.7109375" style="17" customWidth="1"/>
    <col min="8431" max="8431" width="12.85546875" style="17" customWidth="1"/>
    <col min="8432" max="8683" width="12.7109375" style="17"/>
    <col min="8684" max="8684" width="1.7109375" style="17" customWidth="1"/>
    <col min="8685" max="8685" width="12.7109375" style="17"/>
    <col min="8686" max="8686" width="42.7109375" style="17" customWidth="1"/>
    <col min="8687" max="8687" width="12.85546875" style="17" customWidth="1"/>
    <col min="8688" max="8939" width="12.7109375" style="17"/>
    <col min="8940" max="8940" width="1.7109375" style="17" customWidth="1"/>
    <col min="8941" max="8941" width="12.7109375" style="17"/>
    <col min="8942" max="8942" width="42.7109375" style="17" customWidth="1"/>
    <col min="8943" max="8943" width="12.85546875" style="17" customWidth="1"/>
    <col min="8944" max="9195" width="12.7109375" style="17"/>
    <col min="9196" max="9196" width="1.7109375" style="17" customWidth="1"/>
    <col min="9197" max="9197" width="12.7109375" style="17"/>
    <col min="9198" max="9198" width="42.7109375" style="17" customWidth="1"/>
    <col min="9199" max="9199" width="12.85546875" style="17" customWidth="1"/>
    <col min="9200" max="9451" width="12.7109375" style="17"/>
    <col min="9452" max="9452" width="1.7109375" style="17" customWidth="1"/>
    <col min="9453" max="9453" width="12.7109375" style="17"/>
    <col min="9454" max="9454" width="42.7109375" style="17" customWidth="1"/>
    <col min="9455" max="9455" width="12.85546875" style="17" customWidth="1"/>
    <col min="9456" max="9707" width="12.7109375" style="17"/>
    <col min="9708" max="9708" width="1.7109375" style="17" customWidth="1"/>
    <col min="9709" max="9709" width="12.7109375" style="17"/>
    <col min="9710" max="9710" width="42.7109375" style="17" customWidth="1"/>
    <col min="9711" max="9711" width="12.85546875" style="17" customWidth="1"/>
    <col min="9712" max="9963" width="12.7109375" style="17"/>
    <col min="9964" max="9964" width="1.7109375" style="17" customWidth="1"/>
    <col min="9965" max="9965" width="12.7109375" style="17"/>
    <col min="9966" max="9966" width="42.7109375" style="17" customWidth="1"/>
    <col min="9967" max="9967" width="12.85546875" style="17" customWidth="1"/>
    <col min="9968" max="10219" width="12.7109375" style="17"/>
    <col min="10220" max="10220" width="1.7109375" style="17" customWidth="1"/>
    <col min="10221" max="10221" width="12.7109375" style="17"/>
    <col min="10222" max="10222" width="42.7109375" style="17" customWidth="1"/>
    <col min="10223" max="10223" width="12.85546875" style="17" customWidth="1"/>
    <col min="10224" max="10475" width="12.7109375" style="17"/>
    <col min="10476" max="10476" width="1.7109375" style="17" customWidth="1"/>
    <col min="10477" max="10477" width="12.7109375" style="17"/>
    <col min="10478" max="10478" width="42.7109375" style="17" customWidth="1"/>
    <col min="10479" max="10479" width="12.85546875" style="17" customWidth="1"/>
    <col min="10480" max="10731" width="12.7109375" style="17"/>
    <col min="10732" max="10732" width="1.7109375" style="17" customWidth="1"/>
    <col min="10733" max="10733" width="12.7109375" style="17"/>
    <col min="10734" max="10734" width="42.7109375" style="17" customWidth="1"/>
    <col min="10735" max="10735" width="12.85546875" style="17" customWidth="1"/>
    <col min="10736" max="10987" width="12.7109375" style="17"/>
    <col min="10988" max="10988" width="1.7109375" style="17" customWidth="1"/>
    <col min="10989" max="10989" width="12.7109375" style="17"/>
    <col min="10990" max="10990" width="42.7109375" style="17" customWidth="1"/>
    <col min="10991" max="10991" width="12.85546875" style="17" customWidth="1"/>
    <col min="10992" max="11243" width="12.7109375" style="17"/>
    <col min="11244" max="11244" width="1.7109375" style="17" customWidth="1"/>
    <col min="11245" max="11245" width="12.7109375" style="17"/>
    <col min="11246" max="11246" width="42.7109375" style="17" customWidth="1"/>
    <col min="11247" max="11247" width="12.85546875" style="17" customWidth="1"/>
    <col min="11248" max="11499" width="12.7109375" style="17"/>
    <col min="11500" max="11500" width="1.7109375" style="17" customWidth="1"/>
    <col min="11501" max="11501" width="12.7109375" style="17"/>
    <col min="11502" max="11502" width="42.7109375" style="17" customWidth="1"/>
    <col min="11503" max="11503" width="12.85546875" style="17" customWidth="1"/>
    <col min="11504" max="11755" width="12.7109375" style="17"/>
    <col min="11756" max="11756" width="1.7109375" style="17" customWidth="1"/>
    <col min="11757" max="11757" width="12.7109375" style="17"/>
    <col min="11758" max="11758" width="42.7109375" style="17" customWidth="1"/>
    <col min="11759" max="11759" width="12.85546875" style="17" customWidth="1"/>
    <col min="11760" max="12011" width="12.7109375" style="17"/>
    <col min="12012" max="12012" width="1.7109375" style="17" customWidth="1"/>
    <col min="12013" max="12013" width="12.7109375" style="17"/>
    <col min="12014" max="12014" width="42.7109375" style="17" customWidth="1"/>
    <col min="12015" max="12015" width="12.85546875" style="17" customWidth="1"/>
    <col min="12016" max="12267" width="12.7109375" style="17"/>
    <col min="12268" max="12268" width="1.7109375" style="17" customWidth="1"/>
    <col min="12269" max="12269" width="12.7109375" style="17"/>
    <col min="12270" max="12270" width="42.7109375" style="17" customWidth="1"/>
    <col min="12271" max="12271" width="12.85546875" style="17" customWidth="1"/>
    <col min="12272" max="12523" width="12.7109375" style="17"/>
    <col min="12524" max="12524" width="1.7109375" style="17" customWidth="1"/>
    <col min="12525" max="12525" width="12.7109375" style="17"/>
    <col min="12526" max="12526" width="42.7109375" style="17" customWidth="1"/>
    <col min="12527" max="12527" width="12.85546875" style="17" customWidth="1"/>
    <col min="12528" max="12779" width="12.7109375" style="17"/>
    <col min="12780" max="12780" width="1.7109375" style="17" customWidth="1"/>
    <col min="12781" max="12781" width="12.7109375" style="17"/>
    <col min="12782" max="12782" width="42.7109375" style="17" customWidth="1"/>
    <col min="12783" max="12783" width="12.85546875" style="17" customWidth="1"/>
    <col min="12784" max="13035" width="12.7109375" style="17"/>
    <col min="13036" max="13036" width="1.7109375" style="17" customWidth="1"/>
    <col min="13037" max="13037" width="12.7109375" style="17"/>
    <col min="13038" max="13038" width="42.7109375" style="17" customWidth="1"/>
    <col min="13039" max="13039" width="12.85546875" style="17" customWidth="1"/>
    <col min="13040" max="13291" width="12.7109375" style="17"/>
    <col min="13292" max="13292" width="1.7109375" style="17" customWidth="1"/>
    <col min="13293" max="13293" width="12.7109375" style="17"/>
    <col min="13294" max="13294" width="42.7109375" style="17" customWidth="1"/>
    <col min="13295" max="13295" width="12.85546875" style="17" customWidth="1"/>
    <col min="13296" max="13547" width="12.7109375" style="17"/>
    <col min="13548" max="13548" width="1.7109375" style="17" customWidth="1"/>
    <col min="13549" max="13549" width="12.7109375" style="17"/>
    <col min="13550" max="13550" width="42.7109375" style="17" customWidth="1"/>
    <col min="13551" max="13551" width="12.85546875" style="17" customWidth="1"/>
    <col min="13552" max="13803" width="12.7109375" style="17"/>
    <col min="13804" max="13804" width="1.7109375" style="17" customWidth="1"/>
    <col min="13805" max="13805" width="12.7109375" style="17"/>
    <col min="13806" max="13806" width="42.7109375" style="17" customWidth="1"/>
    <col min="13807" max="13807" width="12.85546875" style="17" customWidth="1"/>
    <col min="13808" max="14059" width="12.7109375" style="17"/>
    <col min="14060" max="14060" width="1.7109375" style="17" customWidth="1"/>
    <col min="14061" max="14061" width="12.7109375" style="17"/>
    <col min="14062" max="14062" width="42.7109375" style="17" customWidth="1"/>
    <col min="14063" max="14063" width="12.85546875" style="17" customWidth="1"/>
    <col min="14064" max="14315" width="12.7109375" style="17"/>
    <col min="14316" max="14316" width="1.7109375" style="17" customWidth="1"/>
    <col min="14317" max="14317" width="12.7109375" style="17"/>
    <col min="14318" max="14318" width="42.7109375" style="17" customWidth="1"/>
    <col min="14319" max="14319" width="12.85546875" style="17" customWidth="1"/>
    <col min="14320" max="14571" width="12.7109375" style="17"/>
    <col min="14572" max="14572" width="1.7109375" style="17" customWidth="1"/>
    <col min="14573" max="14573" width="12.7109375" style="17"/>
    <col min="14574" max="14574" width="42.7109375" style="17" customWidth="1"/>
    <col min="14575" max="14575" width="12.85546875" style="17" customWidth="1"/>
    <col min="14576" max="14827" width="12.7109375" style="17"/>
    <col min="14828" max="14828" width="1.7109375" style="17" customWidth="1"/>
    <col min="14829" max="14829" width="12.7109375" style="17"/>
    <col min="14830" max="14830" width="42.7109375" style="17" customWidth="1"/>
    <col min="14831" max="14831" width="12.85546875" style="17" customWidth="1"/>
    <col min="14832" max="15083" width="12.7109375" style="17"/>
    <col min="15084" max="15084" width="1.7109375" style="17" customWidth="1"/>
    <col min="15085" max="15085" width="12.7109375" style="17"/>
    <col min="15086" max="15086" width="42.7109375" style="17" customWidth="1"/>
    <col min="15087" max="15087" width="12.85546875" style="17" customWidth="1"/>
    <col min="15088" max="15339" width="12.7109375" style="17"/>
    <col min="15340" max="15340" width="1.7109375" style="17" customWidth="1"/>
    <col min="15341" max="15341" width="12.7109375" style="17"/>
    <col min="15342" max="15342" width="42.7109375" style="17" customWidth="1"/>
    <col min="15343" max="15343" width="12.85546875" style="17" customWidth="1"/>
    <col min="15344" max="15595" width="12.7109375" style="17"/>
    <col min="15596" max="15596" width="1.7109375" style="17" customWidth="1"/>
    <col min="15597" max="15597" width="12.7109375" style="17"/>
    <col min="15598" max="15598" width="42.7109375" style="17" customWidth="1"/>
    <col min="15599" max="15599" width="12.85546875" style="17" customWidth="1"/>
    <col min="15600" max="15851" width="12.7109375" style="17"/>
    <col min="15852" max="15852" width="1.7109375" style="17" customWidth="1"/>
    <col min="15853" max="15853" width="12.7109375" style="17"/>
    <col min="15854" max="15854" width="42.7109375" style="17" customWidth="1"/>
    <col min="15855" max="15855" width="12.85546875" style="17" customWidth="1"/>
    <col min="15856" max="16107" width="12.7109375" style="17"/>
    <col min="16108" max="16108" width="1.7109375" style="17" customWidth="1"/>
    <col min="16109" max="16109" width="12.7109375" style="17"/>
    <col min="16110" max="16110" width="42.7109375" style="17" customWidth="1"/>
    <col min="16111" max="16111" width="12.85546875" style="17" customWidth="1"/>
    <col min="16112" max="16384" width="12.7109375" style="17"/>
  </cols>
  <sheetData>
    <row r="1" spans="1:7" ht="18.75" customHeight="1">
      <c r="B1" s="164" t="s">
        <v>225</v>
      </c>
      <c r="C1" s="163" t="s">
        <v>242</v>
      </c>
      <c r="D1" s="105" t="s">
        <v>198</v>
      </c>
      <c r="E1" s="106" t="str">
        <f>LatestYear</f>
        <v>Latest year available</v>
      </c>
    </row>
    <row r="2" spans="1:7" ht="18.75" customHeight="1">
      <c r="B2" s="164"/>
      <c r="C2" s="163"/>
      <c r="D2" s="105" t="s">
        <v>219</v>
      </c>
      <c r="E2" s="107" t="str">
        <f>Country</f>
        <v>Fictitious</v>
      </c>
    </row>
    <row r="3" spans="1:7" ht="18.75" customHeight="1">
      <c r="B3" s="164"/>
      <c r="C3" s="163"/>
      <c r="D3" s="105" t="s">
        <v>220</v>
      </c>
      <c r="E3" s="107" t="str">
        <f>'1-Step 1-L-Year'!F3</f>
        <v>Ficty</v>
      </c>
    </row>
    <row r="4" spans="1:7" ht="16.5" customHeight="1">
      <c r="B4" s="18">
        <v>1</v>
      </c>
      <c r="C4" s="19">
        <f>B4+1</f>
        <v>2</v>
      </c>
      <c r="D4" s="171">
        <f>C4+1</f>
        <v>3</v>
      </c>
      <c r="E4" s="171"/>
      <c r="G4" s="108" t="s">
        <v>223</v>
      </c>
    </row>
    <row r="5" spans="1:7" s="21" customFormat="1" ht="23.25" customHeight="1">
      <c r="B5" s="109" t="s">
        <v>119</v>
      </c>
      <c r="C5" s="110" t="s">
        <v>194</v>
      </c>
      <c r="D5" s="172" t="s">
        <v>218</v>
      </c>
      <c r="E5" s="172"/>
      <c r="G5" s="21">
        <v>0.05</v>
      </c>
    </row>
    <row r="6" spans="1:7" s="26" customFormat="1" ht="19.5" customHeight="1">
      <c r="A6" s="111"/>
      <c r="B6" s="22">
        <v>1000000</v>
      </c>
      <c r="C6" s="23" t="s">
        <v>0</v>
      </c>
      <c r="D6" s="112"/>
      <c r="E6" s="113" t="str">
        <f>IF(ISERROR(G6),"",G6)</f>
        <v/>
      </c>
      <c r="G6" s="114" t="e">
        <f>IF(ABS(Total_Discrepancy1/'1-Step 1-L-Year'!$E$6)&lt;Threshhold1,'1-Step 1-L-Year'!E6,"")</f>
        <v>#VALUE!</v>
      </c>
    </row>
    <row r="7" spans="1:7" s="26" customFormat="1" ht="18" customHeight="1" outlineLevel="1">
      <c r="A7" s="111"/>
      <c r="B7" s="22">
        <v>1100000</v>
      </c>
      <c r="C7" s="23" t="s">
        <v>1</v>
      </c>
      <c r="D7" s="112"/>
      <c r="E7" s="113" t="str">
        <f>IF(ISERROR(G7),"",G7)</f>
        <v/>
      </c>
      <c r="G7" s="114" t="e">
        <f>IF(ABS(Total_Discrepancy1/'1-Step 1-L-Year'!$E$6)&lt;Threshhold1,'1-Step 1-L-Year'!E7,"")</f>
        <v>#VALUE!</v>
      </c>
    </row>
    <row r="8" spans="1:7" s="29" customFormat="1" ht="20.100000000000001" customHeight="1" outlineLevel="2">
      <c r="A8" s="115"/>
      <c r="B8" s="22">
        <v>1101000</v>
      </c>
      <c r="C8" s="27" t="s">
        <v>120</v>
      </c>
      <c r="D8" s="116"/>
      <c r="E8" s="113" t="str">
        <f t="shared" ref="E8:E71" si="0">IF(ISERROR(G8),"",G8)</f>
        <v/>
      </c>
      <c r="F8" s="26"/>
      <c r="G8" s="114" t="e">
        <f>IF(ABS(Total_Discrepancy1/'1-Step 1-L-Year'!$E$6)&lt;Threshhold1,'1-Step 1-L-Year'!E8,"")</f>
        <v>#VALUE!</v>
      </c>
    </row>
    <row r="9" spans="1:7" outlineLevel="3">
      <c r="A9" s="117"/>
      <c r="B9" s="22">
        <v>1101100</v>
      </c>
      <c r="C9" s="30" t="s">
        <v>276</v>
      </c>
      <c r="D9" s="118"/>
      <c r="E9" s="113" t="str">
        <f t="shared" si="0"/>
        <v/>
      </c>
      <c r="F9" s="26"/>
      <c r="G9" s="114" t="e">
        <f>IF(ABS(Total_Discrepancy1/'1-Step 1-L-Year'!$E$6)&lt;Threshhold1,'1-Step 1-L-Year'!E9,"")</f>
        <v>#VALUE!</v>
      </c>
    </row>
    <row r="10" spans="1:7" outlineLevel="3">
      <c r="A10" s="117"/>
      <c r="B10" s="22">
        <v>1101110</v>
      </c>
      <c r="C10" s="31" t="s">
        <v>2</v>
      </c>
      <c r="D10" s="119"/>
      <c r="E10" s="113" t="str">
        <f t="shared" si="0"/>
        <v/>
      </c>
      <c r="F10" s="26"/>
      <c r="G10" s="114" t="e">
        <f>IF(ABS(Total_Discrepancy1/'1-Step 1-L-Year'!$E$6)&lt;Threshhold1,'1-Step 1-L-Year'!E10,"")</f>
        <v>#VALUE!</v>
      </c>
    </row>
    <row r="11" spans="1:7" outlineLevel="3">
      <c r="A11" s="117"/>
      <c r="B11" s="22">
        <v>1101111</v>
      </c>
      <c r="C11" s="32" t="s">
        <v>3</v>
      </c>
      <c r="D11" s="120"/>
      <c r="E11" s="113" t="str">
        <f t="shared" si="0"/>
        <v/>
      </c>
      <c r="F11" s="26"/>
      <c r="G11" s="114" t="e">
        <f>IF(ABS(Total_Discrepancy1/'1-Step 1-L-Year'!$E$6)&lt;Threshhold1,'1-Step 1-L-Year'!E11,"")</f>
        <v>#VALUE!</v>
      </c>
    </row>
    <row r="12" spans="1:7" ht="12.75" customHeight="1" outlineLevel="3">
      <c r="A12" s="117"/>
      <c r="B12" s="22">
        <v>1101112</v>
      </c>
      <c r="C12" s="32" t="s">
        <v>265</v>
      </c>
      <c r="D12" s="120"/>
      <c r="E12" s="113" t="str">
        <f t="shared" si="0"/>
        <v/>
      </c>
      <c r="F12" s="26"/>
      <c r="G12" s="114" t="e">
        <f>IF(ABS(Total_Discrepancy1/'1-Step 1-L-Year'!$E$6)&lt;Threshhold1,'1-Step 1-L-Year'!E12,"")</f>
        <v>#VALUE!</v>
      </c>
    </row>
    <row r="13" spans="1:7" outlineLevel="3">
      <c r="B13" s="22">
        <v>1101113</v>
      </c>
      <c r="C13" s="33" t="s">
        <v>4</v>
      </c>
      <c r="D13" s="121"/>
      <c r="E13" s="113" t="str">
        <f t="shared" si="0"/>
        <v/>
      </c>
      <c r="F13" s="26"/>
      <c r="G13" s="114" t="e">
        <f>IF(ABS(Total_Discrepancy1/'1-Step 1-L-Year'!$E$6)&lt;Threshhold1,'1-Step 1-L-Year'!E13,"")</f>
        <v>#VALUE!</v>
      </c>
    </row>
    <row r="14" spans="1:7" ht="12.75" customHeight="1" outlineLevel="3">
      <c r="B14" s="22">
        <v>1101114</v>
      </c>
      <c r="C14" s="32" t="s">
        <v>5</v>
      </c>
      <c r="D14" s="120"/>
      <c r="E14" s="113" t="str">
        <f t="shared" si="0"/>
        <v/>
      </c>
      <c r="F14" s="26"/>
      <c r="G14" s="114" t="e">
        <f>IF(ABS(Total_Discrepancy1/'1-Step 1-L-Year'!$E$6)&lt;Threshhold1,'1-Step 1-L-Year'!E14,"")</f>
        <v>#VALUE!</v>
      </c>
    </row>
    <row r="15" spans="1:7" ht="12.75" customHeight="1" outlineLevel="3">
      <c r="B15" s="22">
        <v>1101115</v>
      </c>
      <c r="C15" s="33" t="s">
        <v>268</v>
      </c>
      <c r="D15" s="121"/>
      <c r="E15" s="113" t="str">
        <f t="shared" si="0"/>
        <v/>
      </c>
      <c r="F15" s="26"/>
      <c r="G15" s="114" t="e">
        <f>IF(ABS(Total_Discrepancy1/'1-Step 1-L-Year'!$E$6)&lt;Threshhold1,'1-Step 1-L-Year'!E15,"")</f>
        <v>#VALUE!</v>
      </c>
    </row>
    <row r="16" spans="1:7" ht="12.75" customHeight="1" outlineLevel="3">
      <c r="B16" s="22">
        <v>1101120</v>
      </c>
      <c r="C16" s="34" t="s">
        <v>6</v>
      </c>
      <c r="D16" s="122"/>
      <c r="E16" s="113" t="str">
        <f t="shared" si="0"/>
        <v/>
      </c>
      <c r="F16" s="26"/>
      <c r="G16" s="114" t="e">
        <f>IF(ABS(Total_Discrepancy1/'1-Step 1-L-Year'!$E$6)&lt;Threshhold1,'1-Step 1-L-Year'!E16,"")</f>
        <v>#VALUE!</v>
      </c>
    </row>
    <row r="17" spans="2:7" outlineLevel="3">
      <c r="B17" s="22">
        <v>1101121</v>
      </c>
      <c r="C17" s="33" t="s">
        <v>7</v>
      </c>
      <c r="D17" s="121"/>
      <c r="E17" s="113" t="str">
        <f t="shared" si="0"/>
        <v/>
      </c>
      <c r="F17" s="26"/>
      <c r="G17" s="114" t="e">
        <f>IF(ABS(Total_Discrepancy1/'1-Step 1-L-Year'!$E$6)&lt;Threshhold1,'1-Step 1-L-Year'!E17,"")</f>
        <v>#VALUE!</v>
      </c>
    </row>
    <row r="18" spans="2:7" outlineLevel="3">
      <c r="B18" s="22">
        <v>1101122</v>
      </c>
      <c r="C18" s="32" t="s">
        <v>8</v>
      </c>
      <c r="D18" s="120"/>
      <c r="E18" s="113" t="str">
        <f t="shared" si="0"/>
        <v/>
      </c>
      <c r="F18" s="26"/>
      <c r="G18" s="114" t="e">
        <f>IF(ABS(Total_Discrepancy1/'1-Step 1-L-Year'!$E$6)&lt;Threshhold1,'1-Step 1-L-Year'!E18,"")</f>
        <v>#VALUE!</v>
      </c>
    </row>
    <row r="19" spans="2:7" ht="12.75" customHeight="1" outlineLevel="3">
      <c r="B19" s="22">
        <v>1101123</v>
      </c>
      <c r="C19" s="32" t="s">
        <v>9</v>
      </c>
      <c r="D19" s="120"/>
      <c r="E19" s="113" t="str">
        <f t="shared" si="0"/>
        <v/>
      </c>
      <c r="F19" s="26"/>
      <c r="G19" s="114" t="e">
        <f>IF(ABS(Total_Discrepancy1/'1-Step 1-L-Year'!$E$6)&lt;Threshhold1,'1-Step 1-L-Year'!E19,"")</f>
        <v>#VALUE!</v>
      </c>
    </row>
    <row r="20" spans="2:7" ht="12.75" customHeight="1" outlineLevel="3">
      <c r="B20" s="22">
        <v>1101124</v>
      </c>
      <c r="C20" s="32" t="s">
        <v>10</v>
      </c>
      <c r="D20" s="120"/>
      <c r="E20" s="113" t="str">
        <f t="shared" si="0"/>
        <v/>
      </c>
      <c r="F20" s="26"/>
      <c r="G20" s="114" t="e">
        <f>IF(ABS(Total_Discrepancy1/'1-Step 1-L-Year'!$E$6)&lt;Threshhold1,'1-Step 1-L-Year'!E20,"")</f>
        <v>#VALUE!</v>
      </c>
    </row>
    <row r="21" spans="2:7" ht="12.75" customHeight="1" outlineLevel="3">
      <c r="B21" s="22">
        <v>1101125</v>
      </c>
      <c r="C21" s="32" t="s">
        <v>11</v>
      </c>
      <c r="D21" s="120"/>
      <c r="E21" s="113" t="str">
        <f t="shared" si="0"/>
        <v/>
      </c>
      <c r="F21" s="26"/>
      <c r="G21" s="114" t="e">
        <f>IF(ABS(Total_Discrepancy1/'1-Step 1-L-Year'!$E$6)&lt;Threshhold1,'1-Step 1-L-Year'!E21,"")</f>
        <v>#VALUE!</v>
      </c>
    </row>
    <row r="22" spans="2:7" ht="12.75" customHeight="1" outlineLevel="3">
      <c r="B22" s="22">
        <v>1101130</v>
      </c>
      <c r="C22" s="35" t="s">
        <v>121</v>
      </c>
      <c r="D22" s="123"/>
      <c r="E22" s="113" t="str">
        <f t="shared" si="0"/>
        <v/>
      </c>
      <c r="F22" s="26"/>
      <c r="G22" s="114" t="e">
        <f>IF(ABS(Total_Discrepancy1/'1-Step 1-L-Year'!$E$6)&lt;Threshhold1,'1-Step 1-L-Year'!E22,"")</f>
        <v>#VALUE!</v>
      </c>
    </row>
    <row r="23" spans="2:7" ht="12.75" customHeight="1" outlineLevel="3">
      <c r="B23" s="22">
        <v>1101131</v>
      </c>
      <c r="C23" s="36" t="s">
        <v>12</v>
      </c>
      <c r="D23" s="124"/>
      <c r="E23" s="113" t="str">
        <f t="shared" si="0"/>
        <v/>
      </c>
      <c r="F23" s="26"/>
      <c r="G23" s="114" t="e">
        <f>IF(ABS(Total_Discrepancy1/'1-Step 1-L-Year'!$E$6)&lt;Threshhold1,'1-Step 1-L-Year'!E23,"")</f>
        <v>#VALUE!</v>
      </c>
    </row>
    <row r="24" spans="2:7" ht="12.75" customHeight="1" outlineLevel="3">
      <c r="B24" s="22">
        <v>1101132</v>
      </c>
      <c r="C24" s="36" t="s">
        <v>13</v>
      </c>
      <c r="D24" s="124"/>
      <c r="E24" s="113" t="str">
        <f t="shared" si="0"/>
        <v/>
      </c>
      <c r="F24" s="26"/>
      <c r="G24" s="114" t="e">
        <f>IF(ABS(Total_Discrepancy1/'1-Step 1-L-Year'!$E$6)&lt;Threshhold1,'1-Step 1-L-Year'!E24,"")</f>
        <v>#VALUE!</v>
      </c>
    </row>
    <row r="25" spans="2:7" ht="12.75" customHeight="1" outlineLevel="3">
      <c r="B25" s="22">
        <v>1101140</v>
      </c>
      <c r="C25" s="35" t="s">
        <v>14</v>
      </c>
      <c r="D25" s="123"/>
      <c r="E25" s="113" t="str">
        <f t="shared" si="0"/>
        <v/>
      </c>
      <c r="F25" s="26"/>
      <c r="G25" s="114" t="e">
        <f>IF(ABS(Total_Discrepancy1/'1-Step 1-L-Year'!$E$6)&lt;Threshhold1,'1-Step 1-L-Year'!E25,"")</f>
        <v>#VALUE!</v>
      </c>
    </row>
    <row r="26" spans="2:7" ht="12.75" customHeight="1" outlineLevel="3">
      <c r="B26" s="22">
        <v>1101141</v>
      </c>
      <c r="C26" s="36" t="s">
        <v>15</v>
      </c>
      <c r="D26" s="124"/>
      <c r="E26" s="113" t="str">
        <f t="shared" si="0"/>
        <v/>
      </c>
      <c r="F26" s="26"/>
      <c r="G26" s="114" t="e">
        <f>IF(ABS(Total_Discrepancy1/'1-Step 1-L-Year'!$E$6)&lt;Threshhold1,'1-Step 1-L-Year'!E26,"")</f>
        <v>#VALUE!</v>
      </c>
    </row>
    <row r="27" spans="2:7" ht="12.75" customHeight="1" outlineLevel="3">
      <c r="B27" s="22">
        <v>1101142</v>
      </c>
      <c r="C27" s="36" t="s">
        <v>16</v>
      </c>
      <c r="D27" s="124"/>
      <c r="E27" s="113" t="str">
        <f t="shared" si="0"/>
        <v/>
      </c>
      <c r="F27" s="26"/>
      <c r="G27" s="114" t="e">
        <f>IF(ABS(Total_Discrepancy1/'1-Step 1-L-Year'!$E$6)&lt;Threshhold1,'1-Step 1-L-Year'!E27,"")</f>
        <v>#VALUE!</v>
      </c>
    </row>
    <row r="28" spans="2:7" ht="12.75" customHeight="1" outlineLevel="3">
      <c r="B28" s="22">
        <v>1101143</v>
      </c>
      <c r="C28" s="36" t="s">
        <v>269</v>
      </c>
      <c r="D28" s="124"/>
      <c r="E28" s="113" t="str">
        <f t="shared" si="0"/>
        <v/>
      </c>
      <c r="F28" s="26"/>
      <c r="G28" s="114" t="e">
        <f>IF(ABS(Total_Discrepancy1/'1-Step 1-L-Year'!$E$6)&lt;Threshhold1,'1-Step 1-L-Year'!E28,"")</f>
        <v>#VALUE!</v>
      </c>
    </row>
    <row r="29" spans="2:7" ht="12.75" customHeight="1" outlineLevel="3">
      <c r="B29" s="22">
        <v>1101144</v>
      </c>
      <c r="C29" s="36" t="s">
        <v>17</v>
      </c>
      <c r="D29" s="124"/>
      <c r="E29" s="113" t="str">
        <f t="shared" si="0"/>
        <v/>
      </c>
      <c r="F29" s="26"/>
      <c r="G29" s="114" t="e">
        <f>IF(ABS(Total_Discrepancy1/'1-Step 1-L-Year'!$E$6)&lt;Threshhold1,'1-Step 1-L-Year'!E29,"")</f>
        <v>#VALUE!</v>
      </c>
    </row>
    <row r="30" spans="2:7" ht="12.75" customHeight="1" outlineLevel="3">
      <c r="B30" s="22">
        <v>1101150</v>
      </c>
      <c r="C30" s="35" t="s">
        <v>18</v>
      </c>
      <c r="D30" s="123"/>
      <c r="E30" s="113" t="str">
        <f t="shared" si="0"/>
        <v/>
      </c>
      <c r="F30" s="26"/>
      <c r="G30" s="114" t="e">
        <f>IF(ABS(Total_Discrepancy1/'1-Step 1-L-Year'!$E$6)&lt;Threshhold1,'1-Step 1-L-Year'!E30,"")</f>
        <v>#VALUE!</v>
      </c>
    </row>
    <row r="31" spans="2:7" ht="12.75" customHeight="1" outlineLevel="3">
      <c r="B31" s="22">
        <v>1101151</v>
      </c>
      <c r="C31" s="36" t="s">
        <v>19</v>
      </c>
      <c r="D31" s="124"/>
      <c r="E31" s="113" t="str">
        <f t="shared" si="0"/>
        <v/>
      </c>
      <c r="F31" s="26"/>
      <c r="G31" s="114" t="e">
        <f>IF(ABS(Total_Discrepancy1/'1-Step 1-L-Year'!$E$6)&lt;Threshhold1,'1-Step 1-L-Year'!E31,"")</f>
        <v>#VALUE!</v>
      </c>
    </row>
    <row r="32" spans="2:7" ht="12.75" customHeight="1" outlineLevel="3">
      <c r="B32" s="22">
        <v>1101153</v>
      </c>
      <c r="C32" s="36" t="s">
        <v>20</v>
      </c>
      <c r="D32" s="124"/>
      <c r="E32" s="113" t="str">
        <f t="shared" si="0"/>
        <v/>
      </c>
      <c r="F32" s="26"/>
      <c r="G32" s="114" t="e">
        <f>IF(ABS(Total_Discrepancy1/'1-Step 1-L-Year'!$E$6)&lt;Threshhold1,'1-Step 1-L-Year'!E32,"")</f>
        <v>#VALUE!</v>
      </c>
    </row>
    <row r="33" spans="2:7" outlineLevel="3">
      <c r="B33" s="22">
        <v>1101160</v>
      </c>
      <c r="C33" s="31" t="s">
        <v>21</v>
      </c>
      <c r="D33" s="119"/>
      <c r="E33" s="113" t="str">
        <f t="shared" si="0"/>
        <v/>
      </c>
      <c r="F33" s="26"/>
      <c r="G33" s="114" t="e">
        <f>IF(ABS(Total_Discrepancy1/'1-Step 1-L-Year'!$E$6)&lt;Threshhold1,'1-Step 1-L-Year'!E33,"")</f>
        <v>#VALUE!</v>
      </c>
    </row>
    <row r="34" spans="2:7" ht="12.75" customHeight="1" outlineLevel="3">
      <c r="B34" s="22">
        <v>1101161</v>
      </c>
      <c r="C34" s="32" t="s">
        <v>22</v>
      </c>
      <c r="D34" s="120"/>
      <c r="E34" s="113" t="str">
        <f t="shared" si="0"/>
        <v/>
      </c>
      <c r="F34" s="26"/>
      <c r="G34" s="114" t="e">
        <f>IF(ABS(Total_Discrepancy1/'1-Step 1-L-Year'!$E$6)&lt;Threshhold1,'1-Step 1-L-Year'!E34,"")</f>
        <v>#VALUE!</v>
      </c>
    </row>
    <row r="35" spans="2:7" ht="12.75" customHeight="1" outlineLevel="3">
      <c r="B35" s="22">
        <v>1101162</v>
      </c>
      <c r="C35" s="32" t="s">
        <v>23</v>
      </c>
      <c r="D35" s="120"/>
      <c r="E35" s="113" t="str">
        <f t="shared" si="0"/>
        <v/>
      </c>
      <c r="F35" s="26"/>
      <c r="G35" s="114" t="e">
        <f>IF(ABS(Total_Discrepancy1/'1-Step 1-L-Year'!$E$6)&lt;Threshhold1,'1-Step 1-L-Year'!E35,"")</f>
        <v>#VALUE!</v>
      </c>
    </row>
    <row r="36" spans="2:7" ht="12.75" customHeight="1" outlineLevel="3">
      <c r="B36" s="22">
        <v>1101170</v>
      </c>
      <c r="C36" s="31" t="s">
        <v>24</v>
      </c>
      <c r="D36" s="125"/>
      <c r="E36" s="113" t="str">
        <f t="shared" si="0"/>
        <v/>
      </c>
      <c r="F36" s="26"/>
      <c r="G36" s="114" t="e">
        <f>IF(ABS(Total_Discrepancy1/'1-Step 1-L-Year'!$E$6)&lt;Threshhold1,'1-Step 1-L-Year'!E36,"")</f>
        <v>#VALUE!</v>
      </c>
    </row>
    <row r="37" spans="2:7" ht="12.75" customHeight="1" outlineLevel="3">
      <c r="B37" s="22">
        <v>1101171</v>
      </c>
      <c r="C37" s="32" t="s">
        <v>270</v>
      </c>
      <c r="D37" s="120"/>
      <c r="E37" s="113" t="str">
        <f t="shared" si="0"/>
        <v/>
      </c>
      <c r="F37" s="26"/>
      <c r="G37" s="114" t="e">
        <f>IF(ABS(Total_Discrepancy1/'1-Step 1-L-Year'!$E$6)&lt;Threshhold1,'1-Step 1-L-Year'!E37,"")</f>
        <v>#VALUE!</v>
      </c>
    </row>
    <row r="38" spans="2:7" ht="12.75" customHeight="1" outlineLevel="3">
      <c r="B38" s="22">
        <v>1101172</v>
      </c>
      <c r="C38" s="32" t="s">
        <v>271</v>
      </c>
      <c r="D38" s="120"/>
      <c r="E38" s="113" t="str">
        <f t="shared" si="0"/>
        <v/>
      </c>
      <c r="F38" s="26"/>
      <c r="G38" s="114" t="e">
        <f>IF(ABS(Total_Discrepancy1/'1-Step 1-L-Year'!$E$6)&lt;Threshhold1,'1-Step 1-L-Year'!E38,"")</f>
        <v>#VALUE!</v>
      </c>
    </row>
    <row r="39" spans="2:7" outlineLevel="3">
      <c r="B39" s="22">
        <v>1101173</v>
      </c>
      <c r="C39" s="32" t="s">
        <v>25</v>
      </c>
      <c r="D39" s="126"/>
      <c r="E39" s="113" t="str">
        <f t="shared" si="0"/>
        <v/>
      </c>
      <c r="F39" s="26"/>
      <c r="G39" s="114" t="e">
        <f>IF(ABS(Total_Discrepancy1/'1-Step 1-L-Year'!$E$6)&lt;Threshhold1,'1-Step 1-L-Year'!E39,"")</f>
        <v>#VALUE!</v>
      </c>
    </row>
    <row r="40" spans="2:7" ht="12.75" customHeight="1" outlineLevel="3">
      <c r="B40" s="22">
        <v>1101180</v>
      </c>
      <c r="C40" s="31" t="s">
        <v>26</v>
      </c>
      <c r="D40" s="119"/>
      <c r="E40" s="113" t="str">
        <f t="shared" si="0"/>
        <v/>
      </c>
      <c r="F40" s="26"/>
      <c r="G40" s="114" t="e">
        <f>IF(ABS(Total_Discrepancy1/'1-Step 1-L-Year'!$E$6)&lt;Threshhold1,'1-Step 1-L-Year'!E40,"")</f>
        <v>#VALUE!</v>
      </c>
    </row>
    <row r="41" spans="2:7" ht="12.75" customHeight="1" outlineLevel="3">
      <c r="B41" s="22">
        <v>1101181</v>
      </c>
      <c r="C41" s="32" t="s">
        <v>27</v>
      </c>
      <c r="D41" s="120"/>
      <c r="E41" s="113" t="str">
        <f t="shared" si="0"/>
        <v/>
      </c>
      <c r="F41" s="26"/>
      <c r="G41" s="114" t="e">
        <f>IF(ABS(Total_Discrepancy1/'1-Step 1-L-Year'!$E$6)&lt;Threshhold1,'1-Step 1-L-Year'!E41,"")</f>
        <v>#VALUE!</v>
      </c>
    </row>
    <row r="42" spans="2:7" ht="12.75" customHeight="1" outlineLevel="3">
      <c r="B42" s="22">
        <v>1101182</v>
      </c>
      <c r="C42" s="32" t="s">
        <v>28</v>
      </c>
      <c r="D42" s="120"/>
      <c r="E42" s="113" t="str">
        <f t="shared" si="0"/>
        <v/>
      </c>
      <c r="F42" s="26"/>
      <c r="G42" s="114" t="e">
        <f>IF(ABS(Total_Discrepancy1/'1-Step 1-L-Year'!$E$6)&lt;Threshhold1,'1-Step 1-L-Year'!E42,"")</f>
        <v>#VALUE!</v>
      </c>
    </row>
    <row r="43" spans="2:7" ht="12.75" customHeight="1" outlineLevel="3">
      <c r="B43" s="22">
        <v>1101183</v>
      </c>
      <c r="C43" s="32" t="s">
        <v>29</v>
      </c>
      <c r="D43" s="120"/>
      <c r="E43" s="113" t="str">
        <f t="shared" si="0"/>
        <v/>
      </c>
      <c r="F43" s="26"/>
      <c r="G43" s="114" t="e">
        <f>IF(ABS(Total_Discrepancy1/'1-Step 1-L-Year'!$E$6)&lt;Threshhold1,'1-Step 1-L-Year'!E43,"")</f>
        <v>#VALUE!</v>
      </c>
    </row>
    <row r="44" spans="2:7" ht="12.75" customHeight="1" outlineLevel="3">
      <c r="B44" s="22">
        <v>1101190</v>
      </c>
      <c r="C44" s="31" t="s">
        <v>30</v>
      </c>
      <c r="D44" s="119"/>
      <c r="E44" s="113" t="str">
        <f t="shared" si="0"/>
        <v/>
      </c>
      <c r="F44" s="26"/>
      <c r="G44" s="114" t="e">
        <f>IF(ABS(Total_Discrepancy1/'1-Step 1-L-Year'!$E$6)&lt;Threshhold1,'1-Step 1-L-Year'!E44,"")</f>
        <v>#VALUE!</v>
      </c>
    </row>
    <row r="45" spans="2:7" ht="12.75" customHeight="1" outlineLevel="3">
      <c r="B45" s="22">
        <v>1101191</v>
      </c>
      <c r="C45" s="32" t="s">
        <v>30</v>
      </c>
      <c r="D45" s="120"/>
      <c r="E45" s="113" t="str">
        <f t="shared" si="0"/>
        <v/>
      </c>
      <c r="F45" s="26"/>
      <c r="G45" s="114" t="e">
        <f>IF(ABS(Total_Discrepancy1/'1-Step 1-L-Year'!$E$6)&lt;Threshhold1,'1-Step 1-L-Year'!E45,"")</f>
        <v>#VALUE!</v>
      </c>
    </row>
    <row r="46" spans="2:7" ht="12.75" customHeight="1" outlineLevel="3">
      <c r="B46" s="22">
        <v>1101200</v>
      </c>
      <c r="C46" s="30" t="s">
        <v>122</v>
      </c>
      <c r="D46" s="127"/>
      <c r="E46" s="113" t="str">
        <f t="shared" si="0"/>
        <v/>
      </c>
      <c r="F46" s="26"/>
      <c r="G46" s="114" t="e">
        <f>IF(ABS(Total_Discrepancy1/'1-Step 1-L-Year'!$E$6)&lt;Threshhold1,'1-Step 1-L-Year'!E46,"")</f>
        <v>#VALUE!</v>
      </c>
    </row>
    <row r="47" spans="2:7" outlineLevel="3">
      <c r="B47" s="22">
        <v>1101210</v>
      </c>
      <c r="C47" s="31" t="s">
        <v>31</v>
      </c>
      <c r="D47" s="128"/>
      <c r="E47" s="113" t="str">
        <f t="shared" si="0"/>
        <v/>
      </c>
      <c r="F47" s="26"/>
      <c r="G47" s="114" t="e">
        <f>IF(ABS(Total_Discrepancy1/'1-Step 1-L-Year'!$E$6)&lt;Threshhold1,'1-Step 1-L-Year'!E47,"")</f>
        <v>#VALUE!</v>
      </c>
    </row>
    <row r="48" spans="2:7" ht="12.75" customHeight="1" outlineLevel="3">
      <c r="B48" s="22">
        <v>1101211</v>
      </c>
      <c r="C48" s="32" t="s">
        <v>31</v>
      </c>
      <c r="D48" s="120"/>
      <c r="E48" s="113" t="str">
        <f t="shared" si="0"/>
        <v/>
      </c>
      <c r="F48" s="26"/>
      <c r="G48" s="114" t="e">
        <f>IF(ABS(Total_Discrepancy1/'1-Step 1-L-Year'!$E$6)&lt;Threshhold1,'1-Step 1-L-Year'!E48,"")</f>
        <v>#VALUE!</v>
      </c>
    </row>
    <row r="49" spans="2:7" ht="12.75" customHeight="1" outlineLevel="3">
      <c r="B49" s="22">
        <v>1101220</v>
      </c>
      <c r="C49" s="31" t="s">
        <v>32</v>
      </c>
      <c r="D49" s="125"/>
      <c r="E49" s="113" t="str">
        <f t="shared" si="0"/>
        <v/>
      </c>
      <c r="F49" s="26"/>
      <c r="G49" s="114" t="e">
        <f>IF(ABS(Total_Discrepancy1/'1-Step 1-L-Year'!$E$6)&lt;Threshhold1,'1-Step 1-L-Year'!E49,"")</f>
        <v>#VALUE!</v>
      </c>
    </row>
    <row r="50" spans="2:7" ht="12.75" customHeight="1" outlineLevel="3">
      <c r="B50" s="22">
        <v>1101221</v>
      </c>
      <c r="C50" s="32" t="s">
        <v>32</v>
      </c>
      <c r="D50" s="129"/>
      <c r="E50" s="113" t="str">
        <f t="shared" si="0"/>
        <v/>
      </c>
      <c r="F50" s="26"/>
      <c r="G50" s="114" t="e">
        <f>IF(ABS(Total_Discrepancy1/'1-Step 1-L-Year'!$E$6)&lt;Threshhold1,'1-Step 1-L-Year'!E50,"")</f>
        <v>#VALUE!</v>
      </c>
    </row>
    <row r="51" spans="2:7" s="29" customFormat="1" ht="20.100000000000001" customHeight="1" outlineLevel="2">
      <c r="B51" s="22">
        <v>1102000</v>
      </c>
      <c r="C51" s="37" t="s">
        <v>246</v>
      </c>
      <c r="D51" s="130"/>
      <c r="E51" s="113" t="str">
        <f t="shared" si="0"/>
        <v/>
      </c>
      <c r="F51" s="26"/>
      <c r="G51" s="114" t="e">
        <f>IF(ABS(Total_Discrepancy1/'1-Step 1-L-Year'!$E$6)&lt;Threshhold1,'1-Step 1-L-Year'!E51,"")</f>
        <v>#VALUE!</v>
      </c>
    </row>
    <row r="52" spans="2:7" ht="12.75" customHeight="1" outlineLevel="3">
      <c r="B52" s="22">
        <v>1102100</v>
      </c>
      <c r="C52" s="30" t="s">
        <v>247</v>
      </c>
      <c r="D52" s="127"/>
      <c r="E52" s="113" t="str">
        <f t="shared" si="0"/>
        <v/>
      </c>
      <c r="F52" s="26"/>
      <c r="G52" s="114" t="e">
        <f>IF(ABS(Total_Discrepancy1/'1-Step 1-L-Year'!$E$6)&lt;Threshhold1,'1-Step 1-L-Year'!E52,"")</f>
        <v>#VALUE!</v>
      </c>
    </row>
    <row r="53" spans="2:7" ht="12.75" customHeight="1" outlineLevel="3">
      <c r="B53" s="22">
        <v>1102110</v>
      </c>
      <c r="C53" s="31" t="s">
        <v>33</v>
      </c>
      <c r="D53" s="128"/>
      <c r="E53" s="113" t="str">
        <f t="shared" si="0"/>
        <v/>
      </c>
      <c r="F53" s="26"/>
      <c r="G53" s="114" t="e">
        <f>IF(ABS(Total_Discrepancy1/'1-Step 1-L-Year'!$E$6)&lt;Threshhold1,'1-Step 1-L-Year'!E53,"")</f>
        <v>#VALUE!</v>
      </c>
    </row>
    <row r="54" spans="2:7" ht="12.75" customHeight="1" outlineLevel="3">
      <c r="B54" s="22">
        <v>1102111</v>
      </c>
      <c r="C54" s="32" t="s">
        <v>33</v>
      </c>
      <c r="D54" s="120"/>
      <c r="E54" s="113" t="str">
        <f t="shared" si="0"/>
        <v/>
      </c>
      <c r="F54" s="26"/>
      <c r="G54" s="114" t="e">
        <f>IF(ABS(Total_Discrepancy1/'1-Step 1-L-Year'!$E$6)&lt;Threshhold1,'1-Step 1-L-Year'!E54,"")</f>
        <v>#VALUE!</v>
      </c>
    </row>
    <row r="55" spans="2:7" ht="12.75" customHeight="1" outlineLevel="3">
      <c r="B55" s="22">
        <v>1102120</v>
      </c>
      <c r="C55" s="31" t="s">
        <v>34</v>
      </c>
      <c r="D55" s="131"/>
      <c r="E55" s="113" t="str">
        <f t="shared" si="0"/>
        <v/>
      </c>
      <c r="F55" s="26"/>
      <c r="G55" s="114" t="e">
        <f>IF(ABS(Total_Discrepancy1/'1-Step 1-L-Year'!$E$6)&lt;Threshhold1,'1-Step 1-L-Year'!E55,"")</f>
        <v>#VALUE!</v>
      </c>
    </row>
    <row r="56" spans="2:7" ht="12.75" customHeight="1" outlineLevel="3">
      <c r="B56" s="22">
        <v>1102121</v>
      </c>
      <c r="C56" s="32" t="s">
        <v>34</v>
      </c>
      <c r="D56" s="120"/>
      <c r="E56" s="113" t="str">
        <f t="shared" si="0"/>
        <v/>
      </c>
      <c r="F56" s="26"/>
      <c r="G56" s="114" t="e">
        <f>IF(ABS(Total_Discrepancy1/'1-Step 1-L-Year'!$E$6)&lt;Threshhold1,'1-Step 1-L-Year'!E56,"")</f>
        <v>#VALUE!</v>
      </c>
    </row>
    <row r="57" spans="2:7" ht="12.75" customHeight="1" outlineLevel="3">
      <c r="B57" s="22">
        <v>1102130</v>
      </c>
      <c r="C57" s="31" t="s">
        <v>35</v>
      </c>
      <c r="D57" s="131"/>
      <c r="E57" s="113" t="str">
        <f t="shared" si="0"/>
        <v/>
      </c>
      <c r="F57" s="26"/>
      <c r="G57" s="114" t="e">
        <f>IF(ABS(Total_Discrepancy1/'1-Step 1-L-Year'!$E$6)&lt;Threshhold1,'1-Step 1-L-Year'!E57,"")</f>
        <v>#VALUE!</v>
      </c>
    </row>
    <row r="58" spans="2:7" ht="12.75" customHeight="1" outlineLevel="3">
      <c r="B58" s="22">
        <v>1102131</v>
      </c>
      <c r="C58" s="32" t="s">
        <v>35</v>
      </c>
      <c r="D58" s="120"/>
      <c r="E58" s="113" t="str">
        <f t="shared" si="0"/>
        <v/>
      </c>
      <c r="F58" s="26"/>
      <c r="G58" s="114" t="e">
        <f>IF(ABS(Total_Discrepancy1/'1-Step 1-L-Year'!$E$6)&lt;Threshhold1,'1-Step 1-L-Year'!E58,"")</f>
        <v>#VALUE!</v>
      </c>
    </row>
    <row r="59" spans="2:7" ht="12.75" customHeight="1" outlineLevel="3">
      <c r="B59" s="22">
        <v>1102200</v>
      </c>
      <c r="C59" s="30" t="s">
        <v>123</v>
      </c>
      <c r="D59" s="127"/>
      <c r="E59" s="113" t="str">
        <f t="shared" si="0"/>
        <v/>
      </c>
      <c r="F59" s="26"/>
      <c r="G59" s="114" t="e">
        <f>IF(ABS(Total_Discrepancy1/'1-Step 1-L-Year'!$E$6)&lt;Threshhold1,'1-Step 1-L-Year'!E59,"")</f>
        <v>#VALUE!</v>
      </c>
    </row>
    <row r="60" spans="2:7" outlineLevel="3">
      <c r="B60" s="22">
        <v>1102210</v>
      </c>
      <c r="C60" s="31" t="s">
        <v>36</v>
      </c>
      <c r="D60" s="128"/>
      <c r="E60" s="113" t="str">
        <f t="shared" si="0"/>
        <v/>
      </c>
      <c r="F60" s="26"/>
      <c r="G60" s="114" t="e">
        <f>IF(ABS(Total_Discrepancy1/'1-Step 1-L-Year'!$E$6)&lt;Threshhold1,'1-Step 1-L-Year'!E60,"")</f>
        <v>#VALUE!</v>
      </c>
    </row>
    <row r="61" spans="2:7" ht="12.75" customHeight="1" outlineLevel="3">
      <c r="B61" s="22">
        <v>1102211</v>
      </c>
      <c r="C61" s="32" t="s">
        <v>36</v>
      </c>
      <c r="D61" s="132"/>
      <c r="E61" s="113" t="str">
        <f t="shared" si="0"/>
        <v/>
      </c>
      <c r="F61" s="26"/>
      <c r="G61" s="114" t="e">
        <f>IF(ABS(Total_Discrepancy1/'1-Step 1-L-Year'!$E$6)&lt;Threshhold1,'1-Step 1-L-Year'!E61,"")</f>
        <v>#VALUE!</v>
      </c>
    </row>
    <row r="62" spans="2:7" ht="12.75" customHeight="1" outlineLevel="3">
      <c r="B62" s="22">
        <v>1102300</v>
      </c>
      <c r="C62" s="30" t="s">
        <v>124</v>
      </c>
      <c r="D62" s="133"/>
      <c r="E62" s="113" t="str">
        <f t="shared" si="0"/>
        <v/>
      </c>
      <c r="F62" s="26"/>
      <c r="G62" s="114" t="e">
        <f>IF(ABS(Total_Discrepancy1/'1-Step 1-L-Year'!$E$6)&lt;Threshhold1,'1-Step 1-L-Year'!E62,"")</f>
        <v>#VALUE!</v>
      </c>
    </row>
    <row r="63" spans="2:7" ht="12.75" customHeight="1" outlineLevel="3">
      <c r="B63" s="22">
        <v>1102310</v>
      </c>
      <c r="C63" s="31" t="s">
        <v>37</v>
      </c>
      <c r="D63" s="128"/>
      <c r="E63" s="113" t="str">
        <f t="shared" si="0"/>
        <v/>
      </c>
      <c r="F63" s="26"/>
      <c r="G63" s="114" t="e">
        <f>IF(ABS(Total_Discrepancy1/'1-Step 1-L-Year'!$E$6)&lt;Threshhold1,'1-Step 1-L-Year'!E63,"")</f>
        <v>#VALUE!</v>
      </c>
    </row>
    <row r="64" spans="2:7" ht="12.75" customHeight="1" outlineLevel="3">
      <c r="B64" s="22">
        <v>1102311</v>
      </c>
      <c r="C64" s="32" t="s">
        <v>37</v>
      </c>
      <c r="D64" s="120"/>
      <c r="E64" s="113" t="str">
        <f t="shared" si="0"/>
        <v/>
      </c>
      <c r="F64" s="26"/>
      <c r="G64" s="114" t="e">
        <f>IF(ABS(Total_Discrepancy1/'1-Step 1-L-Year'!$E$6)&lt;Threshhold1,'1-Step 1-L-Year'!E64,"")</f>
        <v>#VALUE!</v>
      </c>
    </row>
    <row r="65" spans="2:7" s="29" customFormat="1" ht="20.100000000000001" customHeight="1" outlineLevel="2">
      <c r="B65" s="22">
        <v>1103000</v>
      </c>
      <c r="C65" s="37" t="s">
        <v>178</v>
      </c>
      <c r="D65" s="134"/>
      <c r="E65" s="113" t="str">
        <f t="shared" si="0"/>
        <v/>
      </c>
      <c r="F65" s="26"/>
      <c r="G65" s="114" t="e">
        <f>IF(ABS(Total_Discrepancy1/'1-Step 1-L-Year'!$E$6)&lt;Threshhold1,'1-Step 1-L-Year'!E65,"")</f>
        <v>#VALUE!</v>
      </c>
    </row>
    <row r="66" spans="2:7" ht="12.75" customHeight="1" outlineLevel="3">
      <c r="B66" s="22">
        <v>1103100</v>
      </c>
      <c r="C66" s="30" t="s">
        <v>277</v>
      </c>
      <c r="D66" s="118"/>
      <c r="E66" s="113" t="str">
        <f t="shared" si="0"/>
        <v/>
      </c>
      <c r="F66" s="26"/>
      <c r="G66" s="114" t="e">
        <f>IF(ABS(Total_Discrepancy1/'1-Step 1-L-Year'!$E$6)&lt;Threshhold1,'1-Step 1-L-Year'!E66,"")</f>
        <v>#VALUE!</v>
      </c>
    </row>
    <row r="67" spans="2:7" ht="12.75" customHeight="1" outlineLevel="3">
      <c r="B67" s="22">
        <v>1103110</v>
      </c>
      <c r="C67" s="31" t="s">
        <v>38</v>
      </c>
      <c r="D67" s="131"/>
      <c r="E67" s="113" t="str">
        <f t="shared" si="0"/>
        <v/>
      </c>
      <c r="F67" s="26"/>
      <c r="G67" s="114" t="e">
        <f>IF(ABS(Total_Discrepancy1/'1-Step 1-L-Year'!$E$6)&lt;Threshhold1,'1-Step 1-L-Year'!E67,"")</f>
        <v>#VALUE!</v>
      </c>
    </row>
    <row r="68" spans="2:7" ht="12.75" customHeight="1" outlineLevel="3">
      <c r="B68" s="22">
        <v>1103111</v>
      </c>
      <c r="C68" s="32" t="s">
        <v>38</v>
      </c>
      <c r="D68" s="120"/>
      <c r="E68" s="113" t="str">
        <f t="shared" si="0"/>
        <v/>
      </c>
      <c r="F68" s="26"/>
      <c r="G68" s="114" t="e">
        <f>IF(ABS(Total_Discrepancy1/'1-Step 1-L-Year'!$E$6)&lt;Threshhold1,'1-Step 1-L-Year'!E68,"")</f>
        <v>#VALUE!</v>
      </c>
    </row>
    <row r="69" spans="2:7" ht="12.75" customHeight="1" outlineLevel="3">
      <c r="B69" s="22">
        <v>1103120</v>
      </c>
      <c r="C69" s="31" t="s">
        <v>39</v>
      </c>
      <c r="D69" s="131"/>
      <c r="E69" s="113" t="str">
        <f t="shared" si="0"/>
        <v/>
      </c>
      <c r="F69" s="26"/>
      <c r="G69" s="114" t="e">
        <f>IF(ABS(Total_Discrepancy1/'1-Step 1-L-Year'!$E$6)&lt;Threshhold1,'1-Step 1-L-Year'!E69,"")</f>
        <v>#VALUE!</v>
      </c>
    </row>
    <row r="70" spans="2:7" ht="12.75" customHeight="1" outlineLevel="3">
      <c r="B70" s="22">
        <v>1103121</v>
      </c>
      <c r="C70" s="32" t="s">
        <v>39</v>
      </c>
      <c r="D70" s="120"/>
      <c r="E70" s="113" t="str">
        <f t="shared" si="0"/>
        <v/>
      </c>
      <c r="F70" s="26"/>
      <c r="G70" s="114" t="e">
        <f>IF(ABS(Total_Discrepancy1/'1-Step 1-L-Year'!$E$6)&lt;Threshhold1,'1-Step 1-L-Year'!E70,"")</f>
        <v>#VALUE!</v>
      </c>
    </row>
    <row r="71" spans="2:7" ht="12.75" customHeight="1" outlineLevel="3">
      <c r="B71" s="22">
        <v>1103140</v>
      </c>
      <c r="C71" s="31" t="s">
        <v>40</v>
      </c>
      <c r="D71" s="119"/>
      <c r="E71" s="113" t="str">
        <f t="shared" si="0"/>
        <v/>
      </c>
      <c r="F71" s="26"/>
      <c r="G71" s="114" t="e">
        <f>IF(ABS(Total_Discrepancy1/'1-Step 1-L-Year'!$E$6)&lt;Threshhold1,'1-Step 1-L-Year'!E71,"")</f>
        <v>#VALUE!</v>
      </c>
    </row>
    <row r="72" spans="2:7" ht="12.75" customHeight="1" outlineLevel="3">
      <c r="B72" s="22">
        <v>1103141</v>
      </c>
      <c r="C72" s="32" t="s">
        <v>40</v>
      </c>
      <c r="D72" s="120"/>
      <c r="E72" s="113" t="str">
        <f t="shared" ref="E72:E135" si="1">IF(ISERROR(G72),"",G72)</f>
        <v/>
      </c>
      <c r="F72" s="26"/>
      <c r="G72" s="114" t="e">
        <f>IF(ABS(Total_Discrepancy1/'1-Step 1-L-Year'!$E$6)&lt;Threshhold1,'1-Step 1-L-Year'!E72,"")</f>
        <v>#VALUE!</v>
      </c>
    </row>
    <row r="73" spans="2:7" ht="12.75" customHeight="1" outlineLevel="3">
      <c r="B73" s="22">
        <v>1103200</v>
      </c>
      <c r="C73" s="30" t="s">
        <v>125</v>
      </c>
      <c r="D73" s="118"/>
      <c r="E73" s="113" t="str">
        <f t="shared" si="1"/>
        <v/>
      </c>
      <c r="F73" s="26"/>
      <c r="G73" s="114" t="e">
        <f>IF(ABS(Total_Discrepancy1/'1-Step 1-L-Year'!$E$6)&lt;Threshhold1,'1-Step 1-L-Year'!E73,"")</f>
        <v>#VALUE!</v>
      </c>
    </row>
    <row r="74" spans="2:7" ht="12.75" customHeight="1" outlineLevel="3">
      <c r="B74" s="22">
        <v>1103210</v>
      </c>
      <c r="C74" s="31" t="s">
        <v>41</v>
      </c>
      <c r="D74" s="119"/>
      <c r="E74" s="113" t="str">
        <f t="shared" si="1"/>
        <v/>
      </c>
      <c r="F74" s="26"/>
      <c r="G74" s="114" t="e">
        <f>IF(ABS(Total_Discrepancy1/'1-Step 1-L-Year'!$E$6)&lt;Threshhold1,'1-Step 1-L-Year'!E74,"")</f>
        <v>#VALUE!</v>
      </c>
    </row>
    <row r="75" spans="2:7" s="38" customFormat="1" outlineLevel="3">
      <c r="B75" s="22">
        <v>1103211</v>
      </c>
      <c r="C75" s="32" t="s">
        <v>41</v>
      </c>
      <c r="D75" s="120"/>
      <c r="E75" s="113" t="str">
        <f t="shared" si="1"/>
        <v/>
      </c>
      <c r="F75" s="26"/>
      <c r="G75" s="114" t="e">
        <f>IF(ABS(Total_Discrepancy1/'1-Step 1-L-Year'!$E$6)&lt;Threshhold1,'1-Step 1-L-Year'!E75,"")</f>
        <v>#VALUE!</v>
      </c>
    </row>
    <row r="76" spans="2:7" s="38" customFormat="1" outlineLevel="3">
      <c r="B76" s="22">
        <v>1103220</v>
      </c>
      <c r="C76" s="31" t="s">
        <v>42</v>
      </c>
      <c r="D76" s="119"/>
      <c r="E76" s="113" t="str">
        <f t="shared" si="1"/>
        <v/>
      </c>
      <c r="F76" s="26"/>
      <c r="G76" s="114" t="e">
        <f>IF(ABS(Total_Discrepancy1/'1-Step 1-L-Year'!$E$6)&lt;Threshhold1,'1-Step 1-L-Year'!E76,"")</f>
        <v>#VALUE!</v>
      </c>
    </row>
    <row r="77" spans="2:7" ht="12.75" customHeight="1" outlineLevel="3">
      <c r="B77" s="22">
        <v>1103221</v>
      </c>
      <c r="C77" s="32" t="s">
        <v>42</v>
      </c>
      <c r="D77" s="120"/>
      <c r="E77" s="113" t="str">
        <f t="shared" si="1"/>
        <v/>
      </c>
      <c r="F77" s="26"/>
      <c r="G77" s="114" t="e">
        <f>IF(ABS(Total_Discrepancy1/'1-Step 1-L-Year'!$E$6)&lt;Threshhold1,'1-Step 1-L-Year'!E77,"")</f>
        <v>#VALUE!</v>
      </c>
    </row>
    <row r="78" spans="2:7" s="29" customFormat="1" ht="20.100000000000001" customHeight="1" outlineLevel="2">
      <c r="B78" s="22">
        <v>1104000</v>
      </c>
      <c r="C78" s="27" t="s">
        <v>248</v>
      </c>
      <c r="D78" s="116"/>
      <c r="E78" s="113" t="str">
        <f t="shared" si="1"/>
        <v/>
      </c>
      <c r="F78" s="26"/>
      <c r="G78" s="114" t="e">
        <f>IF(ABS(Total_Discrepancy1/'1-Step 1-L-Year'!$E$6)&lt;Threshhold1,'1-Step 1-L-Year'!E78,"")</f>
        <v>#VALUE!</v>
      </c>
    </row>
    <row r="79" spans="2:7" ht="12.75" customHeight="1" outlineLevel="3">
      <c r="B79" s="22">
        <v>1104100</v>
      </c>
      <c r="C79" s="30" t="s">
        <v>249</v>
      </c>
      <c r="D79" s="118"/>
      <c r="E79" s="113" t="str">
        <f t="shared" si="1"/>
        <v/>
      </c>
      <c r="F79" s="26"/>
      <c r="G79" s="114" t="e">
        <f>IF(ABS(Total_Discrepancy1/'1-Step 1-L-Year'!$E$6)&lt;Threshhold1,'1-Step 1-L-Year'!E79,"")</f>
        <v>#VALUE!</v>
      </c>
    </row>
    <row r="80" spans="2:7" ht="12.75" customHeight="1" outlineLevel="3">
      <c r="B80" s="22">
        <v>1104110</v>
      </c>
      <c r="C80" s="31" t="s">
        <v>272</v>
      </c>
      <c r="D80" s="119"/>
      <c r="E80" s="113" t="str">
        <f t="shared" si="1"/>
        <v/>
      </c>
      <c r="F80" s="26"/>
      <c r="G80" s="114" t="e">
        <f>IF(ABS(Total_Discrepancy1/'1-Step 1-L-Year'!$E$6)&lt;Threshhold1,'1-Step 1-L-Year'!E80,"")</f>
        <v>#VALUE!</v>
      </c>
    </row>
    <row r="81" spans="2:7" ht="12.75" customHeight="1" outlineLevel="3">
      <c r="B81" s="22">
        <v>1104111</v>
      </c>
      <c r="C81" s="32" t="s">
        <v>272</v>
      </c>
      <c r="D81" s="120"/>
      <c r="E81" s="113" t="str">
        <f t="shared" si="1"/>
        <v/>
      </c>
      <c r="F81" s="26"/>
      <c r="G81" s="114" t="e">
        <f>IF(ABS(Total_Discrepancy1/'1-Step 1-L-Year'!$E$6)&lt;Threshhold1,'1-Step 1-L-Year'!E81,"")</f>
        <v>#VALUE!</v>
      </c>
    </row>
    <row r="82" spans="2:7" ht="12.75" customHeight="1" outlineLevel="3">
      <c r="B82" s="22">
        <v>1104200</v>
      </c>
      <c r="C82" s="30" t="s">
        <v>250</v>
      </c>
      <c r="D82" s="118"/>
      <c r="E82" s="113" t="str">
        <f t="shared" si="1"/>
        <v/>
      </c>
      <c r="F82" s="26"/>
      <c r="G82" s="114" t="e">
        <f>IF(ABS(Total_Discrepancy1/'1-Step 1-L-Year'!$E$6)&lt;Threshhold1,'1-Step 1-L-Year'!E82,"")</f>
        <v>#VALUE!</v>
      </c>
    </row>
    <row r="83" spans="2:7" ht="12.75" customHeight="1" outlineLevel="3">
      <c r="B83" s="22">
        <v>1104210</v>
      </c>
      <c r="C83" s="31" t="s">
        <v>251</v>
      </c>
      <c r="D83" s="119"/>
      <c r="E83" s="113" t="str">
        <f t="shared" si="1"/>
        <v/>
      </c>
      <c r="F83" s="26"/>
      <c r="G83" s="114" t="e">
        <f>IF(ABS(Total_Discrepancy1/'1-Step 1-L-Year'!$E$6)&lt;Threshhold1,'1-Step 1-L-Year'!E83,"")</f>
        <v>#VALUE!</v>
      </c>
    </row>
    <row r="84" spans="2:7" ht="12.75" customHeight="1" outlineLevel="3">
      <c r="B84" s="22">
        <v>1104211</v>
      </c>
      <c r="C84" s="32" t="s">
        <v>251</v>
      </c>
      <c r="D84" s="120"/>
      <c r="E84" s="113" t="str">
        <f t="shared" si="1"/>
        <v/>
      </c>
      <c r="F84" s="26"/>
      <c r="G84" s="114" t="e">
        <f>IF(ABS(Total_Discrepancy1/'1-Step 1-L-Year'!$E$6)&lt;Threshhold1,'1-Step 1-L-Year'!E84,"")</f>
        <v>#VALUE!</v>
      </c>
    </row>
    <row r="85" spans="2:7" ht="12.75" customHeight="1" outlineLevel="3">
      <c r="B85" s="22">
        <v>1104300</v>
      </c>
      <c r="C85" s="30" t="s">
        <v>126</v>
      </c>
      <c r="D85" s="118"/>
      <c r="E85" s="113" t="str">
        <f t="shared" si="1"/>
        <v/>
      </c>
      <c r="F85" s="26"/>
      <c r="G85" s="114" t="e">
        <f>IF(ABS(Total_Discrepancy1/'1-Step 1-L-Year'!$E$6)&lt;Threshhold1,'1-Step 1-L-Year'!E85,"")</f>
        <v>#VALUE!</v>
      </c>
    </row>
    <row r="86" spans="2:7" ht="12.75" customHeight="1" outlineLevel="3">
      <c r="B86" s="22">
        <v>1104310</v>
      </c>
      <c r="C86" s="31" t="s">
        <v>43</v>
      </c>
      <c r="D86" s="119"/>
      <c r="E86" s="113" t="str">
        <f t="shared" si="1"/>
        <v/>
      </c>
      <c r="F86" s="26"/>
      <c r="G86" s="114" t="e">
        <f>IF(ABS(Total_Discrepancy1/'1-Step 1-L-Year'!$E$6)&lt;Threshhold1,'1-Step 1-L-Year'!E86,"")</f>
        <v>#VALUE!</v>
      </c>
    </row>
    <row r="87" spans="2:7" ht="12.75" customHeight="1" outlineLevel="3">
      <c r="B87" s="22">
        <v>1104311</v>
      </c>
      <c r="C87" s="32" t="s">
        <v>43</v>
      </c>
      <c r="D87" s="120"/>
      <c r="E87" s="113" t="str">
        <f t="shared" si="1"/>
        <v/>
      </c>
      <c r="F87" s="26"/>
      <c r="G87" s="114" t="e">
        <f>IF(ABS(Total_Discrepancy1/'1-Step 1-L-Year'!$E$6)&lt;Threshhold1,'1-Step 1-L-Year'!E87,"")</f>
        <v>#VALUE!</v>
      </c>
    </row>
    <row r="88" spans="2:7" ht="12.75" customHeight="1" outlineLevel="3">
      <c r="B88" s="22">
        <v>1104400</v>
      </c>
      <c r="C88" s="30" t="s">
        <v>127</v>
      </c>
      <c r="D88" s="119"/>
      <c r="E88" s="113" t="str">
        <f t="shared" si="1"/>
        <v/>
      </c>
      <c r="F88" s="26"/>
      <c r="G88" s="114" t="e">
        <f>IF(ABS(Total_Discrepancy1/'1-Step 1-L-Year'!$E$6)&lt;Threshhold1,'1-Step 1-L-Year'!E88,"")</f>
        <v>#VALUE!</v>
      </c>
    </row>
    <row r="89" spans="2:7" ht="12.75" customHeight="1" outlineLevel="3">
      <c r="B89" s="22">
        <v>1104410</v>
      </c>
      <c r="C89" s="31" t="s">
        <v>44</v>
      </c>
      <c r="D89" s="120"/>
      <c r="E89" s="113" t="str">
        <f t="shared" si="1"/>
        <v/>
      </c>
      <c r="F89" s="26"/>
      <c r="G89" s="114" t="e">
        <f>IF(ABS(Total_Discrepancy1/'1-Step 1-L-Year'!$E$6)&lt;Threshhold1,'1-Step 1-L-Year'!E89,"")</f>
        <v>#VALUE!</v>
      </c>
    </row>
    <row r="90" spans="2:7" ht="12.75" customHeight="1" outlineLevel="3">
      <c r="B90" s="22">
        <v>1104411</v>
      </c>
      <c r="C90" s="32" t="s">
        <v>44</v>
      </c>
      <c r="D90" s="118"/>
      <c r="E90" s="113" t="str">
        <f t="shared" si="1"/>
        <v/>
      </c>
      <c r="F90" s="26"/>
      <c r="G90" s="114" t="e">
        <f>IF(ABS(Total_Discrepancy1/'1-Step 1-L-Year'!$E$6)&lt;Threshhold1,'1-Step 1-L-Year'!E90,"")</f>
        <v>#VALUE!</v>
      </c>
    </row>
    <row r="91" spans="2:7" ht="12.75" customHeight="1" outlineLevel="3">
      <c r="B91" s="22">
        <v>1104420</v>
      </c>
      <c r="C91" s="31" t="s">
        <v>45</v>
      </c>
      <c r="D91" s="119"/>
      <c r="E91" s="113" t="str">
        <f t="shared" si="1"/>
        <v/>
      </c>
      <c r="F91" s="26"/>
      <c r="G91" s="114" t="e">
        <f>IF(ABS(Total_Discrepancy1/'1-Step 1-L-Year'!$E$6)&lt;Threshhold1,'1-Step 1-L-Year'!E91,"")</f>
        <v>#VALUE!</v>
      </c>
    </row>
    <row r="92" spans="2:7" ht="12.75" customHeight="1" outlineLevel="3">
      <c r="B92" s="22">
        <v>1104421</v>
      </c>
      <c r="C92" s="32" t="s">
        <v>45</v>
      </c>
      <c r="D92" s="120"/>
      <c r="E92" s="113" t="str">
        <f t="shared" si="1"/>
        <v/>
      </c>
      <c r="F92" s="26"/>
      <c r="G92" s="114" t="e">
        <f>IF(ABS(Total_Discrepancy1/'1-Step 1-L-Year'!$E$6)&lt;Threshhold1,'1-Step 1-L-Year'!E92,"")</f>
        <v>#VALUE!</v>
      </c>
    </row>
    <row r="93" spans="2:7" ht="12.75" customHeight="1" outlineLevel="3">
      <c r="B93" s="22">
        <v>1104500</v>
      </c>
      <c r="C93" s="30" t="s">
        <v>128</v>
      </c>
      <c r="D93" s="119"/>
      <c r="E93" s="113" t="str">
        <f t="shared" si="1"/>
        <v/>
      </c>
      <c r="F93" s="26"/>
      <c r="G93" s="114" t="e">
        <f>IF(ABS(Total_Discrepancy1/'1-Step 1-L-Year'!$E$6)&lt;Threshhold1,'1-Step 1-L-Year'!E93,"")</f>
        <v>#VALUE!</v>
      </c>
    </row>
    <row r="94" spans="2:7" ht="12.75" customHeight="1" outlineLevel="3">
      <c r="B94" s="22">
        <v>1104510</v>
      </c>
      <c r="C94" s="31" t="s">
        <v>46</v>
      </c>
      <c r="D94" s="120"/>
      <c r="E94" s="113" t="str">
        <f t="shared" si="1"/>
        <v/>
      </c>
      <c r="F94" s="26"/>
      <c r="G94" s="114" t="e">
        <f>IF(ABS(Total_Discrepancy1/'1-Step 1-L-Year'!$E$6)&lt;Threshhold1,'1-Step 1-L-Year'!E94,"")</f>
        <v>#VALUE!</v>
      </c>
    </row>
    <row r="95" spans="2:7" ht="12.75" customHeight="1" outlineLevel="3">
      <c r="B95" s="22">
        <v>1104511</v>
      </c>
      <c r="C95" s="32" t="s">
        <v>46</v>
      </c>
      <c r="D95" s="119"/>
      <c r="E95" s="113" t="str">
        <f t="shared" si="1"/>
        <v/>
      </c>
      <c r="F95" s="26"/>
      <c r="G95" s="114" t="e">
        <f>IF(ABS(Total_Discrepancy1/'1-Step 1-L-Year'!$E$6)&lt;Threshhold1,'1-Step 1-L-Year'!E95,"")</f>
        <v>#VALUE!</v>
      </c>
    </row>
    <row r="96" spans="2:7" ht="12.75" customHeight="1" outlineLevel="3">
      <c r="B96" s="22">
        <v>1104520</v>
      </c>
      <c r="C96" s="31" t="s">
        <v>47</v>
      </c>
      <c r="D96" s="120"/>
      <c r="E96" s="113" t="str">
        <f t="shared" si="1"/>
        <v/>
      </c>
      <c r="F96" s="26"/>
      <c r="G96" s="114" t="e">
        <f>IF(ABS(Total_Discrepancy1/'1-Step 1-L-Year'!$E$6)&lt;Threshhold1,'1-Step 1-L-Year'!E96,"")</f>
        <v>#VALUE!</v>
      </c>
    </row>
    <row r="97" spans="2:7" s="29" customFormat="1" ht="20.100000000000001" customHeight="1" outlineLevel="3">
      <c r="B97" s="22">
        <v>1104521</v>
      </c>
      <c r="C97" s="32" t="s">
        <v>47</v>
      </c>
      <c r="D97" s="116"/>
      <c r="E97" s="113" t="str">
        <f t="shared" si="1"/>
        <v/>
      </c>
      <c r="F97" s="26"/>
      <c r="G97" s="114" t="e">
        <f>IF(ABS(Total_Discrepancy1/'1-Step 1-L-Year'!$E$6)&lt;Threshhold1,'1-Step 1-L-Year'!E97,"")</f>
        <v>#VALUE!</v>
      </c>
    </row>
    <row r="98" spans="2:7" ht="12.75" customHeight="1" outlineLevel="3">
      <c r="B98" s="22">
        <v>1104530</v>
      </c>
      <c r="C98" s="31" t="s">
        <v>48</v>
      </c>
      <c r="D98" s="118"/>
      <c r="E98" s="113" t="str">
        <f t="shared" si="1"/>
        <v/>
      </c>
      <c r="F98" s="26"/>
      <c r="G98" s="114" t="e">
        <f>IF(ABS(Total_Discrepancy1/'1-Step 1-L-Year'!$E$6)&lt;Threshhold1,'1-Step 1-L-Year'!E98,"")</f>
        <v>#VALUE!</v>
      </c>
    </row>
    <row r="99" spans="2:7" ht="12.75" customHeight="1" outlineLevel="3">
      <c r="B99" s="22">
        <v>1104531</v>
      </c>
      <c r="C99" s="32" t="s">
        <v>48</v>
      </c>
      <c r="D99" s="119"/>
      <c r="E99" s="113" t="str">
        <f t="shared" si="1"/>
        <v/>
      </c>
      <c r="F99" s="26"/>
      <c r="G99" s="114" t="e">
        <f>IF(ABS(Total_Discrepancy1/'1-Step 1-L-Year'!$E$6)&lt;Threshhold1,'1-Step 1-L-Year'!E99,"")</f>
        <v>#VALUE!</v>
      </c>
    </row>
    <row r="100" spans="2:7" ht="12.75" customHeight="1" outlineLevel="2">
      <c r="B100" s="22">
        <v>1105000</v>
      </c>
      <c r="C100" s="27" t="s">
        <v>252</v>
      </c>
      <c r="D100" s="135"/>
      <c r="E100" s="113" t="str">
        <f t="shared" si="1"/>
        <v/>
      </c>
      <c r="F100" s="26"/>
      <c r="G100" s="114" t="e">
        <f>IF(ABS(Total_Discrepancy1/'1-Step 1-L-Year'!$E$6)&lt;Threshhold1,'1-Step 1-L-Year'!E100,"")</f>
        <v>#VALUE!</v>
      </c>
    </row>
    <row r="101" spans="2:7" ht="12.75" customHeight="1" outlineLevel="3">
      <c r="B101" s="22">
        <v>1105100</v>
      </c>
      <c r="C101" s="30" t="s">
        <v>129</v>
      </c>
      <c r="D101" s="119"/>
      <c r="E101" s="113" t="str">
        <f t="shared" si="1"/>
        <v/>
      </c>
      <c r="F101" s="26"/>
      <c r="G101" s="114" t="e">
        <f>IF(ABS(Total_Discrepancy1/'1-Step 1-L-Year'!$E$6)&lt;Threshhold1,'1-Step 1-L-Year'!E101,"")</f>
        <v>#VALUE!</v>
      </c>
    </row>
    <row r="102" spans="2:7" ht="12.75" customHeight="1" outlineLevel="3">
      <c r="B102" s="22">
        <v>1105110</v>
      </c>
      <c r="C102" s="31" t="s">
        <v>49</v>
      </c>
      <c r="D102" s="120"/>
      <c r="E102" s="113" t="str">
        <f t="shared" si="1"/>
        <v/>
      </c>
      <c r="F102" s="26"/>
      <c r="G102" s="114" t="e">
        <f>IF(ABS(Total_Discrepancy1/'1-Step 1-L-Year'!$E$6)&lt;Threshhold1,'1-Step 1-L-Year'!E102,"")</f>
        <v>#VALUE!</v>
      </c>
    </row>
    <row r="103" spans="2:7" ht="12.75" customHeight="1" outlineLevel="3">
      <c r="B103" s="22">
        <v>1105111</v>
      </c>
      <c r="C103" s="39" t="s">
        <v>49</v>
      </c>
      <c r="D103" s="119"/>
      <c r="E103" s="113" t="str">
        <f t="shared" si="1"/>
        <v/>
      </c>
      <c r="F103" s="26"/>
      <c r="G103" s="114" t="e">
        <f>IF(ABS(Total_Discrepancy1/'1-Step 1-L-Year'!$E$6)&lt;Threshhold1,'1-Step 1-L-Year'!E103,"")</f>
        <v>#VALUE!</v>
      </c>
    </row>
    <row r="104" spans="2:7" ht="12.75" customHeight="1" outlineLevel="3">
      <c r="B104" s="22">
        <v>1105120</v>
      </c>
      <c r="C104" s="31" t="s">
        <v>50</v>
      </c>
      <c r="D104" s="120"/>
      <c r="E104" s="113" t="str">
        <f t="shared" si="1"/>
        <v/>
      </c>
      <c r="F104" s="26"/>
      <c r="G104" s="114" t="e">
        <f>IF(ABS(Total_Discrepancy1/'1-Step 1-L-Year'!$E$6)&lt;Threshhold1,'1-Step 1-L-Year'!E104,"")</f>
        <v>#VALUE!</v>
      </c>
    </row>
    <row r="105" spans="2:7" ht="12.75" customHeight="1" outlineLevel="3">
      <c r="B105" s="22">
        <v>1105121</v>
      </c>
      <c r="C105" s="32" t="s">
        <v>50</v>
      </c>
      <c r="D105" s="118"/>
      <c r="E105" s="113" t="str">
        <f t="shared" si="1"/>
        <v/>
      </c>
      <c r="F105" s="26"/>
      <c r="G105" s="114" t="e">
        <f>IF(ABS(Total_Discrepancy1/'1-Step 1-L-Year'!$E$6)&lt;Threshhold1,'1-Step 1-L-Year'!E105,"")</f>
        <v>#VALUE!</v>
      </c>
    </row>
    <row r="106" spans="2:7" ht="12.75" customHeight="1" outlineLevel="3">
      <c r="B106" s="22">
        <v>1105130</v>
      </c>
      <c r="C106" s="31" t="s">
        <v>51</v>
      </c>
      <c r="D106" s="119"/>
      <c r="E106" s="113" t="str">
        <f t="shared" si="1"/>
        <v/>
      </c>
      <c r="F106" s="26"/>
      <c r="G106" s="114" t="e">
        <f>IF(ABS(Total_Discrepancy1/'1-Step 1-L-Year'!$E$6)&lt;Threshhold1,'1-Step 1-L-Year'!E106,"")</f>
        <v>#VALUE!</v>
      </c>
    </row>
    <row r="107" spans="2:7" ht="12.75" customHeight="1" outlineLevel="3">
      <c r="B107" s="22">
        <v>1105131</v>
      </c>
      <c r="C107" s="32" t="s">
        <v>51</v>
      </c>
      <c r="D107" s="120"/>
      <c r="E107" s="113" t="str">
        <f t="shared" si="1"/>
        <v/>
      </c>
      <c r="F107" s="26"/>
      <c r="G107" s="114" t="e">
        <f>IF(ABS(Total_Discrepancy1/'1-Step 1-L-Year'!$E$6)&lt;Threshhold1,'1-Step 1-L-Year'!E107,"")</f>
        <v>#VALUE!</v>
      </c>
    </row>
    <row r="108" spans="2:7" ht="12.75" customHeight="1" outlineLevel="3">
      <c r="B108" s="22">
        <v>1105200</v>
      </c>
      <c r="C108" s="30" t="s">
        <v>130</v>
      </c>
      <c r="D108" s="118"/>
      <c r="E108" s="113" t="str">
        <f t="shared" si="1"/>
        <v/>
      </c>
      <c r="F108" s="26"/>
      <c r="G108" s="114" t="e">
        <f>IF(ABS(Total_Discrepancy1/'1-Step 1-L-Year'!$E$6)&lt;Threshhold1,'1-Step 1-L-Year'!E108,"")</f>
        <v>#VALUE!</v>
      </c>
    </row>
    <row r="109" spans="2:7" ht="12.75" customHeight="1" outlineLevel="3">
      <c r="B109" s="22">
        <v>1105210</v>
      </c>
      <c r="C109" s="31" t="s">
        <v>52</v>
      </c>
      <c r="D109" s="119"/>
      <c r="E109" s="113" t="str">
        <f t="shared" si="1"/>
        <v/>
      </c>
      <c r="F109" s="26"/>
      <c r="G109" s="114" t="e">
        <f>IF(ABS(Total_Discrepancy1/'1-Step 1-L-Year'!$E$6)&lt;Threshhold1,'1-Step 1-L-Year'!E109,"")</f>
        <v>#VALUE!</v>
      </c>
    </row>
    <row r="110" spans="2:7" ht="12.75" customHeight="1" outlineLevel="3">
      <c r="B110" s="22">
        <v>1105211</v>
      </c>
      <c r="C110" s="32" t="s">
        <v>52</v>
      </c>
      <c r="D110" s="120"/>
      <c r="E110" s="113" t="str">
        <f t="shared" si="1"/>
        <v/>
      </c>
      <c r="F110" s="26"/>
      <c r="G110" s="114" t="e">
        <f>IF(ABS(Total_Discrepancy1/'1-Step 1-L-Year'!$E$6)&lt;Threshhold1,'1-Step 1-L-Year'!E110,"")</f>
        <v>#VALUE!</v>
      </c>
    </row>
    <row r="111" spans="2:7" ht="12.75" customHeight="1" outlineLevel="3">
      <c r="B111" s="22">
        <v>1105300</v>
      </c>
      <c r="C111" s="30" t="s">
        <v>131</v>
      </c>
      <c r="D111" s="119"/>
      <c r="E111" s="113" t="str">
        <f t="shared" si="1"/>
        <v/>
      </c>
      <c r="F111" s="26"/>
      <c r="G111" s="114" t="e">
        <f>IF(ABS(Total_Discrepancy1/'1-Step 1-L-Year'!$E$6)&lt;Threshhold1,'1-Step 1-L-Year'!E111,"")</f>
        <v>#VALUE!</v>
      </c>
    </row>
    <row r="112" spans="2:7" ht="12.75" customHeight="1" outlineLevel="3">
      <c r="B112" s="22">
        <v>1105310</v>
      </c>
      <c r="C112" s="31" t="s">
        <v>53</v>
      </c>
      <c r="D112" s="120"/>
      <c r="E112" s="113" t="str">
        <f t="shared" si="1"/>
        <v/>
      </c>
      <c r="F112" s="26"/>
      <c r="G112" s="114" t="e">
        <f>IF(ABS(Total_Discrepancy1/'1-Step 1-L-Year'!$E$6)&lt;Threshhold1,'1-Step 1-L-Year'!E112,"")</f>
        <v>#VALUE!</v>
      </c>
    </row>
    <row r="113" spans="2:7" ht="12.75" customHeight="1" outlineLevel="3">
      <c r="B113" s="22">
        <v>1105311</v>
      </c>
      <c r="C113" s="32" t="s">
        <v>53</v>
      </c>
      <c r="D113" s="119"/>
      <c r="E113" s="113" t="str">
        <f t="shared" si="1"/>
        <v/>
      </c>
      <c r="F113" s="26"/>
      <c r="G113" s="114" t="e">
        <f>IF(ABS(Total_Discrepancy1/'1-Step 1-L-Year'!$E$6)&lt;Threshhold1,'1-Step 1-L-Year'!E113,"")</f>
        <v>#VALUE!</v>
      </c>
    </row>
    <row r="114" spans="2:7" ht="12.75" customHeight="1" outlineLevel="3">
      <c r="B114" s="22">
        <v>1105320</v>
      </c>
      <c r="C114" s="31" t="s">
        <v>54</v>
      </c>
      <c r="D114" s="120"/>
      <c r="E114" s="113" t="str">
        <f t="shared" si="1"/>
        <v/>
      </c>
      <c r="F114" s="26"/>
      <c r="G114" s="114" t="e">
        <f>IF(ABS(Total_Discrepancy1/'1-Step 1-L-Year'!$E$6)&lt;Threshhold1,'1-Step 1-L-Year'!E114,"")</f>
        <v>#VALUE!</v>
      </c>
    </row>
    <row r="115" spans="2:7" ht="12.75" customHeight="1" outlineLevel="3">
      <c r="B115" s="22">
        <v>1105321</v>
      </c>
      <c r="C115" s="32" t="s">
        <v>54</v>
      </c>
      <c r="D115" s="118"/>
      <c r="E115" s="113" t="str">
        <f t="shared" si="1"/>
        <v/>
      </c>
      <c r="F115" s="26"/>
      <c r="G115" s="114" t="e">
        <f>IF(ABS(Total_Discrepancy1/'1-Step 1-L-Year'!$E$6)&lt;Threshhold1,'1-Step 1-L-Year'!E115,"")</f>
        <v>#VALUE!</v>
      </c>
    </row>
    <row r="116" spans="2:7" ht="12.75" customHeight="1" outlineLevel="3">
      <c r="B116" s="22">
        <v>1105330</v>
      </c>
      <c r="C116" s="31" t="s">
        <v>55</v>
      </c>
      <c r="D116" s="119"/>
      <c r="E116" s="113" t="str">
        <f t="shared" si="1"/>
        <v/>
      </c>
      <c r="F116" s="26"/>
      <c r="G116" s="114" t="e">
        <f>IF(ABS(Total_Discrepancy1/'1-Step 1-L-Year'!$E$6)&lt;Threshhold1,'1-Step 1-L-Year'!E116,"")</f>
        <v>#VALUE!</v>
      </c>
    </row>
    <row r="117" spans="2:7" ht="12.75" customHeight="1" outlineLevel="3">
      <c r="B117" s="22">
        <v>1105331</v>
      </c>
      <c r="C117" s="32" t="s">
        <v>55</v>
      </c>
      <c r="D117" s="120"/>
      <c r="E117" s="113" t="str">
        <f t="shared" si="1"/>
        <v/>
      </c>
      <c r="F117" s="26"/>
      <c r="G117" s="114" t="e">
        <f>IF(ABS(Total_Discrepancy1/'1-Step 1-L-Year'!$E$6)&lt;Threshhold1,'1-Step 1-L-Year'!E117,"")</f>
        <v>#VALUE!</v>
      </c>
    </row>
    <row r="118" spans="2:7" ht="12.75" customHeight="1" outlineLevel="3">
      <c r="B118" s="22">
        <v>1105400</v>
      </c>
      <c r="C118" s="30" t="s">
        <v>132</v>
      </c>
      <c r="D118" s="118"/>
      <c r="E118" s="113" t="str">
        <f t="shared" si="1"/>
        <v/>
      </c>
      <c r="F118" s="26"/>
      <c r="G118" s="114" t="e">
        <f>IF(ABS(Total_Discrepancy1/'1-Step 1-L-Year'!$E$6)&lt;Threshhold1,'1-Step 1-L-Year'!E118,"")</f>
        <v>#VALUE!</v>
      </c>
    </row>
    <row r="119" spans="2:7" ht="12.75" customHeight="1" outlineLevel="3">
      <c r="B119" s="22">
        <v>1105410</v>
      </c>
      <c r="C119" s="31" t="s">
        <v>56</v>
      </c>
      <c r="D119" s="119"/>
      <c r="E119" s="113" t="str">
        <f t="shared" si="1"/>
        <v/>
      </c>
      <c r="F119" s="26"/>
      <c r="G119" s="114" t="e">
        <f>IF(ABS(Total_Discrepancy1/'1-Step 1-L-Year'!$E$6)&lt;Threshhold1,'1-Step 1-L-Year'!E119,"")</f>
        <v>#VALUE!</v>
      </c>
    </row>
    <row r="120" spans="2:7" ht="12.75" customHeight="1" outlineLevel="3">
      <c r="B120" s="22">
        <v>1105411</v>
      </c>
      <c r="C120" s="32" t="s">
        <v>56</v>
      </c>
      <c r="D120" s="120"/>
      <c r="E120" s="113" t="str">
        <f t="shared" si="1"/>
        <v/>
      </c>
      <c r="F120" s="26"/>
      <c r="G120" s="114" t="e">
        <f>IF(ABS(Total_Discrepancy1/'1-Step 1-L-Year'!$E$6)&lt;Threshhold1,'1-Step 1-L-Year'!E120,"")</f>
        <v>#VALUE!</v>
      </c>
    </row>
    <row r="121" spans="2:7" outlineLevel="3">
      <c r="B121" s="22">
        <v>1105500</v>
      </c>
      <c r="C121" s="30" t="s">
        <v>133</v>
      </c>
      <c r="D121" s="119"/>
      <c r="E121" s="113" t="str">
        <f t="shared" si="1"/>
        <v/>
      </c>
      <c r="F121" s="26"/>
      <c r="G121" s="114" t="e">
        <f>IF(ABS(Total_Discrepancy1/'1-Step 1-L-Year'!$E$6)&lt;Threshhold1,'1-Step 1-L-Year'!E121,"")</f>
        <v>#VALUE!</v>
      </c>
    </row>
    <row r="122" spans="2:7" outlineLevel="3">
      <c r="B122" s="22">
        <v>1105510</v>
      </c>
      <c r="C122" s="31" t="s">
        <v>57</v>
      </c>
      <c r="D122" s="120"/>
      <c r="E122" s="113" t="str">
        <f t="shared" si="1"/>
        <v/>
      </c>
      <c r="F122" s="26"/>
      <c r="G122" s="114" t="e">
        <f>IF(ABS(Total_Discrepancy1/'1-Step 1-L-Year'!$E$6)&lt;Threshhold1,'1-Step 1-L-Year'!E122,"")</f>
        <v>#VALUE!</v>
      </c>
    </row>
    <row r="123" spans="2:7" ht="12.75" customHeight="1" outlineLevel="3">
      <c r="B123" s="22">
        <v>1105511</v>
      </c>
      <c r="C123" s="32" t="s">
        <v>57</v>
      </c>
      <c r="D123" s="118"/>
      <c r="E123" s="113" t="str">
        <f t="shared" si="1"/>
        <v/>
      </c>
      <c r="F123" s="26"/>
      <c r="G123" s="114" t="e">
        <f>IF(ABS(Total_Discrepancy1/'1-Step 1-L-Year'!$E$6)&lt;Threshhold1,'1-Step 1-L-Year'!E123,"")</f>
        <v>#VALUE!</v>
      </c>
    </row>
    <row r="124" spans="2:7" ht="12.75" customHeight="1" outlineLevel="3">
      <c r="B124" s="22">
        <v>1105520</v>
      </c>
      <c r="C124" s="31" t="s">
        <v>58</v>
      </c>
      <c r="D124" s="119"/>
      <c r="E124" s="113" t="str">
        <f t="shared" si="1"/>
        <v/>
      </c>
      <c r="F124" s="26"/>
      <c r="G124" s="114" t="e">
        <f>IF(ABS(Total_Discrepancy1/'1-Step 1-L-Year'!$E$6)&lt;Threshhold1,'1-Step 1-L-Year'!E124,"")</f>
        <v>#VALUE!</v>
      </c>
    </row>
    <row r="125" spans="2:7" ht="12.75" customHeight="1" outlineLevel="3">
      <c r="B125" s="22">
        <v>1105521</v>
      </c>
      <c r="C125" s="32" t="s">
        <v>58</v>
      </c>
      <c r="D125" s="120"/>
      <c r="E125" s="113" t="str">
        <f t="shared" si="1"/>
        <v/>
      </c>
      <c r="F125" s="26"/>
      <c r="G125" s="114" t="e">
        <f>IF(ABS(Total_Discrepancy1/'1-Step 1-L-Year'!$E$6)&lt;Threshhold1,'1-Step 1-L-Year'!E125,"")</f>
        <v>#VALUE!</v>
      </c>
    </row>
    <row r="126" spans="2:7" ht="12.75" customHeight="1" outlineLevel="3">
      <c r="B126" s="22">
        <v>1105600</v>
      </c>
      <c r="C126" s="30" t="s">
        <v>134</v>
      </c>
      <c r="D126" s="119"/>
      <c r="E126" s="113" t="str">
        <f t="shared" si="1"/>
        <v/>
      </c>
      <c r="F126" s="26"/>
      <c r="G126" s="114" t="e">
        <f>IF(ABS(Total_Discrepancy1/'1-Step 1-L-Year'!$E$6)&lt;Threshhold1,'1-Step 1-L-Year'!E126,"")</f>
        <v>#VALUE!</v>
      </c>
    </row>
    <row r="127" spans="2:7" ht="12.75" customHeight="1" outlineLevel="3">
      <c r="B127" s="22">
        <v>1105610</v>
      </c>
      <c r="C127" s="31" t="s">
        <v>59</v>
      </c>
      <c r="D127" s="120"/>
      <c r="E127" s="113" t="str">
        <f t="shared" si="1"/>
        <v/>
      </c>
      <c r="F127" s="26"/>
      <c r="G127" s="114" t="e">
        <f>IF(ABS(Total_Discrepancy1/'1-Step 1-L-Year'!$E$6)&lt;Threshhold1,'1-Step 1-L-Year'!E127,"")</f>
        <v>#VALUE!</v>
      </c>
    </row>
    <row r="128" spans="2:7" outlineLevel="3">
      <c r="B128" s="22">
        <v>1105611</v>
      </c>
      <c r="C128" s="32" t="s">
        <v>59</v>
      </c>
      <c r="D128" s="120"/>
      <c r="E128" s="113" t="str">
        <f t="shared" si="1"/>
        <v/>
      </c>
      <c r="F128" s="26"/>
      <c r="G128" s="114" t="e">
        <f>IF(ABS(Total_Discrepancy1/'1-Step 1-L-Year'!$E$6)&lt;Threshhold1,'1-Step 1-L-Year'!E128,"")</f>
        <v>#VALUE!</v>
      </c>
    </row>
    <row r="129" spans="2:7" s="29" customFormat="1" ht="20.100000000000001" customHeight="1" outlineLevel="3">
      <c r="B129" s="22">
        <v>1105620</v>
      </c>
      <c r="C129" s="31" t="s">
        <v>135</v>
      </c>
      <c r="D129" s="116"/>
      <c r="E129" s="113" t="str">
        <f t="shared" si="1"/>
        <v/>
      </c>
      <c r="F129" s="26"/>
      <c r="G129" s="114" t="e">
        <f>IF(ABS(Total_Discrepancy1/'1-Step 1-L-Year'!$E$6)&lt;Threshhold1,'1-Step 1-L-Year'!E129,"")</f>
        <v>#VALUE!</v>
      </c>
    </row>
    <row r="130" spans="2:7" ht="12.75" customHeight="1" outlineLevel="3">
      <c r="B130" s="22">
        <v>1105621</v>
      </c>
      <c r="C130" s="32" t="s">
        <v>60</v>
      </c>
      <c r="D130" s="118"/>
      <c r="E130" s="113" t="str">
        <f t="shared" si="1"/>
        <v/>
      </c>
      <c r="F130" s="26"/>
      <c r="G130" s="114" t="e">
        <f>IF(ABS(Total_Discrepancy1/'1-Step 1-L-Year'!$E$6)&lt;Threshhold1,'1-Step 1-L-Year'!E130,"")</f>
        <v>#VALUE!</v>
      </c>
    </row>
    <row r="131" spans="2:7" ht="12.75" customHeight="1" outlineLevel="3">
      <c r="B131" s="22">
        <v>1105622</v>
      </c>
      <c r="C131" s="32" t="s">
        <v>61</v>
      </c>
      <c r="D131" s="119"/>
      <c r="E131" s="113" t="str">
        <f t="shared" si="1"/>
        <v/>
      </c>
      <c r="F131" s="26"/>
      <c r="G131" s="114" t="e">
        <f>IF(ABS(Total_Discrepancy1/'1-Step 1-L-Year'!$E$6)&lt;Threshhold1,'1-Step 1-L-Year'!E131,"")</f>
        <v>#VALUE!</v>
      </c>
    </row>
    <row r="132" spans="2:7" ht="12.75" customHeight="1" outlineLevel="2">
      <c r="B132" s="22">
        <v>1106000</v>
      </c>
      <c r="C132" s="27" t="s">
        <v>136</v>
      </c>
      <c r="D132" s="120"/>
      <c r="E132" s="113" t="str">
        <f t="shared" si="1"/>
        <v/>
      </c>
      <c r="F132" s="26"/>
      <c r="G132" s="114" t="e">
        <f>IF(ABS(Total_Discrepancy1/'1-Step 1-L-Year'!$E$6)&lt;Threshhold1,'1-Step 1-L-Year'!E132,"")</f>
        <v>#VALUE!</v>
      </c>
    </row>
    <row r="133" spans="2:7" ht="12.75" customHeight="1" outlineLevel="3">
      <c r="B133" s="22">
        <v>1106100</v>
      </c>
      <c r="C133" s="30" t="s">
        <v>137</v>
      </c>
      <c r="D133" s="119"/>
      <c r="E133" s="113" t="str">
        <f t="shared" si="1"/>
        <v/>
      </c>
      <c r="F133" s="26"/>
      <c r="G133" s="114" t="e">
        <f>IF(ABS(Total_Discrepancy1/'1-Step 1-L-Year'!$E$6)&lt;Threshhold1,'1-Step 1-L-Year'!E133,"")</f>
        <v>#VALUE!</v>
      </c>
    </row>
    <row r="134" spans="2:7" ht="12.75" customHeight="1" outlineLevel="3">
      <c r="B134" s="22">
        <v>1106110</v>
      </c>
      <c r="C134" s="31" t="s">
        <v>63</v>
      </c>
      <c r="D134" s="120"/>
      <c r="E134" s="113" t="str">
        <f t="shared" si="1"/>
        <v/>
      </c>
      <c r="F134" s="26"/>
      <c r="G134" s="114" t="e">
        <f>IF(ABS(Total_Discrepancy1/'1-Step 1-L-Year'!$E$6)&lt;Threshhold1,'1-Step 1-L-Year'!E134,"")</f>
        <v>#VALUE!</v>
      </c>
    </row>
    <row r="135" spans="2:7" ht="12.75" customHeight="1" outlineLevel="3">
      <c r="B135" s="22">
        <v>1106111</v>
      </c>
      <c r="C135" s="32" t="s">
        <v>63</v>
      </c>
      <c r="D135" s="119"/>
      <c r="E135" s="113" t="str">
        <f t="shared" si="1"/>
        <v/>
      </c>
      <c r="F135" s="26"/>
      <c r="G135" s="114" t="e">
        <f>IF(ABS(Total_Discrepancy1/'1-Step 1-L-Year'!$E$6)&lt;Threshhold1,'1-Step 1-L-Year'!E135,"")</f>
        <v>#VALUE!</v>
      </c>
    </row>
    <row r="136" spans="2:7" ht="12.75" customHeight="1" outlineLevel="3">
      <c r="B136" s="22">
        <v>1106120</v>
      </c>
      <c r="C136" s="31" t="s">
        <v>64</v>
      </c>
      <c r="D136" s="120"/>
      <c r="E136" s="113" t="str">
        <f t="shared" ref="E136:E199" si="2">IF(ISERROR(G136),"",G136)</f>
        <v/>
      </c>
      <c r="F136" s="26"/>
      <c r="G136" s="114" t="e">
        <f>IF(ABS(Total_Discrepancy1/'1-Step 1-L-Year'!$E$6)&lt;Threshhold1,'1-Step 1-L-Year'!E136,"")</f>
        <v>#VALUE!</v>
      </c>
    </row>
    <row r="137" spans="2:7" ht="12.75" customHeight="1" outlineLevel="3">
      <c r="B137" s="22">
        <v>1106121</v>
      </c>
      <c r="C137" s="32" t="s">
        <v>64</v>
      </c>
      <c r="D137" s="118"/>
      <c r="E137" s="113" t="str">
        <f t="shared" si="2"/>
        <v/>
      </c>
      <c r="F137" s="26"/>
      <c r="G137" s="114" t="e">
        <f>IF(ABS(Total_Discrepancy1/'1-Step 1-L-Year'!$E$6)&lt;Threshhold1,'1-Step 1-L-Year'!E137,"")</f>
        <v>#VALUE!</v>
      </c>
    </row>
    <row r="138" spans="2:7" ht="12.75" customHeight="1" outlineLevel="3">
      <c r="B138" s="22">
        <v>1106130</v>
      </c>
      <c r="C138" s="31" t="s">
        <v>103</v>
      </c>
      <c r="D138" s="119"/>
      <c r="E138" s="113" t="str">
        <f t="shared" si="2"/>
        <v/>
      </c>
      <c r="F138" s="26"/>
      <c r="G138" s="114" t="e">
        <f>IF(ABS(Total_Discrepancy1/'1-Step 1-L-Year'!$E$6)&lt;Threshhold1,'1-Step 1-L-Year'!E138,"")</f>
        <v>#VALUE!</v>
      </c>
    </row>
    <row r="139" spans="2:7" ht="12.75" customHeight="1" outlineLevel="3">
      <c r="B139" s="22">
        <v>1106131</v>
      </c>
      <c r="C139" s="32" t="s">
        <v>103</v>
      </c>
      <c r="D139" s="120"/>
      <c r="E139" s="113" t="str">
        <f t="shared" si="2"/>
        <v/>
      </c>
      <c r="F139" s="26"/>
      <c r="G139" s="114" t="e">
        <f>IF(ABS(Total_Discrepancy1/'1-Step 1-L-Year'!$E$6)&lt;Threshhold1,'1-Step 1-L-Year'!E139,"")</f>
        <v>#VALUE!</v>
      </c>
    </row>
    <row r="140" spans="2:7" outlineLevel="3">
      <c r="B140" s="22">
        <v>1106200</v>
      </c>
      <c r="C140" s="30" t="s">
        <v>138</v>
      </c>
      <c r="D140" s="119"/>
      <c r="E140" s="113" t="str">
        <f t="shared" si="2"/>
        <v/>
      </c>
      <c r="F140" s="26"/>
      <c r="G140" s="114" t="e">
        <f>IF(ABS(Total_Discrepancy1/'1-Step 1-L-Year'!$E$6)&lt;Threshhold1,'1-Step 1-L-Year'!E140,"")</f>
        <v>#VALUE!</v>
      </c>
    </row>
    <row r="141" spans="2:7" ht="12.75" customHeight="1" outlineLevel="3">
      <c r="B141" s="22">
        <v>1106210</v>
      </c>
      <c r="C141" s="31" t="s">
        <v>278</v>
      </c>
      <c r="D141" s="120"/>
      <c r="E141" s="113" t="str">
        <f t="shared" si="2"/>
        <v/>
      </c>
      <c r="F141" s="26"/>
      <c r="G141" s="114" t="e">
        <f>IF(ABS(Total_Discrepancy1/'1-Step 1-L-Year'!$E$6)&lt;Threshhold1,'1-Step 1-L-Year'!E141,"")</f>
        <v>#VALUE!</v>
      </c>
    </row>
    <row r="142" spans="2:7" ht="12.75" customHeight="1" outlineLevel="3">
      <c r="B142" s="22">
        <v>1106211</v>
      </c>
      <c r="C142" s="32" t="s">
        <v>273</v>
      </c>
      <c r="D142" s="119"/>
      <c r="E142" s="113" t="str">
        <f t="shared" si="2"/>
        <v/>
      </c>
      <c r="F142" s="26"/>
      <c r="G142" s="114" t="e">
        <f>IF(ABS(Total_Discrepancy1/'1-Step 1-L-Year'!$E$6)&lt;Threshhold1,'1-Step 1-L-Year'!E142,"")</f>
        <v>#VALUE!</v>
      </c>
    </row>
    <row r="143" spans="2:7" ht="12.75" customHeight="1" outlineLevel="3">
      <c r="B143" s="22">
        <v>1106220</v>
      </c>
      <c r="C143" s="31" t="s">
        <v>139</v>
      </c>
      <c r="D143" s="120"/>
      <c r="E143" s="113" t="str">
        <f t="shared" si="2"/>
        <v/>
      </c>
      <c r="F143" s="26"/>
      <c r="G143" s="114" t="e">
        <f>IF(ABS(Total_Discrepancy1/'1-Step 1-L-Year'!$E$6)&lt;Threshhold1,'1-Step 1-L-Year'!E143,"")</f>
        <v>#VALUE!</v>
      </c>
    </row>
    <row r="144" spans="2:7" ht="12.75" customHeight="1" outlineLevel="3">
      <c r="B144" s="22">
        <v>1106221</v>
      </c>
      <c r="C144" s="32" t="s">
        <v>139</v>
      </c>
      <c r="D144" s="118"/>
      <c r="E144" s="113" t="str">
        <f t="shared" si="2"/>
        <v/>
      </c>
      <c r="F144" s="26"/>
      <c r="G144" s="114" t="e">
        <f>IF(ABS(Total_Discrepancy1/'1-Step 1-L-Year'!$E$6)&lt;Threshhold1,'1-Step 1-L-Year'!E144,"")</f>
        <v>#VALUE!</v>
      </c>
    </row>
    <row r="145" spans="2:7" ht="12.75" customHeight="1" outlineLevel="3">
      <c r="B145" s="22">
        <v>1106230</v>
      </c>
      <c r="C145" s="31" t="s">
        <v>65</v>
      </c>
      <c r="D145" s="119"/>
      <c r="E145" s="113" t="str">
        <f t="shared" si="2"/>
        <v/>
      </c>
      <c r="F145" s="26"/>
      <c r="G145" s="114" t="e">
        <f>IF(ABS(Total_Discrepancy1/'1-Step 1-L-Year'!$E$6)&lt;Threshhold1,'1-Step 1-L-Year'!E145,"")</f>
        <v>#VALUE!</v>
      </c>
    </row>
    <row r="146" spans="2:7" outlineLevel="3">
      <c r="B146" s="22">
        <v>1106231</v>
      </c>
      <c r="C146" s="32" t="s">
        <v>65</v>
      </c>
      <c r="D146" s="120"/>
      <c r="E146" s="113" t="str">
        <f t="shared" si="2"/>
        <v/>
      </c>
      <c r="F146" s="26"/>
      <c r="G146" s="114" t="e">
        <f>IF(ABS(Total_Discrepancy1/'1-Step 1-L-Year'!$E$6)&lt;Threshhold1,'1-Step 1-L-Year'!E146,"")</f>
        <v>#VALUE!</v>
      </c>
    </row>
    <row r="147" spans="2:7" s="29" customFormat="1" ht="20.100000000000001" customHeight="1" outlineLevel="3">
      <c r="B147" s="22">
        <v>1106300</v>
      </c>
      <c r="C147" s="30" t="s">
        <v>140</v>
      </c>
      <c r="D147" s="116"/>
      <c r="E147" s="113" t="str">
        <f t="shared" si="2"/>
        <v/>
      </c>
      <c r="F147" s="26"/>
      <c r="G147" s="114" t="e">
        <f>IF(ABS(Total_Discrepancy1/'1-Step 1-L-Year'!$E$6)&lt;Threshhold1,'1-Step 1-L-Year'!E147,"")</f>
        <v>#VALUE!</v>
      </c>
    </row>
    <row r="148" spans="2:7" ht="12.75" customHeight="1" outlineLevel="3">
      <c r="B148" s="22">
        <v>1106310</v>
      </c>
      <c r="C148" s="31" t="s">
        <v>66</v>
      </c>
      <c r="D148" s="118"/>
      <c r="E148" s="113" t="str">
        <f t="shared" si="2"/>
        <v/>
      </c>
      <c r="F148" s="26"/>
      <c r="G148" s="114" t="e">
        <f>IF(ABS(Total_Discrepancy1/'1-Step 1-L-Year'!$E$6)&lt;Threshhold1,'1-Step 1-L-Year'!E148,"")</f>
        <v>#VALUE!</v>
      </c>
    </row>
    <row r="149" spans="2:7" outlineLevel="3">
      <c r="B149" s="22">
        <v>1106311</v>
      </c>
      <c r="C149" s="32" t="s">
        <v>66</v>
      </c>
      <c r="D149" s="119"/>
      <c r="E149" s="113" t="str">
        <f t="shared" si="2"/>
        <v/>
      </c>
      <c r="F149" s="26"/>
      <c r="G149" s="114" t="e">
        <f>IF(ABS(Total_Discrepancy1/'1-Step 1-L-Year'!$E$6)&lt;Threshhold1,'1-Step 1-L-Year'!E149,"")</f>
        <v>#VALUE!</v>
      </c>
    </row>
    <row r="150" spans="2:7" outlineLevel="2">
      <c r="B150" s="22">
        <v>1107000</v>
      </c>
      <c r="C150" s="27" t="s">
        <v>141</v>
      </c>
      <c r="D150" s="120"/>
      <c r="E150" s="113" t="str">
        <f t="shared" si="2"/>
        <v/>
      </c>
      <c r="F150" s="26"/>
      <c r="G150" s="114" t="e">
        <f>IF(ABS(Total_Discrepancy1/'1-Step 1-L-Year'!$E$6)&lt;Threshhold1,'1-Step 1-L-Year'!E150,"")</f>
        <v>#VALUE!</v>
      </c>
    </row>
    <row r="151" spans="2:7" ht="12.75" customHeight="1" outlineLevel="3">
      <c r="B151" s="22">
        <v>1107100</v>
      </c>
      <c r="C151" s="30" t="s">
        <v>142</v>
      </c>
      <c r="D151" s="119"/>
      <c r="E151" s="113" t="str">
        <f t="shared" si="2"/>
        <v/>
      </c>
      <c r="F151" s="26"/>
      <c r="G151" s="114" t="e">
        <f>IF(ABS(Total_Discrepancy1/'1-Step 1-L-Year'!$E$6)&lt;Threshhold1,'1-Step 1-L-Year'!E151,"")</f>
        <v>#VALUE!</v>
      </c>
    </row>
    <row r="152" spans="2:7" ht="12.75" customHeight="1" outlineLevel="3">
      <c r="B152" s="22">
        <v>1107110</v>
      </c>
      <c r="C152" s="31" t="s">
        <v>67</v>
      </c>
      <c r="D152" s="120"/>
      <c r="E152" s="113" t="str">
        <f t="shared" si="2"/>
        <v/>
      </c>
      <c r="F152" s="26"/>
      <c r="G152" s="114" t="e">
        <f>IF(ABS(Total_Discrepancy1/'1-Step 1-L-Year'!$E$6)&lt;Threshhold1,'1-Step 1-L-Year'!E152,"")</f>
        <v>#VALUE!</v>
      </c>
    </row>
    <row r="153" spans="2:7" ht="12.75" customHeight="1" outlineLevel="3">
      <c r="B153" s="22">
        <v>1107111</v>
      </c>
      <c r="C153" s="32" t="s">
        <v>67</v>
      </c>
      <c r="D153" s="119"/>
      <c r="E153" s="113" t="str">
        <f t="shared" si="2"/>
        <v/>
      </c>
      <c r="F153" s="26"/>
      <c r="G153" s="114" t="e">
        <f>IF(ABS(Total_Discrepancy1/'1-Step 1-L-Year'!$E$6)&lt;Threshhold1,'1-Step 1-L-Year'!E153,"")</f>
        <v>#VALUE!</v>
      </c>
    </row>
    <row r="154" spans="2:7" ht="12.75" customHeight="1" outlineLevel="3">
      <c r="B154" s="22">
        <v>1107120</v>
      </c>
      <c r="C154" s="31" t="s">
        <v>68</v>
      </c>
      <c r="D154" s="120"/>
      <c r="E154" s="113" t="str">
        <f t="shared" si="2"/>
        <v/>
      </c>
      <c r="F154" s="26"/>
      <c r="G154" s="114" t="e">
        <f>IF(ABS(Total_Discrepancy1/'1-Step 1-L-Year'!$E$6)&lt;Threshhold1,'1-Step 1-L-Year'!E154,"")</f>
        <v>#VALUE!</v>
      </c>
    </row>
    <row r="155" spans="2:7" outlineLevel="3">
      <c r="B155" s="22">
        <v>1107121</v>
      </c>
      <c r="C155" s="32" t="s">
        <v>68</v>
      </c>
      <c r="D155" s="119"/>
      <c r="E155" s="113" t="str">
        <f t="shared" si="2"/>
        <v/>
      </c>
      <c r="F155" s="26"/>
      <c r="G155" s="114" t="e">
        <f>IF(ABS(Total_Discrepancy1/'1-Step 1-L-Year'!$E$6)&lt;Threshhold1,'1-Step 1-L-Year'!E155,"")</f>
        <v>#VALUE!</v>
      </c>
    </row>
    <row r="156" spans="2:7" ht="12.75" customHeight="1" outlineLevel="3">
      <c r="B156" s="22">
        <v>1107130</v>
      </c>
      <c r="C156" s="31" t="s">
        <v>69</v>
      </c>
      <c r="D156" s="120"/>
      <c r="E156" s="113" t="str">
        <f t="shared" si="2"/>
        <v/>
      </c>
      <c r="F156" s="26"/>
      <c r="G156" s="114" t="e">
        <f>IF(ABS(Total_Discrepancy1/'1-Step 1-L-Year'!$E$6)&lt;Threshhold1,'1-Step 1-L-Year'!E156,"")</f>
        <v>#VALUE!</v>
      </c>
    </row>
    <row r="157" spans="2:7" ht="12.75" customHeight="1" outlineLevel="3">
      <c r="B157" s="22">
        <v>1107131</v>
      </c>
      <c r="C157" s="32" t="s">
        <v>69</v>
      </c>
      <c r="D157" s="118"/>
      <c r="E157" s="113" t="str">
        <f t="shared" si="2"/>
        <v/>
      </c>
      <c r="F157" s="26"/>
      <c r="G157" s="114" t="e">
        <f>IF(ABS(Total_Discrepancy1/'1-Step 1-L-Year'!$E$6)&lt;Threshhold1,'1-Step 1-L-Year'!E157,"")</f>
        <v>#VALUE!</v>
      </c>
    </row>
    <row r="158" spans="2:7" ht="12.75" customHeight="1" outlineLevel="3">
      <c r="B158" s="22">
        <v>1107140</v>
      </c>
      <c r="C158" s="31" t="s">
        <v>70</v>
      </c>
      <c r="D158" s="119"/>
      <c r="E158" s="113" t="str">
        <f t="shared" si="2"/>
        <v/>
      </c>
      <c r="F158" s="26"/>
      <c r="G158" s="114" t="e">
        <f>IF(ABS(Total_Discrepancy1/'1-Step 1-L-Year'!$E$6)&lt;Threshhold1,'1-Step 1-L-Year'!E158,"")</f>
        <v>#VALUE!</v>
      </c>
    </row>
    <row r="159" spans="2:7" ht="12.75" customHeight="1" outlineLevel="3">
      <c r="B159" s="22">
        <v>1107141</v>
      </c>
      <c r="C159" s="32" t="s">
        <v>70</v>
      </c>
      <c r="D159" s="120"/>
      <c r="E159" s="113" t="str">
        <f t="shared" si="2"/>
        <v/>
      </c>
      <c r="F159" s="26"/>
      <c r="G159" s="114" t="e">
        <f>IF(ABS(Total_Discrepancy1/'1-Step 1-L-Year'!$E$6)&lt;Threshhold1,'1-Step 1-L-Year'!E159,"")</f>
        <v>#VALUE!</v>
      </c>
    </row>
    <row r="160" spans="2:7" ht="12.75" customHeight="1" outlineLevel="3">
      <c r="B160" s="22">
        <v>1107200</v>
      </c>
      <c r="C160" s="30" t="s">
        <v>143</v>
      </c>
      <c r="D160" s="119"/>
      <c r="E160" s="113" t="str">
        <f t="shared" si="2"/>
        <v/>
      </c>
      <c r="F160" s="26"/>
      <c r="G160" s="114" t="e">
        <f>IF(ABS(Total_Discrepancy1/'1-Step 1-L-Year'!$E$6)&lt;Threshhold1,'1-Step 1-L-Year'!E160,"")</f>
        <v>#VALUE!</v>
      </c>
    </row>
    <row r="161" spans="2:7" ht="12.75" customHeight="1" outlineLevel="3">
      <c r="B161" s="22">
        <v>1107220</v>
      </c>
      <c r="C161" s="31" t="s">
        <v>71</v>
      </c>
      <c r="D161" s="120"/>
      <c r="E161" s="113" t="str">
        <f t="shared" si="2"/>
        <v/>
      </c>
      <c r="F161" s="26"/>
      <c r="G161" s="114" t="e">
        <f>IF(ABS(Total_Discrepancy1/'1-Step 1-L-Year'!$E$6)&lt;Threshhold1,'1-Step 1-L-Year'!E161,"")</f>
        <v>#VALUE!</v>
      </c>
    </row>
    <row r="162" spans="2:7" ht="12.75" customHeight="1" outlineLevel="3">
      <c r="B162" s="22">
        <v>1107221</v>
      </c>
      <c r="C162" s="32" t="s">
        <v>71</v>
      </c>
      <c r="D162" s="119"/>
      <c r="E162" s="113" t="str">
        <f t="shared" si="2"/>
        <v/>
      </c>
      <c r="F162" s="26"/>
      <c r="G162" s="114" t="e">
        <f>IF(ABS(Total_Discrepancy1/'1-Step 1-L-Year'!$E$6)&lt;Threshhold1,'1-Step 1-L-Year'!E162,"")</f>
        <v>#VALUE!</v>
      </c>
    </row>
    <row r="163" spans="2:7" ht="12.75" customHeight="1" outlineLevel="3">
      <c r="B163" s="22">
        <v>1107230</v>
      </c>
      <c r="C163" s="31" t="s">
        <v>237</v>
      </c>
      <c r="D163" s="120"/>
      <c r="E163" s="113" t="str">
        <f t="shared" si="2"/>
        <v/>
      </c>
      <c r="F163" s="26"/>
      <c r="G163" s="114" t="e">
        <f>IF(ABS(Total_Discrepancy1/'1-Step 1-L-Year'!$E$6)&lt;Threshhold1,'1-Step 1-L-Year'!E163,"")</f>
        <v>#VALUE!</v>
      </c>
    </row>
    <row r="164" spans="2:7" ht="12.75" customHeight="1" outlineLevel="3">
      <c r="B164" s="22">
        <v>1107231</v>
      </c>
      <c r="C164" s="32" t="s">
        <v>237</v>
      </c>
      <c r="D164" s="118"/>
      <c r="E164" s="113" t="str">
        <f t="shared" si="2"/>
        <v/>
      </c>
      <c r="F164" s="26"/>
      <c r="G164" s="114" t="e">
        <f>IF(ABS(Total_Discrepancy1/'1-Step 1-L-Year'!$E$6)&lt;Threshhold1,'1-Step 1-L-Year'!E164,"")</f>
        <v>#VALUE!</v>
      </c>
    </row>
    <row r="165" spans="2:7" ht="12.75" customHeight="1" outlineLevel="3">
      <c r="B165" s="22">
        <v>1107240</v>
      </c>
      <c r="C165" s="31" t="s">
        <v>72</v>
      </c>
      <c r="D165" s="119"/>
      <c r="E165" s="113" t="str">
        <f t="shared" si="2"/>
        <v/>
      </c>
      <c r="F165" s="26"/>
      <c r="G165" s="114" t="e">
        <f>IF(ABS(Total_Discrepancy1/'1-Step 1-L-Year'!$E$6)&lt;Threshhold1,'1-Step 1-L-Year'!E165,"")</f>
        <v>#VALUE!</v>
      </c>
    </row>
    <row r="166" spans="2:7" outlineLevel="3">
      <c r="B166" s="22">
        <v>1107241</v>
      </c>
      <c r="C166" s="32" t="s">
        <v>72</v>
      </c>
      <c r="D166" s="120"/>
      <c r="E166" s="113" t="str">
        <f t="shared" si="2"/>
        <v/>
      </c>
      <c r="F166" s="26"/>
      <c r="G166" s="114" t="e">
        <f>IF(ABS(Total_Discrepancy1/'1-Step 1-L-Year'!$E$6)&lt;Threshhold1,'1-Step 1-L-Year'!E166,"")</f>
        <v>#VALUE!</v>
      </c>
    </row>
    <row r="167" spans="2:7" outlineLevel="3">
      <c r="B167" s="22">
        <v>1107300</v>
      </c>
      <c r="C167" s="30" t="s">
        <v>144</v>
      </c>
      <c r="D167" s="119"/>
      <c r="E167" s="113" t="str">
        <f t="shared" si="2"/>
        <v/>
      </c>
      <c r="F167" s="26"/>
      <c r="G167" s="114" t="e">
        <f>IF(ABS(Total_Discrepancy1/'1-Step 1-L-Year'!$E$6)&lt;Threshhold1,'1-Step 1-L-Year'!E167,"")</f>
        <v>#VALUE!</v>
      </c>
    </row>
    <row r="168" spans="2:7" ht="12.75" customHeight="1" outlineLevel="3">
      <c r="B168" s="22">
        <v>1107310</v>
      </c>
      <c r="C168" s="31" t="s">
        <v>73</v>
      </c>
      <c r="D168" s="120"/>
      <c r="E168" s="113" t="str">
        <f t="shared" si="2"/>
        <v/>
      </c>
      <c r="F168" s="26"/>
      <c r="G168" s="114" t="e">
        <f>IF(ABS(Total_Discrepancy1/'1-Step 1-L-Year'!$E$6)&lt;Threshhold1,'1-Step 1-L-Year'!E168,"")</f>
        <v>#VALUE!</v>
      </c>
    </row>
    <row r="169" spans="2:7" ht="12.75" customHeight="1" outlineLevel="3">
      <c r="B169" s="22">
        <v>1107311</v>
      </c>
      <c r="C169" s="32" t="s">
        <v>73</v>
      </c>
      <c r="D169" s="119"/>
      <c r="E169" s="113" t="str">
        <f t="shared" si="2"/>
        <v/>
      </c>
      <c r="F169" s="26"/>
      <c r="G169" s="114" t="e">
        <f>IF(ABS(Total_Discrepancy1/'1-Step 1-L-Year'!$E$6)&lt;Threshhold1,'1-Step 1-L-Year'!E169,"")</f>
        <v>#VALUE!</v>
      </c>
    </row>
    <row r="170" spans="2:7" ht="12.75" customHeight="1" outlineLevel="3">
      <c r="B170" s="22">
        <v>1107320</v>
      </c>
      <c r="C170" s="31" t="s">
        <v>74</v>
      </c>
      <c r="D170" s="120"/>
      <c r="E170" s="113" t="str">
        <f t="shared" si="2"/>
        <v/>
      </c>
      <c r="F170" s="26"/>
      <c r="G170" s="114" t="e">
        <f>IF(ABS(Total_Discrepancy1/'1-Step 1-L-Year'!$E$6)&lt;Threshhold1,'1-Step 1-L-Year'!E170,"")</f>
        <v>#VALUE!</v>
      </c>
    </row>
    <row r="171" spans="2:7" ht="12.75" customHeight="1" outlineLevel="3">
      <c r="B171" s="22">
        <v>1107321</v>
      </c>
      <c r="C171" s="32" t="s">
        <v>74</v>
      </c>
      <c r="D171" s="119"/>
      <c r="E171" s="113" t="str">
        <f t="shared" si="2"/>
        <v/>
      </c>
      <c r="F171" s="26"/>
      <c r="G171" s="114" t="e">
        <f>IF(ABS(Total_Discrepancy1/'1-Step 1-L-Year'!$E$6)&lt;Threshhold1,'1-Step 1-L-Year'!E171,"")</f>
        <v>#VALUE!</v>
      </c>
    </row>
    <row r="172" spans="2:7" ht="12.75" customHeight="1" outlineLevel="3">
      <c r="B172" s="22">
        <v>1107330</v>
      </c>
      <c r="C172" s="31" t="s">
        <v>75</v>
      </c>
      <c r="D172" s="120"/>
      <c r="E172" s="113" t="str">
        <f t="shared" si="2"/>
        <v/>
      </c>
      <c r="F172" s="26"/>
      <c r="G172" s="114" t="e">
        <f>IF(ABS(Total_Discrepancy1/'1-Step 1-L-Year'!$E$6)&lt;Threshhold1,'1-Step 1-L-Year'!E172,"")</f>
        <v>#VALUE!</v>
      </c>
    </row>
    <row r="173" spans="2:7" ht="12.75" customHeight="1" outlineLevel="3">
      <c r="B173" s="22">
        <v>1107331</v>
      </c>
      <c r="C173" s="32" t="s">
        <v>75</v>
      </c>
      <c r="D173" s="119"/>
      <c r="E173" s="113" t="str">
        <f t="shared" si="2"/>
        <v/>
      </c>
      <c r="F173" s="26"/>
      <c r="G173" s="114" t="e">
        <f>IF(ABS(Total_Discrepancy1/'1-Step 1-L-Year'!$E$6)&lt;Threshhold1,'1-Step 1-L-Year'!E173,"")</f>
        <v>#VALUE!</v>
      </c>
    </row>
    <row r="174" spans="2:7" ht="12.75" customHeight="1" outlineLevel="3">
      <c r="B174" s="22">
        <v>1107340</v>
      </c>
      <c r="C174" s="31" t="s">
        <v>76</v>
      </c>
      <c r="D174" s="120"/>
      <c r="E174" s="113" t="str">
        <f t="shared" si="2"/>
        <v/>
      </c>
      <c r="F174" s="26"/>
      <c r="G174" s="114" t="e">
        <f>IF(ABS(Total_Discrepancy1/'1-Step 1-L-Year'!$E$6)&lt;Threshhold1,'1-Step 1-L-Year'!E174,"")</f>
        <v>#VALUE!</v>
      </c>
    </row>
    <row r="175" spans="2:7" ht="12.75" customHeight="1" outlineLevel="3">
      <c r="B175" s="22">
        <v>1107341</v>
      </c>
      <c r="C175" s="32" t="s">
        <v>76</v>
      </c>
      <c r="D175" s="119"/>
      <c r="E175" s="113" t="str">
        <f t="shared" si="2"/>
        <v/>
      </c>
      <c r="F175" s="26"/>
      <c r="G175" s="114" t="e">
        <f>IF(ABS(Total_Discrepancy1/'1-Step 1-L-Year'!$E$6)&lt;Threshhold1,'1-Step 1-L-Year'!E175,"")</f>
        <v>#VALUE!</v>
      </c>
    </row>
    <row r="176" spans="2:7" ht="12.75" customHeight="1" outlineLevel="3">
      <c r="B176" s="22">
        <v>1107350</v>
      </c>
      <c r="C176" s="31" t="s">
        <v>77</v>
      </c>
      <c r="D176" s="120"/>
      <c r="E176" s="113" t="str">
        <f t="shared" si="2"/>
        <v/>
      </c>
      <c r="F176" s="26"/>
      <c r="G176" s="114" t="e">
        <f>IF(ABS(Total_Discrepancy1/'1-Step 1-L-Year'!$E$6)&lt;Threshhold1,'1-Step 1-L-Year'!E176,"")</f>
        <v>#VALUE!</v>
      </c>
    </row>
    <row r="177" spans="2:7" s="29" customFormat="1" ht="20.100000000000001" customHeight="1" outlineLevel="3">
      <c r="B177" s="22">
        <v>1107351</v>
      </c>
      <c r="C177" s="32" t="s">
        <v>77</v>
      </c>
      <c r="D177" s="116"/>
      <c r="E177" s="113" t="str">
        <f t="shared" si="2"/>
        <v/>
      </c>
      <c r="F177" s="26"/>
      <c r="G177" s="114" t="e">
        <f>IF(ABS(Total_Discrepancy1/'1-Step 1-L-Year'!$E$6)&lt;Threshhold1,'1-Step 1-L-Year'!E177,"")</f>
        <v>#VALUE!</v>
      </c>
    </row>
    <row r="178" spans="2:7" ht="12.75" customHeight="1" outlineLevel="3">
      <c r="B178" s="22">
        <v>1107360</v>
      </c>
      <c r="C178" s="31" t="s">
        <v>279</v>
      </c>
      <c r="D178" s="118"/>
      <c r="E178" s="113" t="str">
        <f t="shared" si="2"/>
        <v/>
      </c>
      <c r="F178" s="26"/>
      <c r="G178" s="114" t="e">
        <f>IF(ABS(Total_Discrepancy1/'1-Step 1-L-Year'!$E$6)&lt;Threshhold1,'1-Step 1-L-Year'!E178,"")</f>
        <v>#VALUE!</v>
      </c>
    </row>
    <row r="179" spans="2:7" ht="12.75" customHeight="1" outlineLevel="3">
      <c r="B179" s="22">
        <v>1107361</v>
      </c>
      <c r="C179" s="32" t="s">
        <v>279</v>
      </c>
      <c r="D179" s="119"/>
      <c r="E179" s="113" t="str">
        <f t="shared" si="2"/>
        <v/>
      </c>
      <c r="F179" s="26"/>
      <c r="G179" s="114" t="e">
        <f>IF(ABS(Total_Discrepancy1/'1-Step 1-L-Year'!$E$6)&lt;Threshhold1,'1-Step 1-L-Year'!E179,"")</f>
        <v>#VALUE!</v>
      </c>
    </row>
    <row r="180" spans="2:7" ht="12.75" customHeight="1" outlineLevel="2">
      <c r="B180" s="22">
        <v>1108000</v>
      </c>
      <c r="C180" s="27" t="s">
        <v>145</v>
      </c>
      <c r="D180" s="120"/>
      <c r="E180" s="113" t="str">
        <f t="shared" si="2"/>
        <v/>
      </c>
      <c r="F180" s="26"/>
      <c r="G180" s="114" t="e">
        <f>IF(ABS(Total_Discrepancy1/'1-Step 1-L-Year'!$E$6)&lt;Threshhold1,'1-Step 1-L-Year'!E180,"")</f>
        <v>#VALUE!</v>
      </c>
    </row>
    <row r="181" spans="2:7" ht="12.75" customHeight="1" outlineLevel="3">
      <c r="B181" s="22">
        <v>1108100</v>
      </c>
      <c r="C181" s="30" t="s">
        <v>146</v>
      </c>
      <c r="D181" s="118"/>
      <c r="E181" s="113" t="str">
        <f t="shared" si="2"/>
        <v/>
      </c>
      <c r="F181" s="26"/>
      <c r="G181" s="114" t="e">
        <f>IF(ABS(Total_Discrepancy1/'1-Step 1-L-Year'!$E$6)&lt;Threshhold1,'1-Step 1-L-Year'!E181,"")</f>
        <v>#VALUE!</v>
      </c>
    </row>
    <row r="182" spans="2:7" ht="12.75" customHeight="1" outlineLevel="3">
      <c r="B182" s="22">
        <v>1108110</v>
      </c>
      <c r="C182" s="31" t="s">
        <v>78</v>
      </c>
      <c r="D182" s="119"/>
      <c r="E182" s="113" t="str">
        <f t="shared" si="2"/>
        <v/>
      </c>
      <c r="F182" s="26"/>
      <c r="G182" s="114" t="e">
        <f>IF(ABS(Total_Discrepancy1/'1-Step 1-L-Year'!$E$6)&lt;Threshhold1,'1-Step 1-L-Year'!E182,"")</f>
        <v>#VALUE!</v>
      </c>
    </row>
    <row r="183" spans="2:7" ht="12.75" customHeight="1" outlineLevel="3">
      <c r="B183" s="22">
        <v>1108111</v>
      </c>
      <c r="C183" s="32" t="s">
        <v>78</v>
      </c>
      <c r="D183" s="120"/>
      <c r="E183" s="113" t="str">
        <f t="shared" si="2"/>
        <v/>
      </c>
      <c r="F183" s="26"/>
      <c r="G183" s="114" t="e">
        <f>IF(ABS(Total_Discrepancy1/'1-Step 1-L-Year'!$E$6)&lt;Threshhold1,'1-Step 1-L-Year'!E183,"")</f>
        <v>#VALUE!</v>
      </c>
    </row>
    <row r="184" spans="2:7" ht="12.75" customHeight="1" outlineLevel="3">
      <c r="B184" s="22">
        <v>1108200</v>
      </c>
      <c r="C184" s="30" t="s">
        <v>147</v>
      </c>
      <c r="D184" s="118"/>
      <c r="E184" s="113" t="str">
        <f t="shared" si="2"/>
        <v/>
      </c>
      <c r="F184" s="26"/>
      <c r="G184" s="114" t="e">
        <f>IF(ABS(Total_Discrepancy1/'1-Step 1-L-Year'!$E$6)&lt;Threshhold1,'1-Step 1-L-Year'!E184,"")</f>
        <v>#VALUE!</v>
      </c>
    </row>
    <row r="185" spans="2:7" ht="12.75" customHeight="1" outlineLevel="3">
      <c r="B185" s="22">
        <v>1108210</v>
      </c>
      <c r="C185" s="31" t="s">
        <v>79</v>
      </c>
      <c r="D185" s="119"/>
      <c r="E185" s="113" t="str">
        <f t="shared" si="2"/>
        <v/>
      </c>
      <c r="F185" s="26"/>
      <c r="G185" s="114" t="e">
        <f>IF(ABS(Total_Discrepancy1/'1-Step 1-L-Year'!$E$6)&lt;Threshhold1,'1-Step 1-L-Year'!E185,"")</f>
        <v>#VALUE!</v>
      </c>
    </row>
    <row r="186" spans="2:7" outlineLevel="3">
      <c r="B186" s="22">
        <v>1108211</v>
      </c>
      <c r="C186" s="32" t="s">
        <v>79</v>
      </c>
      <c r="D186" s="120"/>
      <c r="E186" s="113" t="str">
        <f t="shared" si="2"/>
        <v/>
      </c>
      <c r="F186" s="26"/>
      <c r="G186" s="114" t="e">
        <f>IF(ABS(Total_Discrepancy1/'1-Step 1-L-Year'!$E$6)&lt;Threshhold1,'1-Step 1-L-Year'!E186,"")</f>
        <v>#VALUE!</v>
      </c>
    </row>
    <row r="187" spans="2:7" s="29" customFormat="1" ht="20.100000000000001" customHeight="1" outlineLevel="3">
      <c r="B187" s="22">
        <v>1108300</v>
      </c>
      <c r="C187" s="30" t="s">
        <v>148</v>
      </c>
      <c r="D187" s="136"/>
      <c r="E187" s="113" t="str">
        <f t="shared" si="2"/>
        <v/>
      </c>
      <c r="F187" s="26"/>
      <c r="G187" s="114" t="e">
        <f>IF(ABS(Total_Discrepancy1/'1-Step 1-L-Year'!$E$6)&lt;Threshhold1,'1-Step 1-L-Year'!E187,"")</f>
        <v>#VALUE!</v>
      </c>
    </row>
    <row r="188" spans="2:7" ht="12.75" customHeight="1" outlineLevel="3">
      <c r="B188" s="22">
        <v>1108310</v>
      </c>
      <c r="C188" s="31" t="s">
        <v>80</v>
      </c>
      <c r="D188" s="137"/>
      <c r="E188" s="113" t="str">
        <f t="shared" si="2"/>
        <v/>
      </c>
      <c r="F188" s="26"/>
      <c r="G188" s="114" t="e">
        <f>IF(ABS(Total_Discrepancy1/'1-Step 1-L-Year'!$E$6)&lt;Threshhold1,'1-Step 1-L-Year'!E188,"")</f>
        <v>#VALUE!</v>
      </c>
    </row>
    <row r="189" spans="2:7" ht="12.75" customHeight="1" outlineLevel="3">
      <c r="B189" s="22">
        <v>1108311</v>
      </c>
      <c r="C189" s="32" t="s">
        <v>80</v>
      </c>
      <c r="D189" s="138"/>
      <c r="E189" s="113" t="str">
        <f t="shared" si="2"/>
        <v/>
      </c>
      <c r="F189" s="26"/>
      <c r="G189" s="114" t="e">
        <f>IF(ABS(Total_Discrepancy1/'1-Step 1-L-Year'!$E$6)&lt;Threshhold1,'1-Step 1-L-Year'!E189,"")</f>
        <v>#VALUE!</v>
      </c>
    </row>
    <row r="190" spans="2:7" ht="12.75" customHeight="1" outlineLevel="2">
      <c r="B190" s="22">
        <v>1109000</v>
      </c>
      <c r="C190" s="40" t="s">
        <v>149</v>
      </c>
      <c r="D190" s="139"/>
      <c r="E190" s="113" t="str">
        <f t="shared" si="2"/>
        <v/>
      </c>
      <c r="F190" s="26"/>
      <c r="G190" s="114" t="e">
        <f>IF(ABS(Total_Discrepancy1/'1-Step 1-L-Year'!$E$6)&lt;Threshhold1,'1-Step 1-L-Year'!E190,"")</f>
        <v>#VALUE!</v>
      </c>
    </row>
    <row r="191" spans="2:7" ht="12.75" customHeight="1" outlineLevel="3">
      <c r="B191" s="22">
        <v>1109100</v>
      </c>
      <c r="C191" s="41" t="s">
        <v>150</v>
      </c>
      <c r="D191" s="138"/>
      <c r="E191" s="113" t="str">
        <f t="shared" si="2"/>
        <v/>
      </c>
      <c r="F191" s="26"/>
      <c r="G191" s="114" t="e">
        <f>IF(ABS(Total_Discrepancy1/'1-Step 1-L-Year'!$E$6)&lt;Threshhold1,'1-Step 1-L-Year'!E191,"")</f>
        <v>#VALUE!</v>
      </c>
    </row>
    <row r="192" spans="2:7" ht="12.75" customHeight="1" outlineLevel="3">
      <c r="B192" s="22">
        <v>1109110</v>
      </c>
      <c r="C192" s="42" t="s">
        <v>81</v>
      </c>
      <c r="D192" s="139"/>
      <c r="E192" s="113" t="str">
        <f t="shared" si="2"/>
        <v/>
      </c>
      <c r="F192" s="26"/>
      <c r="G192" s="114" t="e">
        <f>IF(ABS(Total_Discrepancy1/'1-Step 1-L-Year'!$E$6)&lt;Threshhold1,'1-Step 1-L-Year'!E192,"")</f>
        <v>#VALUE!</v>
      </c>
    </row>
    <row r="193" spans="2:7" ht="12.75" customHeight="1" outlineLevel="3">
      <c r="B193" s="22">
        <v>1109111</v>
      </c>
      <c r="C193" s="43" t="s">
        <v>81</v>
      </c>
      <c r="D193" s="138"/>
      <c r="E193" s="113" t="str">
        <f t="shared" si="2"/>
        <v/>
      </c>
      <c r="F193" s="26"/>
      <c r="G193" s="114" t="e">
        <f>IF(ABS(Total_Discrepancy1/'1-Step 1-L-Year'!$E$6)&lt;Threshhold1,'1-Step 1-L-Year'!E193,"")</f>
        <v>#VALUE!</v>
      </c>
    </row>
    <row r="194" spans="2:7" ht="12.75" customHeight="1" outlineLevel="3">
      <c r="B194" s="22">
        <v>1109140</v>
      </c>
      <c r="C194" s="42" t="s">
        <v>82</v>
      </c>
      <c r="D194" s="139"/>
      <c r="E194" s="113" t="str">
        <f t="shared" si="2"/>
        <v/>
      </c>
      <c r="F194" s="26"/>
      <c r="G194" s="114" t="e">
        <f>IF(ABS(Total_Discrepancy1/'1-Step 1-L-Year'!$E$6)&lt;Threshhold1,'1-Step 1-L-Year'!E194,"")</f>
        <v>#VALUE!</v>
      </c>
    </row>
    <row r="195" spans="2:7" ht="12.75" customHeight="1" outlineLevel="3">
      <c r="B195" s="22">
        <v>1109141</v>
      </c>
      <c r="C195" s="43" t="s">
        <v>82</v>
      </c>
      <c r="D195" s="137"/>
      <c r="E195" s="113" t="str">
        <f t="shared" si="2"/>
        <v/>
      </c>
      <c r="F195" s="26"/>
      <c r="G195" s="114" t="e">
        <f>IF(ABS(Total_Discrepancy1/'1-Step 1-L-Year'!$E$6)&lt;Threshhold1,'1-Step 1-L-Year'!E195,"")</f>
        <v>#VALUE!</v>
      </c>
    </row>
    <row r="196" spans="2:7" ht="12.75" customHeight="1" outlineLevel="3">
      <c r="B196" s="22">
        <v>1109150</v>
      </c>
      <c r="C196" s="42" t="s">
        <v>83</v>
      </c>
      <c r="D196" s="138"/>
      <c r="E196" s="113" t="str">
        <f t="shared" si="2"/>
        <v/>
      </c>
      <c r="F196" s="26"/>
      <c r="G196" s="114" t="e">
        <f>IF(ABS(Total_Discrepancy1/'1-Step 1-L-Year'!$E$6)&lt;Threshhold1,'1-Step 1-L-Year'!E196,"")</f>
        <v>#VALUE!</v>
      </c>
    </row>
    <row r="197" spans="2:7" ht="12.75" customHeight="1" outlineLevel="3">
      <c r="B197" s="22">
        <v>1109151</v>
      </c>
      <c r="C197" s="44" t="s">
        <v>83</v>
      </c>
      <c r="D197" s="139"/>
      <c r="E197" s="113" t="str">
        <f t="shared" si="2"/>
        <v/>
      </c>
      <c r="F197" s="26"/>
      <c r="G197" s="114" t="e">
        <f>IF(ABS(Total_Discrepancy1/'1-Step 1-L-Year'!$E$6)&lt;Threshhold1,'1-Step 1-L-Year'!E197,"")</f>
        <v>#VALUE!</v>
      </c>
    </row>
    <row r="198" spans="2:7" ht="12.75" customHeight="1" outlineLevel="3">
      <c r="B198" s="22">
        <v>1109200</v>
      </c>
      <c r="C198" s="41" t="s">
        <v>151</v>
      </c>
      <c r="D198" s="138"/>
      <c r="E198" s="113" t="str">
        <f t="shared" si="2"/>
        <v/>
      </c>
      <c r="F198" s="26"/>
      <c r="G198" s="114" t="e">
        <f>IF(ABS(Total_Discrepancy1/'1-Step 1-L-Year'!$E$6)&lt;Threshhold1,'1-Step 1-L-Year'!E198,"")</f>
        <v>#VALUE!</v>
      </c>
    </row>
    <row r="199" spans="2:7" ht="12.75" customHeight="1" outlineLevel="3">
      <c r="B199" s="22">
        <v>1109210</v>
      </c>
      <c r="C199" s="42" t="s">
        <v>84</v>
      </c>
      <c r="D199" s="139"/>
      <c r="E199" s="113" t="str">
        <f t="shared" si="2"/>
        <v/>
      </c>
      <c r="F199" s="26"/>
      <c r="G199" s="114" t="e">
        <f>IF(ABS(Total_Discrepancy1/'1-Step 1-L-Year'!$E$6)&lt;Threshhold1,'1-Step 1-L-Year'!E199,"")</f>
        <v>#VALUE!</v>
      </c>
    </row>
    <row r="200" spans="2:7" ht="12.75" customHeight="1" outlineLevel="3">
      <c r="B200" s="22">
        <v>1109211</v>
      </c>
      <c r="C200" s="44" t="s">
        <v>84</v>
      </c>
      <c r="D200" s="137"/>
      <c r="E200" s="113" t="str">
        <f t="shared" ref="E200:E263" si="3">IF(ISERROR(G200),"",G200)</f>
        <v/>
      </c>
      <c r="F200" s="26"/>
      <c r="G200" s="114" t="e">
        <f>IF(ABS(Total_Discrepancy1/'1-Step 1-L-Year'!$E$6)&lt;Threshhold1,'1-Step 1-L-Year'!E200,"")</f>
        <v>#VALUE!</v>
      </c>
    </row>
    <row r="201" spans="2:7" ht="12.75" customHeight="1" outlineLevel="3">
      <c r="B201" s="22">
        <v>1109230</v>
      </c>
      <c r="C201" s="42" t="s">
        <v>179</v>
      </c>
      <c r="D201" s="138"/>
      <c r="E201" s="113" t="str">
        <f t="shared" si="3"/>
        <v/>
      </c>
      <c r="F201" s="26"/>
      <c r="G201" s="114" t="e">
        <f>IF(ABS(Total_Discrepancy1/'1-Step 1-L-Year'!$E$6)&lt;Threshhold1,'1-Step 1-L-Year'!E201,"")</f>
        <v>#VALUE!</v>
      </c>
    </row>
    <row r="202" spans="2:7" ht="12.75" customHeight="1" outlineLevel="3">
      <c r="B202" s="22">
        <v>1109231</v>
      </c>
      <c r="C202" s="44" t="s">
        <v>179</v>
      </c>
      <c r="D202" s="139"/>
      <c r="E202" s="113" t="str">
        <f t="shared" si="3"/>
        <v/>
      </c>
      <c r="F202" s="26"/>
      <c r="G202" s="114" t="e">
        <f>IF(ABS(Total_Discrepancy1/'1-Step 1-L-Year'!$E$6)&lt;Threshhold1,'1-Step 1-L-Year'!E202,"")</f>
        <v>#VALUE!</v>
      </c>
    </row>
    <row r="203" spans="2:7" outlineLevel="3">
      <c r="B203" s="22">
        <v>1109300</v>
      </c>
      <c r="C203" s="41" t="s">
        <v>152</v>
      </c>
      <c r="D203" s="138"/>
      <c r="E203" s="113" t="str">
        <f t="shared" si="3"/>
        <v/>
      </c>
      <c r="F203" s="26"/>
      <c r="G203" s="114" t="e">
        <f>IF(ABS(Total_Discrepancy1/'1-Step 1-L-Year'!$E$6)&lt;Threshhold1,'1-Step 1-L-Year'!E203,"")</f>
        <v>#VALUE!</v>
      </c>
    </row>
    <row r="204" spans="2:7" outlineLevel="3">
      <c r="B204" s="22">
        <v>1109310</v>
      </c>
      <c r="C204" s="42" t="s">
        <v>85</v>
      </c>
      <c r="D204" s="139"/>
      <c r="E204" s="113" t="str">
        <f t="shared" si="3"/>
        <v/>
      </c>
      <c r="F204" s="26"/>
      <c r="G204" s="114" t="e">
        <f>IF(ABS(Total_Discrepancy1/'1-Step 1-L-Year'!$E$6)&lt;Threshhold1,'1-Step 1-L-Year'!E204,"")</f>
        <v>#VALUE!</v>
      </c>
    </row>
    <row r="205" spans="2:7" ht="12.75" customHeight="1" outlineLevel="3">
      <c r="B205" s="22">
        <v>1109311</v>
      </c>
      <c r="C205" s="44" t="s">
        <v>85</v>
      </c>
      <c r="D205" s="138"/>
      <c r="E205" s="113" t="str">
        <f t="shared" si="3"/>
        <v/>
      </c>
      <c r="F205" s="26"/>
      <c r="G205" s="114" t="e">
        <f>IF(ABS(Total_Discrepancy1/'1-Step 1-L-Year'!$E$6)&lt;Threshhold1,'1-Step 1-L-Year'!E205,"")</f>
        <v>#VALUE!</v>
      </c>
    </row>
    <row r="206" spans="2:7" ht="12.75" customHeight="1" outlineLevel="3">
      <c r="B206" s="22">
        <v>1109330</v>
      </c>
      <c r="C206" s="42" t="s">
        <v>281</v>
      </c>
      <c r="D206" s="139"/>
      <c r="E206" s="113" t="str">
        <f t="shared" si="3"/>
        <v/>
      </c>
      <c r="F206" s="26"/>
      <c r="G206" s="114" t="e">
        <f>IF(ABS(Total_Discrepancy1/'1-Step 1-L-Year'!$E$6)&lt;Threshhold1,'1-Step 1-L-Year'!E206,"")</f>
        <v>#VALUE!</v>
      </c>
    </row>
    <row r="207" spans="2:7" ht="12.75" customHeight="1" outlineLevel="3">
      <c r="B207" s="22">
        <v>1109331</v>
      </c>
      <c r="C207" s="44" t="s">
        <v>281</v>
      </c>
      <c r="D207" s="137"/>
      <c r="E207" s="113" t="str">
        <f t="shared" si="3"/>
        <v/>
      </c>
      <c r="F207" s="26"/>
      <c r="G207" s="114" t="e">
        <f>IF(ABS(Total_Discrepancy1/'1-Step 1-L-Year'!$E$6)&lt;Threshhold1,'1-Step 1-L-Year'!E207,"")</f>
        <v>#VALUE!</v>
      </c>
    </row>
    <row r="208" spans="2:7" ht="12.75" customHeight="1" outlineLevel="3">
      <c r="B208" s="22">
        <v>1109350</v>
      </c>
      <c r="C208" s="42" t="s">
        <v>86</v>
      </c>
      <c r="D208" s="138"/>
      <c r="E208" s="113" t="str">
        <f t="shared" si="3"/>
        <v/>
      </c>
      <c r="F208" s="26"/>
      <c r="G208" s="114" t="e">
        <f>IF(ABS(Total_Discrepancy1/'1-Step 1-L-Year'!$E$6)&lt;Threshhold1,'1-Step 1-L-Year'!E208,"")</f>
        <v>#VALUE!</v>
      </c>
    </row>
    <row r="209" spans="2:7" ht="12.75" customHeight="1" outlineLevel="3">
      <c r="B209" s="22">
        <v>1109351</v>
      </c>
      <c r="C209" s="44" t="s">
        <v>86</v>
      </c>
      <c r="D209" s="139"/>
      <c r="E209" s="113" t="str">
        <f t="shared" si="3"/>
        <v/>
      </c>
      <c r="F209" s="26"/>
      <c r="G209" s="114" t="e">
        <f>IF(ABS(Total_Discrepancy1/'1-Step 1-L-Year'!$E$6)&lt;Threshhold1,'1-Step 1-L-Year'!E209,"")</f>
        <v>#VALUE!</v>
      </c>
    </row>
    <row r="210" spans="2:7" ht="12.75" customHeight="1" outlineLevel="3">
      <c r="B210" s="22">
        <v>1109400</v>
      </c>
      <c r="C210" s="41" t="s">
        <v>153</v>
      </c>
      <c r="D210" s="138"/>
      <c r="E210" s="113" t="str">
        <f t="shared" si="3"/>
        <v/>
      </c>
      <c r="F210" s="26"/>
      <c r="G210" s="114" t="e">
        <f>IF(ABS(Total_Discrepancy1/'1-Step 1-L-Year'!$E$6)&lt;Threshhold1,'1-Step 1-L-Year'!E210,"")</f>
        <v>#VALUE!</v>
      </c>
    </row>
    <row r="211" spans="2:7" ht="12.75" customHeight="1" outlineLevel="3">
      <c r="B211" s="22">
        <v>1109410</v>
      </c>
      <c r="C211" s="42" t="s">
        <v>87</v>
      </c>
      <c r="D211" s="139"/>
      <c r="E211" s="113" t="str">
        <f t="shared" si="3"/>
        <v/>
      </c>
      <c r="F211" s="26"/>
      <c r="G211" s="114" t="e">
        <f>IF(ABS(Total_Discrepancy1/'1-Step 1-L-Year'!$E$6)&lt;Threshhold1,'1-Step 1-L-Year'!E211,"")</f>
        <v>#VALUE!</v>
      </c>
    </row>
    <row r="212" spans="2:7" ht="12.75" customHeight="1" outlineLevel="3">
      <c r="B212" s="22">
        <v>1109411</v>
      </c>
      <c r="C212" s="44" t="s">
        <v>87</v>
      </c>
      <c r="D212" s="138"/>
      <c r="E212" s="113" t="str">
        <f t="shared" si="3"/>
        <v/>
      </c>
      <c r="F212" s="26"/>
      <c r="G212" s="114" t="e">
        <f>IF(ABS(Total_Discrepancy1/'1-Step 1-L-Year'!$E$6)&lt;Threshhold1,'1-Step 1-L-Year'!E212,"")</f>
        <v>#VALUE!</v>
      </c>
    </row>
    <row r="213" spans="2:7" ht="12.75" customHeight="1" outlineLevel="3">
      <c r="B213" s="22">
        <v>1109420</v>
      </c>
      <c r="C213" s="42" t="s">
        <v>154</v>
      </c>
      <c r="D213" s="139"/>
      <c r="E213" s="113" t="str">
        <f t="shared" si="3"/>
        <v/>
      </c>
      <c r="F213" s="26"/>
      <c r="G213" s="114" t="e">
        <f>IF(ABS(Total_Discrepancy1/'1-Step 1-L-Year'!$E$6)&lt;Threshhold1,'1-Step 1-L-Year'!E213,"")</f>
        <v>#VALUE!</v>
      </c>
    </row>
    <row r="214" spans="2:7" ht="12.75" customHeight="1" outlineLevel="3">
      <c r="B214" s="22">
        <v>1109421</v>
      </c>
      <c r="C214" s="44" t="s">
        <v>154</v>
      </c>
      <c r="D214" s="137"/>
      <c r="E214" s="113" t="str">
        <f t="shared" si="3"/>
        <v/>
      </c>
      <c r="F214" s="26"/>
      <c r="G214" s="114" t="e">
        <f>IF(ABS(Total_Discrepancy1/'1-Step 1-L-Year'!$E$6)&lt;Threshhold1,'1-Step 1-L-Year'!E214,"")</f>
        <v>#VALUE!</v>
      </c>
    </row>
    <row r="215" spans="2:7" ht="12.75" customHeight="1" outlineLevel="3">
      <c r="B215" s="22">
        <v>1109430</v>
      </c>
      <c r="C215" s="42" t="s">
        <v>88</v>
      </c>
      <c r="D215" s="138"/>
      <c r="E215" s="113" t="str">
        <f t="shared" si="3"/>
        <v/>
      </c>
      <c r="F215" s="26"/>
      <c r="G215" s="114" t="e">
        <f>IF(ABS(Total_Discrepancy1/'1-Step 1-L-Year'!$E$6)&lt;Threshhold1,'1-Step 1-L-Year'!E215,"")</f>
        <v>#VALUE!</v>
      </c>
    </row>
    <row r="216" spans="2:7" ht="12.75" customHeight="1" outlineLevel="3">
      <c r="B216" s="22">
        <v>1109431</v>
      </c>
      <c r="C216" s="44" t="s">
        <v>88</v>
      </c>
      <c r="D216" s="139"/>
      <c r="E216" s="113" t="str">
        <f t="shared" si="3"/>
        <v/>
      </c>
      <c r="F216" s="26"/>
      <c r="G216" s="114" t="e">
        <f>IF(ABS(Total_Discrepancy1/'1-Step 1-L-Year'!$E$6)&lt;Threshhold1,'1-Step 1-L-Year'!E216,"")</f>
        <v>#VALUE!</v>
      </c>
    </row>
    <row r="217" spans="2:7" ht="12.75" customHeight="1" outlineLevel="3">
      <c r="B217" s="22">
        <v>1109500</v>
      </c>
      <c r="C217" s="41" t="s">
        <v>155</v>
      </c>
      <c r="D217" s="137"/>
      <c r="E217" s="113" t="str">
        <f t="shared" si="3"/>
        <v/>
      </c>
      <c r="F217" s="26"/>
      <c r="G217" s="114" t="e">
        <f>IF(ABS(Total_Discrepancy1/'1-Step 1-L-Year'!$E$6)&lt;Threshhold1,'1-Step 1-L-Year'!E217,"")</f>
        <v>#VALUE!</v>
      </c>
    </row>
    <row r="218" spans="2:7" ht="12.75" customHeight="1" outlineLevel="3">
      <c r="B218" s="22">
        <v>1109510</v>
      </c>
      <c r="C218" s="42" t="s">
        <v>89</v>
      </c>
      <c r="D218" s="138"/>
      <c r="E218" s="113" t="str">
        <f t="shared" si="3"/>
        <v/>
      </c>
      <c r="F218" s="26"/>
      <c r="G218" s="114" t="e">
        <f>IF(ABS(Total_Discrepancy1/'1-Step 1-L-Year'!$E$6)&lt;Threshhold1,'1-Step 1-L-Year'!E218,"")</f>
        <v>#VALUE!</v>
      </c>
    </row>
    <row r="219" spans="2:7" ht="12.75" customHeight="1" outlineLevel="3">
      <c r="B219" s="22">
        <v>1109511</v>
      </c>
      <c r="C219" s="44" t="s">
        <v>89</v>
      </c>
      <c r="D219" s="139"/>
      <c r="E219" s="113" t="str">
        <f t="shared" si="3"/>
        <v/>
      </c>
      <c r="F219" s="26"/>
      <c r="G219" s="114" t="e">
        <f>IF(ABS(Total_Discrepancy1/'1-Step 1-L-Year'!$E$6)&lt;Threshhold1,'1-Step 1-L-Year'!E219,"")</f>
        <v>#VALUE!</v>
      </c>
    </row>
    <row r="220" spans="2:7" s="29" customFormat="1" ht="20.100000000000001" customHeight="1" outlineLevel="3">
      <c r="B220" s="22">
        <v>1109600</v>
      </c>
      <c r="C220" s="41" t="s">
        <v>156</v>
      </c>
      <c r="D220" s="136"/>
      <c r="E220" s="113" t="str">
        <f t="shared" si="3"/>
        <v/>
      </c>
      <c r="F220" s="26"/>
      <c r="G220" s="114" t="e">
        <f>IF(ABS(Total_Discrepancy1/'1-Step 1-L-Year'!$E$6)&lt;Threshhold1,'1-Step 1-L-Year'!E220,"")</f>
        <v>#VALUE!</v>
      </c>
    </row>
    <row r="221" spans="2:7" ht="12.75" customHeight="1" outlineLevel="3">
      <c r="B221" s="22">
        <v>1109610</v>
      </c>
      <c r="C221" s="42" t="s">
        <v>90</v>
      </c>
      <c r="D221" s="137"/>
      <c r="E221" s="113" t="str">
        <f t="shared" si="3"/>
        <v/>
      </c>
      <c r="F221" s="26"/>
      <c r="G221" s="114" t="e">
        <f>IF(ABS(Total_Discrepancy1/'1-Step 1-L-Year'!$E$6)&lt;Threshhold1,'1-Step 1-L-Year'!E221,"")</f>
        <v>#VALUE!</v>
      </c>
    </row>
    <row r="222" spans="2:7" ht="12.75" customHeight="1" outlineLevel="3">
      <c r="B222" s="22">
        <v>1109611</v>
      </c>
      <c r="C222" s="44" t="s">
        <v>90</v>
      </c>
      <c r="D222" s="138"/>
      <c r="E222" s="113" t="str">
        <f t="shared" si="3"/>
        <v/>
      </c>
      <c r="F222" s="26"/>
      <c r="G222" s="114" t="e">
        <f>IF(ABS(Total_Discrepancy1/'1-Step 1-L-Year'!$E$6)&lt;Threshhold1,'1-Step 1-L-Year'!E222,"")</f>
        <v>#VALUE!</v>
      </c>
    </row>
    <row r="223" spans="2:7" ht="12.75" customHeight="1" outlineLevel="2">
      <c r="B223" s="22">
        <v>1110000</v>
      </c>
      <c r="C223" s="40" t="s">
        <v>157</v>
      </c>
      <c r="D223" s="139"/>
      <c r="E223" s="113" t="str">
        <f t="shared" si="3"/>
        <v/>
      </c>
      <c r="F223" s="26"/>
      <c r="G223" s="114" t="e">
        <f>IF(ABS(Total_Discrepancy1/'1-Step 1-L-Year'!$E$6)&lt;Threshhold1,'1-Step 1-L-Year'!E223,"")</f>
        <v>#VALUE!</v>
      </c>
    </row>
    <row r="224" spans="2:7" s="29" customFormat="1" ht="20.100000000000001" customHeight="1" outlineLevel="3">
      <c r="B224" s="22">
        <v>1110100</v>
      </c>
      <c r="C224" s="41" t="s">
        <v>157</v>
      </c>
      <c r="D224" s="136"/>
      <c r="E224" s="113" t="str">
        <f t="shared" si="3"/>
        <v/>
      </c>
      <c r="F224" s="26"/>
      <c r="G224" s="114" t="e">
        <f>IF(ABS(Total_Discrepancy1/'1-Step 1-L-Year'!$E$6)&lt;Threshhold1,'1-Step 1-L-Year'!E224,"")</f>
        <v>#VALUE!</v>
      </c>
    </row>
    <row r="225" spans="2:7" ht="12.75" customHeight="1" outlineLevel="3">
      <c r="B225" s="22">
        <v>1110110</v>
      </c>
      <c r="C225" s="42" t="s">
        <v>91</v>
      </c>
      <c r="D225" s="137"/>
      <c r="E225" s="113" t="str">
        <f t="shared" si="3"/>
        <v/>
      </c>
      <c r="F225" s="26"/>
      <c r="G225" s="114" t="e">
        <f>IF(ABS(Total_Discrepancy1/'1-Step 1-L-Year'!$E$6)&lt;Threshhold1,'1-Step 1-L-Year'!E225,"")</f>
        <v>#VALUE!</v>
      </c>
    </row>
    <row r="226" spans="2:7" ht="12.75" customHeight="1" outlineLevel="3">
      <c r="B226" s="22">
        <v>1110111</v>
      </c>
      <c r="C226" s="44" t="s">
        <v>91</v>
      </c>
      <c r="D226" s="138"/>
      <c r="E226" s="113" t="str">
        <f t="shared" si="3"/>
        <v/>
      </c>
      <c r="F226" s="26"/>
      <c r="G226" s="114" t="e">
        <f>IF(ABS(Total_Discrepancy1/'1-Step 1-L-Year'!$E$6)&lt;Threshhold1,'1-Step 1-L-Year'!E226,"")</f>
        <v>#VALUE!</v>
      </c>
    </row>
    <row r="227" spans="2:7" ht="12.75" customHeight="1" outlineLevel="2">
      <c r="B227" s="22">
        <v>1111000</v>
      </c>
      <c r="C227" s="40" t="s">
        <v>158</v>
      </c>
      <c r="D227" s="139"/>
      <c r="E227" s="113" t="str">
        <f t="shared" si="3"/>
        <v/>
      </c>
      <c r="F227" s="26"/>
      <c r="G227" s="114" t="e">
        <f>IF(ABS(Total_Discrepancy1/'1-Step 1-L-Year'!$E$6)&lt;Threshhold1,'1-Step 1-L-Year'!E227,"")</f>
        <v>#VALUE!</v>
      </c>
    </row>
    <row r="228" spans="2:7" ht="12.75" customHeight="1" outlineLevel="3">
      <c r="B228" s="22">
        <v>1111100</v>
      </c>
      <c r="C228" s="41" t="s">
        <v>159</v>
      </c>
      <c r="D228" s="137"/>
      <c r="E228" s="113" t="str">
        <f t="shared" si="3"/>
        <v/>
      </c>
      <c r="F228" s="26"/>
      <c r="G228" s="114" t="e">
        <f>IF(ABS(Total_Discrepancy1/'1-Step 1-L-Year'!$E$6)&lt;Threshhold1,'1-Step 1-L-Year'!E228,"")</f>
        <v>#VALUE!</v>
      </c>
    </row>
    <row r="229" spans="2:7" ht="12.75" customHeight="1" outlineLevel="3">
      <c r="B229" s="22">
        <v>1111110</v>
      </c>
      <c r="C229" s="42" t="s">
        <v>92</v>
      </c>
      <c r="D229" s="138"/>
      <c r="E229" s="113" t="str">
        <f t="shared" si="3"/>
        <v/>
      </c>
      <c r="F229" s="26"/>
      <c r="G229" s="114" t="e">
        <f>IF(ABS(Total_Discrepancy1/'1-Step 1-L-Year'!$E$6)&lt;Threshhold1,'1-Step 1-L-Year'!E229,"")</f>
        <v>#VALUE!</v>
      </c>
    </row>
    <row r="230" spans="2:7" ht="12.75" customHeight="1" outlineLevel="3">
      <c r="B230" s="22">
        <v>1111111</v>
      </c>
      <c r="C230" s="44" t="s">
        <v>92</v>
      </c>
      <c r="D230" s="139"/>
      <c r="E230" s="113" t="str">
        <f t="shared" si="3"/>
        <v/>
      </c>
      <c r="F230" s="26"/>
      <c r="G230" s="114" t="e">
        <f>IF(ABS(Total_Discrepancy1/'1-Step 1-L-Year'!$E$6)&lt;Threshhold1,'1-Step 1-L-Year'!E230,"")</f>
        <v>#VALUE!</v>
      </c>
    </row>
    <row r="231" spans="2:7" s="29" customFormat="1" ht="20.100000000000001" customHeight="1" outlineLevel="3">
      <c r="B231" s="22">
        <v>1111200</v>
      </c>
      <c r="C231" s="41" t="s">
        <v>160</v>
      </c>
      <c r="D231" s="136"/>
      <c r="E231" s="113" t="str">
        <f t="shared" si="3"/>
        <v/>
      </c>
      <c r="F231" s="26"/>
      <c r="G231" s="114" t="e">
        <f>IF(ABS(Total_Discrepancy1/'1-Step 1-L-Year'!$E$6)&lt;Threshhold1,'1-Step 1-L-Year'!E231,"")</f>
        <v>#VALUE!</v>
      </c>
    </row>
    <row r="232" spans="2:7" ht="12.75" customHeight="1" outlineLevel="3">
      <c r="B232" s="22">
        <v>1111210</v>
      </c>
      <c r="C232" s="42" t="s">
        <v>93</v>
      </c>
      <c r="D232" s="137"/>
      <c r="E232" s="113" t="str">
        <f t="shared" si="3"/>
        <v/>
      </c>
      <c r="F232" s="26"/>
      <c r="G232" s="114" t="e">
        <f>IF(ABS(Total_Discrepancy1/'1-Step 1-L-Year'!$E$6)&lt;Threshhold1,'1-Step 1-L-Year'!E232,"")</f>
        <v>#VALUE!</v>
      </c>
    </row>
    <row r="233" spans="2:7" ht="12.75" customHeight="1" outlineLevel="3">
      <c r="B233" s="22">
        <v>1111211</v>
      </c>
      <c r="C233" s="44" t="s">
        <v>93</v>
      </c>
      <c r="D233" s="138"/>
      <c r="E233" s="113" t="str">
        <f t="shared" si="3"/>
        <v/>
      </c>
      <c r="F233" s="26"/>
      <c r="G233" s="114" t="e">
        <f>IF(ABS(Total_Discrepancy1/'1-Step 1-L-Year'!$E$6)&lt;Threshhold1,'1-Step 1-L-Year'!E233,"")</f>
        <v>#VALUE!</v>
      </c>
    </row>
    <row r="234" spans="2:7" ht="12.75" customHeight="1" outlineLevel="2">
      <c r="B234" s="22">
        <v>1112000</v>
      </c>
      <c r="C234" s="40" t="s">
        <v>161</v>
      </c>
      <c r="D234" s="139"/>
      <c r="E234" s="113" t="str">
        <f t="shared" si="3"/>
        <v/>
      </c>
      <c r="F234" s="26"/>
      <c r="G234" s="114" t="e">
        <f>IF(ABS(Total_Discrepancy1/'1-Step 1-L-Year'!$E$6)&lt;Threshhold1,'1-Step 1-L-Year'!E234,"")</f>
        <v>#VALUE!</v>
      </c>
    </row>
    <row r="235" spans="2:7" outlineLevel="3">
      <c r="B235" s="22">
        <v>1112100</v>
      </c>
      <c r="C235" s="41" t="s">
        <v>162</v>
      </c>
      <c r="D235" s="138"/>
      <c r="E235" s="113" t="str">
        <f t="shared" si="3"/>
        <v/>
      </c>
      <c r="F235" s="26"/>
      <c r="G235" s="114" t="e">
        <f>IF(ABS(Total_Discrepancy1/'1-Step 1-L-Year'!$E$6)&lt;Threshhold1,'1-Step 1-L-Year'!E235,"")</f>
        <v>#VALUE!</v>
      </c>
    </row>
    <row r="236" spans="2:7" ht="12.75" customHeight="1" outlineLevel="3">
      <c r="B236" s="22">
        <v>1112110</v>
      </c>
      <c r="C236" s="42" t="s">
        <v>94</v>
      </c>
      <c r="D236" s="139"/>
      <c r="E236" s="113" t="str">
        <f t="shared" si="3"/>
        <v/>
      </c>
      <c r="F236" s="26"/>
      <c r="G236" s="114" t="e">
        <f>IF(ABS(Total_Discrepancy1/'1-Step 1-L-Year'!$E$6)&lt;Threshhold1,'1-Step 1-L-Year'!E236,"")</f>
        <v>#VALUE!</v>
      </c>
    </row>
    <row r="237" spans="2:7" ht="12.75" customHeight="1" outlineLevel="3">
      <c r="B237" s="22">
        <v>1112111</v>
      </c>
      <c r="C237" s="44" t="s">
        <v>94</v>
      </c>
      <c r="D237" s="137"/>
      <c r="E237" s="113" t="str">
        <f t="shared" si="3"/>
        <v/>
      </c>
      <c r="F237" s="26"/>
      <c r="G237" s="114" t="e">
        <f>IF(ABS(Total_Discrepancy1/'1-Step 1-L-Year'!$E$6)&lt;Threshhold1,'1-Step 1-L-Year'!E237,"")</f>
        <v>#VALUE!</v>
      </c>
    </row>
    <row r="238" spans="2:7" ht="12.75" customHeight="1" outlineLevel="3">
      <c r="B238" s="22">
        <v>1112120</v>
      </c>
      <c r="C238" s="42" t="s">
        <v>95</v>
      </c>
      <c r="D238" s="138"/>
      <c r="E238" s="113" t="str">
        <f t="shared" si="3"/>
        <v/>
      </c>
      <c r="F238" s="26"/>
      <c r="G238" s="114" t="e">
        <f>IF(ABS(Total_Discrepancy1/'1-Step 1-L-Year'!$E$6)&lt;Threshhold1,'1-Step 1-L-Year'!E238,"")</f>
        <v>#VALUE!</v>
      </c>
    </row>
    <row r="239" spans="2:7" ht="12.75" customHeight="1" outlineLevel="3">
      <c r="B239" s="22">
        <v>1112121</v>
      </c>
      <c r="C239" s="44" t="s">
        <v>95</v>
      </c>
      <c r="D239" s="139"/>
      <c r="E239" s="113" t="str">
        <f t="shared" si="3"/>
        <v/>
      </c>
      <c r="F239" s="26"/>
      <c r="G239" s="114" t="e">
        <f>IF(ABS(Total_Discrepancy1/'1-Step 1-L-Year'!$E$6)&lt;Threshhold1,'1-Step 1-L-Year'!E239,"")</f>
        <v>#VALUE!</v>
      </c>
    </row>
    <row r="240" spans="2:7" ht="12.75" customHeight="1" outlineLevel="3">
      <c r="B240" s="22">
        <v>1112200</v>
      </c>
      <c r="C240" s="41" t="s">
        <v>163</v>
      </c>
      <c r="D240" s="137"/>
      <c r="E240" s="113" t="str">
        <f t="shared" si="3"/>
        <v/>
      </c>
      <c r="F240" s="26"/>
      <c r="G240" s="114" t="e">
        <f>IF(ABS(Total_Discrepancy1/'1-Step 1-L-Year'!$E$6)&lt;Threshhold1,'1-Step 1-L-Year'!E240,"")</f>
        <v>#VALUE!</v>
      </c>
    </row>
    <row r="241" spans="2:7" outlineLevel="3">
      <c r="B241" s="22">
        <v>1112210</v>
      </c>
      <c r="C241" s="42" t="s">
        <v>96</v>
      </c>
      <c r="D241" s="138"/>
      <c r="E241" s="113" t="str">
        <f t="shared" si="3"/>
        <v/>
      </c>
      <c r="F241" s="26"/>
      <c r="G241" s="114" t="e">
        <f>IF(ABS(Total_Discrepancy1/'1-Step 1-L-Year'!$E$6)&lt;Threshhold1,'1-Step 1-L-Year'!E241,"")</f>
        <v>#VALUE!</v>
      </c>
    </row>
    <row r="242" spans="2:7" ht="12.75" customHeight="1" outlineLevel="3">
      <c r="B242" s="22">
        <v>1112211</v>
      </c>
      <c r="C242" s="44" t="s">
        <v>96</v>
      </c>
      <c r="D242" s="139"/>
      <c r="E242" s="113" t="str">
        <f t="shared" si="3"/>
        <v/>
      </c>
      <c r="F242" s="26"/>
      <c r="G242" s="114" t="e">
        <f>IF(ABS(Total_Discrepancy1/'1-Step 1-L-Year'!$E$6)&lt;Threshhold1,'1-Step 1-L-Year'!E242,"")</f>
        <v>#VALUE!</v>
      </c>
    </row>
    <row r="243" spans="2:7" ht="12.75" customHeight="1" outlineLevel="3">
      <c r="B243" s="22">
        <v>1112300</v>
      </c>
      <c r="C243" s="41" t="s">
        <v>253</v>
      </c>
      <c r="D243" s="138"/>
      <c r="E243" s="113" t="str">
        <f t="shared" si="3"/>
        <v/>
      </c>
      <c r="F243" s="26"/>
      <c r="G243" s="114" t="e">
        <f>IF(ABS(Total_Discrepancy1/'1-Step 1-L-Year'!$E$6)&lt;Threshhold1,'1-Step 1-L-Year'!E243,"")</f>
        <v>#VALUE!</v>
      </c>
    </row>
    <row r="244" spans="2:7" ht="12.75" customHeight="1" outlineLevel="3">
      <c r="B244" s="22">
        <v>1112310</v>
      </c>
      <c r="C244" s="42" t="s">
        <v>97</v>
      </c>
      <c r="D244" s="139"/>
      <c r="E244" s="113" t="str">
        <f t="shared" si="3"/>
        <v/>
      </c>
      <c r="F244" s="26"/>
      <c r="G244" s="114" t="e">
        <f>IF(ABS(Total_Discrepancy1/'1-Step 1-L-Year'!$E$6)&lt;Threshhold1,'1-Step 1-L-Year'!E244,"")</f>
        <v>#VALUE!</v>
      </c>
    </row>
    <row r="245" spans="2:7" ht="12.75" customHeight="1" outlineLevel="3">
      <c r="B245" s="22">
        <v>1112311</v>
      </c>
      <c r="C245" s="44" t="s">
        <v>97</v>
      </c>
      <c r="D245" s="137"/>
      <c r="E245" s="113" t="str">
        <f t="shared" si="3"/>
        <v/>
      </c>
      <c r="F245" s="26"/>
      <c r="G245" s="114" t="e">
        <f>IF(ABS(Total_Discrepancy1/'1-Step 1-L-Year'!$E$6)&lt;Threshhold1,'1-Step 1-L-Year'!E245,"")</f>
        <v>#VALUE!</v>
      </c>
    </row>
    <row r="246" spans="2:7" ht="12.75" customHeight="1" outlineLevel="3">
      <c r="B246" s="22">
        <v>1112320</v>
      </c>
      <c r="C246" s="42" t="s">
        <v>98</v>
      </c>
      <c r="D246" s="138"/>
      <c r="E246" s="113" t="str">
        <f t="shared" si="3"/>
        <v/>
      </c>
      <c r="F246" s="26"/>
      <c r="G246" s="114" t="e">
        <f>IF(ABS(Total_Discrepancy1/'1-Step 1-L-Year'!$E$6)&lt;Threshhold1,'1-Step 1-L-Year'!E246,"")</f>
        <v>#VALUE!</v>
      </c>
    </row>
    <row r="247" spans="2:7" ht="12.75" customHeight="1" outlineLevel="3">
      <c r="B247" s="22">
        <v>1112321</v>
      </c>
      <c r="C247" s="44" t="s">
        <v>98</v>
      </c>
      <c r="D247" s="139"/>
      <c r="E247" s="113" t="str">
        <f t="shared" si="3"/>
        <v/>
      </c>
      <c r="F247" s="26"/>
      <c r="G247" s="114" t="e">
        <f>IF(ABS(Total_Discrepancy1/'1-Step 1-L-Year'!$E$6)&lt;Threshhold1,'1-Step 1-L-Year'!E247,"")</f>
        <v>#VALUE!</v>
      </c>
    </row>
    <row r="248" spans="2:7" ht="12.75" customHeight="1" outlineLevel="3">
      <c r="B248" s="22">
        <v>1112400</v>
      </c>
      <c r="C248" s="41" t="s">
        <v>164</v>
      </c>
      <c r="D248" s="137"/>
      <c r="E248" s="113" t="str">
        <f t="shared" si="3"/>
        <v/>
      </c>
      <c r="F248" s="26"/>
      <c r="G248" s="114" t="e">
        <f>IF(ABS(Total_Discrepancy1/'1-Step 1-L-Year'!$E$6)&lt;Threshhold1,'1-Step 1-L-Year'!E248,"")</f>
        <v>#VALUE!</v>
      </c>
    </row>
    <row r="249" spans="2:7" ht="12.75" customHeight="1" outlineLevel="3">
      <c r="B249" s="22">
        <v>1112410</v>
      </c>
      <c r="C249" s="42" t="s">
        <v>99</v>
      </c>
      <c r="D249" s="138"/>
      <c r="E249" s="113" t="str">
        <f t="shared" si="3"/>
        <v/>
      </c>
      <c r="F249" s="26"/>
      <c r="G249" s="114" t="e">
        <f>IF(ABS(Total_Discrepancy1/'1-Step 1-L-Year'!$E$6)&lt;Threshhold1,'1-Step 1-L-Year'!E249,"")</f>
        <v>#VALUE!</v>
      </c>
    </row>
    <row r="250" spans="2:7" ht="12.75" customHeight="1" outlineLevel="3">
      <c r="B250" s="22">
        <v>1112411</v>
      </c>
      <c r="C250" s="44" t="s">
        <v>99</v>
      </c>
      <c r="D250" s="139"/>
      <c r="E250" s="113" t="str">
        <f t="shared" si="3"/>
        <v/>
      </c>
      <c r="F250" s="26"/>
      <c r="G250" s="114" t="e">
        <f>IF(ABS(Total_Discrepancy1/'1-Step 1-L-Year'!$E$6)&lt;Threshhold1,'1-Step 1-L-Year'!E250,"")</f>
        <v>#VALUE!</v>
      </c>
    </row>
    <row r="251" spans="2:7" ht="12.75" customHeight="1" outlineLevel="3">
      <c r="B251" s="22">
        <v>1112500</v>
      </c>
      <c r="C251" s="41" t="s">
        <v>165</v>
      </c>
      <c r="D251" s="137"/>
      <c r="E251" s="113" t="str">
        <f t="shared" si="3"/>
        <v/>
      </c>
      <c r="F251" s="26"/>
      <c r="G251" s="114" t="e">
        <f>IF(ABS(Total_Discrepancy1/'1-Step 1-L-Year'!$E$6)&lt;Threshhold1,'1-Step 1-L-Year'!E251,"")</f>
        <v>#VALUE!</v>
      </c>
    </row>
    <row r="252" spans="2:7" ht="12.75" customHeight="1" outlineLevel="3">
      <c r="B252" s="22">
        <v>1112510</v>
      </c>
      <c r="C252" s="42" t="s">
        <v>100</v>
      </c>
      <c r="D252" s="138"/>
      <c r="E252" s="113" t="str">
        <f t="shared" si="3"/>
        <v/>
      </c>
      <c r="F252" s="26"/>
      <c r="G252" s="114" t="e">
        <f>IF(ABS(Total_Discrepancy1/'1-Step 1-L-Year'!$E$6)&lt;Threshhold1,'1-Step 1-L-Year'!E252,"")</f>
        <v>#VALUE!</v>
      </c>
    </row>
    <row r="253" spans="2:7" ht="12.75" customHeight="1" outlineLevel="3">
      <c r="B253" s="22">
        <v>1112511</v>
      </c>
      <c r="C253" s="44" t="s">
        <v>100</v>
      </c>
      <c r="D253" s="139"/>
      <c r="E253" s="113" t="str">
        <f t="shared" si="3"/>
        <v/>
      </c>
      <c r="F253" s="26"/>
      <c r="G253" s="114" t="e">
        <f>IF(ABS(Total_Discrepancy1/'1-Step 1-L-Year'!$E$6)&lt;Threshhold1,'1-Step 1-L-Year'!E253,"")</f>
        <v>#VALUE!</v>
      </c>
    </row>
    <row r="254" spans="2:7" ht="12.75" customHeight="1" outlineLevel="3">
      <c r="B254" s="22">
        <v>1112600</v>
      </c>
      <c r="C254" s="41" t="s">
        <v>254</v>
      </c>
      <c r="D254" s="138"/>
      <c r="E254" s="113" t="str">
        <f t="shared" si="3"/>
        <v/>
      </c>
      <c r="F254" s="26"/>
      <c r="G254" s="114" t="e">
        <f>IF(ABS(Total_Discrepancy1/'1-Step 1-L-Year'!$E$6)&lt;Threshhold1,'1-Step 1-L-Year'!E254,"")</f>
        <v>#VALUE!</v>
      </c>
    </row>
    <row r="255" spans="2:7" ht="12.75" customHeight="1" outlineLevel="3">
      <c r="B255" s="22">
        <v>1112610</v>
      </c>
      <c r="C255" s="42" t="s">
        <v>180</v>
      </c>
      <c r="D255" s="139"/>
      <c r="E255" s="113" t="str">
        <f t="shared" si="3"/>
        <v/>
      </c>
      <c r="F255" s="26"/>
      <c r="G255" s="114" t="e">
        <f>IF(ABS(Total_Discrepancy1/'1-Step 1-L-Year'!$E$6)&lt;Threshhold1,'1-Step 1-L-Year'!E255,"")</f>
        <v>#VALUE!</v>
      </c>
    </row>
    <row r="256" spans="2:7" ht="12.75" customHeight="1" outlineLevel="3">
      <c r="B256" s="22">
        <v>1112611</v>
      </c>
      <c r="C256" s="44" t="s">
        <v>180</v>
      </c>
      <c r="D256" s="137"/>
      <c r="E256" s="113" t="str">
        <f t="shared" si="3"/>
        <v/>
      </c>
      <c r="F256" s="26"/>
      <c r="G256" s="114" t="e">
        <f>IF(ABS(Total_Discrepancy1/'1-Step 1-L-Year'!$E$6)&lt;Threshhold1,'1-Step 1-L-Year'!E256,"")</f>
        <v>#VALUE!</v>
      </c>
    </row>
    <row r="257" spans="2:7" ht="12.75" customHeight="1" outlineLevel="3">
      <c r="B257" s="22">
        <v>1112620</v>
      </c>
      <c r="C257" s="42" t="s">
        <v>266</v>
      </c>
      <c r="D257" s="138"/>
      <c r="E257" s="113" t="str">
        <f t="shared" si="3"/>
        <v/>
      </c>
      <c r="F257" s="26"/>
      <c r="G257" s="114" t="e">
        <f>IF(ABS(Total_Discrepancy1/'1-Step 1-L-Year'!$E$6)&lt;Threshhold1,'1-Step 1-L-Year'!E257,"")</f>
        <v>#VALUE!</v>
      </c>
    </row>
    <row r="258" spans="2:7" ht="12.75" customHeight="1" outlineLevel="3">
      <c r="B258" s="22">
        <v>1112621</v>
      </c>
      <c r="C258" s="44" t="s">
        <v>266</v>
      </c>
      <c r="D258" s="139"/>
      <c r="E258" s="113" t="str">
        <f t="shared" si="3"/>
        <v/>
      </c>
      <c r="F258" s="26"/>
      <c r="G258" s="114" t="e">
        <f>IF(ABS(Total_Discrepancy1/'1-Step 1-L-Year'!$E$6)&lt;Threshhold1,'1-Step 1-L-Year'!E258,"")</f>
        <v>#VALUE!</v>
      </c>
    </row>
    <row r="259" spans="2:7" s="29" customFormat="1" ht="20.100000000000001" customHeight="1" outlineLevel="3">
      <c r="B259" s="22">
        <v>1112700</v>
      </c>
      <c r="C259" s="41" t="s">
        <v>255</v>
      </c>
      <c r="D259" s="136"/>
      <c r="E259" s="113" t="str">
        <f t="shared" si="3"/>
        <v/>
      </c>
      <c r="F259" s="26"/>
      <c r="G259" s="114" t="e">
        <f>IF(ABS(Total_Discrepancy1/'1-Step 1-L-Year'!$E$6)&lt;Threshhold1,'1-Step 1-L-Year'!E259,"")</f>
        <v>#VALUE!</v>
      </c>
    </row>
    <row r="260" spans="2:7" ht="12.75" customHeight="1" outlineLevel="3">
      <c r="B260" s="22">
        <v>1112710</v>
      </c>
      <c r="C260" s="42" t="s">
        <v>274</v>
      </c>
      <c r="D260" s="137"/>
      <c r="E260" s="113" t="str">
        <f t="shared" si="3"/>
        <v/>
      </c>
      <c r="F260" s="26"/>
      <c r="G260" s="114" t="e">
        <f>IF(ABS(Total_Discrepancy1/'1-Step 1-L-Year'!$E$6)&lt;Threshhold1,'1-Step 1-L-Year'!E260,"")</f>
        <v>#VALUE!</v>
      </c>
    </row>
    <row r="261" spans="2:7" ht="12.75" customHeight="1" outlineLevel="3">
      <c r="B261" s="22">
        <v>1112711</v>
      </c>
      <c r="C261" s="44" t="s">
        <v>274</v>
      </c>
      <c r="D261" s="138"/>
      <c r="E261" s="113" t="str">
        <f t="shared" si="3"/>
        <v/>
      </c>
      <c r="F261" s="26"/>
      <c r="G261" s="114" t="e">
        <f>IF(ABS(Total_Discrepancy1/'1-Step 1-L-Year'!$E$6)&lt;Threshhold1,'1-Step 1-L-Year'!E261,"")</f>
        <v>#VALUE!</v>
      </c>
    </row>
    <row r="262" spans="2:7" ht="12.75" customHeight="1" outlineLevel="2">
      <c r="B262" s="22">
        <v>1113000</v>
      </c>
      <c r="C262" s="40" t="s">
        <v>256</v>
      </c>
      <c r="D262" s="139"/>
      <c r="E262" s="113" t="str">
        <f t="shared" si="3"/>
        <v/>
      </c>
      <c r="F262" s="26"/>
      <c r="G262" s="114" t="e">
        <f>IF(ABS(Total_Discrepancy1/'1-Step 1-L-Year'!$E$6)&lt;Threshhold1,'1-Step 1-L-Year'!E262,"")</f>
        <v>#VALUE!</v>
      </c>
    </row>
    <row r="263" spans="2:7" outlineLevel="3">
      <c r="B263" s="22">
        <v>1113100</v>
      </c>
      <c r="C263" s="41" t="s">
        <v>256</v>
      </c>
      <c r="D263" s="139"/>
      <c r="E263" s="113" t="str">
        <f t="shared" si="3"/>
        <v/>
      </c>
      <c r="F263" s="26"/>
      <c r="G263" s="114" t="e">
        <f>IF(ABS(Total_Discrepancy1/'1-Step 1-L-Year'!$E$6)&lt;Threshhold1,'1-Step 1-L-Year'!E263,"")</f>
        <v>#VALUE!</v>
      </c>
    </row>
    <row r="264" spans="2:7" ht="19.5" customHeight="1" outlineLevel="3">
      <c r="B264" s="22">
        <v>1113110</v>
      </c>
      <c r="C264" s="42" t="s">
        <v>257</v>
      </c>
      <c r="D264" s="140"/>
      <c r="E264" s="113" t="str">
        <f>IF(ISERROR(G264),"",G264)</f>
        <v/>
      </c>
      <c r="F264" s="26"/>
      <c r="G264" s="114" t="e">
        <f>IF(ABS(Total_Discrepancy1/'1-Step 1-L-Year'!$E$6)&lt;Threshhold1,'1-Step 1-L-Year'!E264,"")</f>
        <v>#VALUE!</v>
      </c>
    </row>
    <row r="265" spans="2:7" s="29" customFormat="1" ht="20.100000000000001" customHeight="1" outlineLevel="3">
      <c r="B265" s="22">
        <v>1113111</v>
      </c>
      <c r="C265" s="44" t="s">
        <v>257</v>
      </c>
      <c r="D265" s="136"/>
      <c r="E265" s="113" t="str">
        <f t="shared" ref="E265:E328" si="4">IF(ISERROR(G265),"",G265)</f>
        <v/>
      </c>
      <c r="F265" s="26"/>
      <c r="G265" s="114" t="e">
        <f>IF(ABS(Total_Discrepancy1/'1-Step 1-L-Year'!$E$6)&lt;Threshhold1,'1-Step 1-L-Year'!E265,"")</f>
        <v>#VALUE!</v>
      </c>
    </row>
    <row r="266" spans="2:7" ht="12.75" customHeight="1" outlineLevel="1">
      <c r="B266" s="22">
        <v>1200000</v>
      </c>
      <c r="C266" s="45" t="s">
        <v>267</v>
      </c>
      <c r="D266" s="137"/>
      <c r="E266" s="113" t="str">
        <f t="shared" si="4"/>
        <v/>
      </c>
      <c r="F266" s="26"/>
      <c r="G266" s="114" t="e">
        <f>IF(ABS(Total_Discrepancy1/'1-Step 1-L-Year'!$E$6)&lt;Threshhold1,'1-Step 1-L-Year'!E266,"")</f>
        <v>#VALUE!</v>
      </c>
    </row>
    <row r="267" spans="2:7" ht="12.75" customHeight="1" outlineLevel="2">
      <c r="B267" s="22">
        <v>1201000</v>
      </c>
      <c r="C267" s="40" t="s">
        <v>166</v>
      </c>
      <c r="D267" s="137"/>
      <c r="E267" s="113" t="str">
        <f t="shared" si="4"/>
        <v/>
      </c>
      <c r="F267" s="26"/>
      <c r="G267" s="114" t="e">
        <f>IF(ABS(Total_Discrepancy1/'1-Step 1-L-Year'!$E$6)&lt;Threshhold1,'1-Step 1-L-Year'!E267,"")</f>
        <v>#VALUE!</v>
      </c>
    </row>
    <row r="268" spans="2:7" outlineLevel="3">
      <c r="B268" s="22">
        <v>1201100</v>
      </c>
      <c r="C268" s="41" t="s">
        <v>166</v>
      </c>
      <c r="D268" s="139"/>
      <c r="E268" s="113" t="str">
        <f t="shared" si="4"/>
        <v/>
      </c>
      <c r="F268" s="26"/>
      <c r="G268" s="114" t="e">
        <f>IF(ABS(Total_Discrepancy1/'1-Step 1-L-Year'!$E$6)&lt;Threshhold1,'1-Step 1-L-Year'!E268,"")</f>
        <v>#VALUE!</v>
      </c>
    </row>
    <row r="269" spans="2:7" ht="16.5" customHeight="1" outlineLevel="3">
      <c r="B269" s="22">
        <v>1201110</v>
      </c>
      <c r="C269" s="147" t="s">
        <v>102</v>
      </c>
      <c r="D269" s="140"/>
      <c r="E269" s="113" t="str">
        <f t="shared" si="4"/>
        <v/>
      </c>
      <c r="F269" s="26"/>
      <c r="G269" s="114" t="e">
        <f>IF(ABS(Total_Discrepancy1/'1-Step 1-L-Year'!$E$6)&lt;Threshhold1,'1-Step 1-L-Year'!E269,"")</f>
        <v>#VALUE!</v>
      </c>
    </row>
    <row r="270" spans="2:7" s="29" customFormat="1" ht="20.100000000000001" customHeight="1" outlineLevel="3">
      <c r="B270" s="22">
        <v>1201111</v>
      </c>
      <c r="C270" s="44" t="s">
        <v>102</v>
      </c>
      <c r="D270" s="136"/>
      <c r="E270" s="113" t="str">
        <f t="shared" si="4"/>
        <v/>
      </c>
      <c r="F270" s="26"/>
      <c r="G270" s="114" t="e">
        <f>IF(ABS(Total_Discrepancy1/'1-Step 1-L-Year'!$E$6)&lt;Threshhold1,'1-Step 1-L-Year'!E270,"")</f>
        <v>#VALUE!</v>
      </c>
    </row>
    <row r="271" spans="2:7" ht="12.75" customHeight="1" outlineLevel="2">
      <c r="B271" s="22">
        <v>1202000</v>
      </c>
      <c r="C271" s="40" t="s">
        <v>136</v>
      </c>
      <c r="D271" s="137"/>
      <c r="E271" s="113" t="str">
        <f t="shared" si="4"/>
        <v/>
      </c>
      <c r="F271" s="26"/>
      <c r="G271" s="114" t="e">
        <f>IF(ABS(Total_Discrepancy1/'1-Step 1-L-Year'!$E$6)&lt;Threshhold1,'1-Step 1-L-Year'!E271,"")</f>
        <v>#VALUE!</v>
      </c>
    </row>
    <row r="272" spans="2:7" outlineLevel="3">
      <c r="B272" s="22">
        <v>1202100</v>
      </c>
      <c r="C272" s="41" t="s">
        <v>136</v>
      </c>
      <c r="D272" s="119"/>
      <c r="E272" s="113" t="str">
        <f t="shared" si="4"/>
        <v/>
      </c>
      <c r="F272" s="26"/>
      <c r="G272" s="114" t="e">
        <f>IF(ABS(Total_Discrepancy1/'1-Step 1-L-Year'!$E$6)&lt;Threshhold1,'1-Step 1-L-Year'!E272,"")</f>
        <v>#VALUE!</v>
      </c>
    </row>
    <row r="273" spans="2:7" outlineLevel="3">
      <c r="B273" s="22">
        <v>1202110</v>
      </c>
      <c r="C273" s="147" t="s">
        <v>275</v>
      </c>
      <c r="D273" s="139"/>
      <c r="E273" s="113" t="str">
        <f t="shared" si="4"/>
        <v/>
      </c>
      <c r="F273" s="26"/>
      <c r="G273" s="114" t="e">
        <f>IF(ABS(Total_Discrepancy1/'1-Step 1-L-Year'!$E$6)&lt;Threshhold1,'1-Step 1-L-Year'!E273,"")</f>
        <v>#VALUE!</v>
      </c>
    </row>
    <row r="274" spans="2:7" s="29" customFormat="1" ht="20.100000000000001" customHeight="1" outlineLevel="3">
      <c r="B274" s="22">
        <v>1202111</v>
      </c>
      <c r="C274" s="44" t="s">
        <v>275</v>
      </c>
      <c r="D274" s="136"/>
      <c r="E274" s="113" t="str">
        <f t="shared" si="4"/>
        <v/>
      </c>
      <c r="F274" s="26"/>
      <c r="G274" s="114" t="e">
        <f>IF(ABS(Total_Discrepancy1/'1-Step 1-L-Year'!$E$6)&lt;Threshhold1,'1-Step 1-L-Year'!E274,"")</f>
        <v>#VALUE!</v>
      </c>
    </row>
    <row r="275" spans="2:7" ht="12.75" customHeight="1" outlineLevel="2">
      <c r="B275" s="22">
        <v>1203000</v>
      </c>
      <c r="C275" s="40" t="s">
        <v>149</v>
      </c>
      <c r="D275" s="137"/>
      <c r="E275" s="113" t="str">
        <f t="shared" si="4"/>
        <v/>
      </c>
      <c r="F275" s="26"/>
      <c r="G275" s="114" t="e">
        <f>IF(ABS(Total_Discrepancy1/'1-Step 1-L-Year'!$E$6)&lt;Threshhold1,'1-Step 1-L-Year'!E275,"")</f>
        <v>#VALUE!</v>
      </c>
    </row>
    <row r="276" spans="2:7" outlineLevel="3">
      <c r="B276" s="22">
        <v>1203100</v>
      </c>
      <c r="C276" s="41" t="s">
        <v>149</v>
      </c>
      <c r="D276" s="119"/>
      <c r="E276" s="113" t="str">
        <f t="shared" si="4"/>
        <v/>
      </c>
      <c r="F276" s="26"/>
      <c r="G276" s="114" t="e">
        <f>IF(ABS(Total_Discrepancy1/'1-Step 1-L-Year'!$E$6)&lt;Threshhold1,'1-Step 1-L-Year'!E276,"")</f>
        <v>#VALUE!</v>
      </c>
    </row>
    <row r="277" spans="2:7" outlineLevel="3">
      <c r="B277" s="22">
        <v>1203110</v>
      </c>
      <c r="C277" s="147" t="s">
        <v>184</v>
      </c>
      <c r="D277" s="139"/>
      <c r="E277" s="113" t="str">
        <f t="shared" si="4"/>
        <v/>
      </c>
      <c r="F277" s="26"/>
      <c r="G277" s="114" t="e">
        <f>IF(ABS(Total_Discrepancy1/'1-Step 1-L-Year'!$E$6)&lt;Threshhold1,'1-Step 1-L-Year'!E277,"")</f>
        <v>#VALUE!</v>
      </c>
    </row>
    <row r="278" spans="2:7" outlineLevel="3">
      <c r="B278" s="22">
        <v>1203111</v>
      </c>
      <c r="C278" s="44" t="s">
        <v>184</v>
      </c>
      <c r="D278" s="139"/>
      <c r="E278" s="113" t="str">
        <f t="shared" si="4"/>
        <v/>
      </c>
      <c r="F278" s="26"/>
      <c r="G278" s="114" t="e">
        <f>IF(ABS(Total_Discrepancy1/'1-Step 1-L-Year'!$E$6)&lt;Threshhold1,'1-Step 1-L-Year'!E278,"")</f>
        <v>#VALUE!</v>
      </c>
    </row>
    <row r="279" spans="2:7" outlineLevel="2">
      <c r="B279" s="22">
        <v>1204000</v>
      </c>
      <c r="C279" s="40" t="s">
        <v>157</v>
      </c>
      <c r="D279" s="139"/>
      <c r="E279" s="113" t="str">
        <f t="shared" si="4"/>
        <v/>
      </c>
      <c r="F279" s="26"/>
      <c r="G279" s="114" t="e">
        <f>IF(ABS(Total_Discrepancy1/'1-Step 1-L-Year'!$E$6)&lt;Threshhold1,'1-Step 1-L-Year'!E279,"")</f>
        <v>#VALUE!</v>
      </c>
    </row>
    <row r="280" spans="2:7" outlineLevel="3">
      <c r="B280" s="22">
        <v>1204100</v>
      </c>
      <c r="C280" s="41" t="s">
        <v>157</v>
      </c>
      <c r="D280" s="119"/>
      <c r="E280" s="113" t="str">
        <f t="shared" si="4"/>
        <v/>
      </c>
      <c r="F280" s="26"/>
      <c r="G280" s="114" t="e">
        <f>IF(ABS(Total_Discrepancy1/'1-Step 1-L-Year'!$E$6)&lt;Threshhold1,'1-Step 1-L-Year'!E280,"")</f>
        <v>#VALUE!</v>
      </c>
    </row>
    <row r="281" spans="2:7" outlineLevel="3">
      <c r="B281" s="22">
        <v>1204110</v>
      </c>
      <c r="C281" s="147" t="s">
        <v>91</v>
      </c>
      <c r="D281" s="139"/>
      <c r="E281" s="113" t="str">
        <f t="shared" si="4"/>
        <v/>
      </c>
      <c r="F281" s="26"/>
      <c r="G281" s="114" t="e">
        <f>IF(ABS(Total_Discrepancy1/'1-Step 1-L-Year'!$E$6)&lt;Threshhold1,'1-Step 1-L-Year'!E281,"")</f>
        <v>#VALUE!</v>
      </c>
    </row>
    <row r="282" spans="2:7" outlineLevel="3">
      <c r="B282" s="22">
        <v>1204111</v>
      </c>
      <c r="C282" s="44" t="s">
        <v>91</v>
      </c>
      <c r="D282" s="139"/>
      <c r="E282" s="113" t="str">
        <f t="shared" si="4"/>
        <v/>
      </c>
      <c r="F282" s="26"/>
      <c r="G282" s="114" t="e">
        <f>IF(ABS(Total_Discrepancy1/'1-Step 1-L-Year'!$E$6)&lt;Threshhold1,'1-Step 1-L-Year'!E282,"")</f>
        <v>#VALUE!</v>
      </c>
    </row>
    <row r="283" spans="2:7" outlineLevel="2">
      <c r="B283" s="22">
        <v>1205000</v>
      </c>
      <c r="C283" s="40" t="s">
        <v>258</v>
      </c>
      <c r="D283" s="139"/>
      <c r="E283" s="113" t="str">
        <f t="shared" si="4"/>
        <v/>
      </c>
      <c r="F283" s="26"/>
      <c r="G283" s="114" t="e">
        <f>IF(ABS(Total_Discrepancy1/'1-Step 1-L-Year'!$E$6)&lt;Threshhold1,'1-Step 1-L-Year'!E283,"")</f>
        <v>#VALUE!</v>
      </c>
    </row>
    <row r="284" spans="2:7" outlineLevel="3">
      <c r="B284" s="22">
        <v>1205100</v>
      </c>
      <c r="C284" s="41" t="s">
        <v>258</v>
      </c>
      <c r="D284" s="139"/>
      <c r="E284" s="113" t="str">
        <f t="shared" si="4"/>
        <v/>
      </c>
      <c r="F284" s="26"/>
      <c r="G284" s="114" t="e">
        <f>IF(ABS(Total_Discrepancy1/'1-Step 1-L-Year'!$E$6)&lt;Threshhold1,'1-Step 1-L-Year'!E284,"")</f>
        <v>#VALUE!</v>
      </c>
    </row>
    <row r="285" spans="2:7" ht="12.75" customHeight="1" outlineLevel="3">
      <c r="B285" s="22">
        <v>1205110</v>
      </c>
      <c r="C285" s="147" t="s">
        <v>259</v>
      </c>
      <c r="D285" s="137"/>
      <c r="E285" s="113" t="str">
        <f t="shared" si="4"/>
        <v/>
      </c>
      <c r="F285" s="26"/>
      <c r="G285" s="114" t="e">
        <f>IF(ABS(Total_Discrepancy1/'1-Step 1-L-Year'!$E$6)&lt;Threshhold1,'1-Step 1-L-Year'!E285,"")</f>
        <v>#VALUE!</v>
      </c>
    </row>
    <row r="286" spans="2:7" outlineLevel="3">
      <c r="B286" s="22">
        <v>1205111</v>
      </c>
      <c r="C286" s="44" t="s">
        <v>259</v>
      </c>
      <c r="D286" s="119"/>
      <c r="E286" s="113" t="str">
        <f t="shared" si="4"/>
        <v/>
      </c>
      <c r="F286" s="26"/>
      <c r="G286" s="114" t="e">
        <f>IF(ABS(Total_Discrepancy1/'1-Step 1-L-Year'!$E$6)&lt;Threshhold1,'1-Step 1-L-Year'!E286,"")</f>
        <v>#VALUE!</v>
      </c>
    </row>
    <row r="287" spans="2:7" outlineLevel="1">
      <c r="B287" s="22">
        <v>1300000</v>
      </c>
      <c r="C287" s="45" t="s">
        <v>101</v>
      </c>
      <c r="D287" s="139"/>
      <c r="E287" s="113" t="str">
        <f t="shared" si="4"/>
        <v/>
      </c>
      <c r="F287" s="26"/>
      <c r="G287" s="114" t="e">
        <f>IF(ABS(Total_Discrepancy1/'1-Step 1-L-Year'!$E$6)&lt;Threshhold1,'1-Step 1-L-Year'!E287,"")</f>
        <v>#VALUE!</v>
      </c>
    </row>
    <row r="288" spans="2:7" outlineLevel="2">
      <c r="B288" s="22">
        <v>1301000</v>
      </c>
      <c r="C288" s="40" t="s">
        <v>166</v>
      </c>
      <c r="D288" s="119"/>
      <c r="E288" s="113" t="str">
        <f t="shared" si="4"/>
        <v/>
      </c>
      <c r="F288" s="26"/>
      <c r="G288" s="114" t="e">
        <f>IF(ABS(Total_Discrepancy1/'1-Step 1-L-Year'!$E$6)&lt;Threshhold1,'1-Step 1-L-Year'!E288,"")</f>
        <v>#VALUE!</v>
      </c>
    </row>
    <row r="289" spans="2:7" outlineLevel="3">
      <c r="B289" s="22">
        <v>1301100</v>
      </c>
      <c r="C289" s="41" t="s">
        <v>166</v>
      </c>
      <c r="D289" s="139"/>
      <c r="E289" s="113" t="str">
        <f t="shared" si="4"/>
        <v/>
      </c>
      <c r="F289" s="26"/>
      <c r="G289" s="114" t="e">
        <f>IF(ABS(Total_Discrepancy1/'1-Step 1-L-Year'!$E$6)&lt;Threshhold1,'1-Step 1-L-Year'!E289,"")</f>
        <v>#VALUE!</v>
      </c>
    </row>
    <row r="290" spans="2:7" outlineLevel="3">
      <c r="B290" s="22">
        <v>1301110</v>
      </c>
      <c r="C290" s="31" t="s">
        <v>102</v>
      </c>
      <c r="D290" s="119"/>
      <c r="E290" s="113" t="str">
        <f t="shared" si="4"/>
        <v/>
      </c>
      <c r="F290" s="26"/>
      <c r="G290" s="114" t="e">
        <f>IF(ABS(Total_Discrepancy1/'1-Step 1-L-Year'!$E$6)&lt;Threshhold1,'1-Step 1-L-Year'!E290,"")</f>
        <v>#VALUE!</v>
      </c>
    </row>
    <row r="291" spans="2:7" outlineLevel="3">
      <c r="B291" s="22">
        <v>1301111</v>
      </c>
      <c r="C291" s="44" t="s">
        <v>102</v>
      </c>
      <c r="D291" s="139"/>
      <c r="E291" s="113" t="str">
        <f t="shared" si="4"/>
        <v/>
      </c>
      <c r="F291" s="26"/>
      <c r="G291" s="114" t="e">
        <f>IF(ABS(Total_Discrepancy1/'1-Step 1-L-Year'!$E$6)&lt;Threshhold1,'1-Step 1-L-Year'!E291,"")</f>
        <v>#VALUE!</v>
      </c>
    </row>
    <row r="292" spans="2:7" outlineLevel="2">
      <c r="B292" s="22">
        <v>1302000</v>
      </c>
      <c r="C292" s="40" t="s">
        <v>136</v>
      </c>
      <c r="D292" s="119"/>
      <c r="E292" s="113" t="str">
        <f t="shared" si="4"/>
        <v/>
      </c>
      <c r="F292" s="26"/>
      <c r="G292" s="114" t="e">
        <f>IF(ABS(Total_Discrepancy1/'1-Step 1-L-Year'!$E$6)&lt;Threshhold1,'1-Step 1-L-Year'!E292,"")</f>
        <v>#VALUE!</v>
      </c>
    </row>
    <row r="293" spans="2:7" outlineLevel="3">
      <c r="B293" s="22">
        <v>1302100</v>
      </c>
      <c r="C293" s="41" t="s">
        <v>167</v>
      </c>
      <c r="D293" s="139"/>
      <c r="E293" s="113" t="str">
        <f t="shared" si="4"/>
        <v/>
      </c>
      <c r="F293" s="26"/>
      <c r="G293" s="114" t="e">
        <f>IF(ABS(Total_Discrepancy1/'1-Step 1-L-Year'!$E$6)&lt;Threshhold1,'1-Step 1-L-Year'!E293,"")</f>
        <v>#VALUE!</v>
      </c>
    </row>
    <row r="294" spans="2:7" outlineLevel="3">
      <c r="B294" s="22">
        <v>1302110</v>
      </c>
      <c r="C294" s="31" t="s">
        <v>62</v>
      </c>
      <c r="D294" s="119"/>
      <c r="E294" s="113" t="str">
        <f t="shared" si="4"/>
        <v/>
      </c>
      <c r="F294" s="26"/>
      <c r="G294" s="114" t="e">
        <f>IF(ABS(Total_Discrepancy1/'1-Step 1-L-Year'!$E$6)&lt;Threshhold1,'1-Step 1-L-Year'!E294,"")</f>
        <v>#VALUE!</v>
      </c>
    </row>
    <row r="295" spans="2:7" outlineLevel="3">
      <c r="B295" s="22">
        <v>1302111</v>
      </c>
      <c r="C295" s="44" t="s">
        <v>63</v>
      </c>
      <c r="D295" s="139"/>
      <c r="E295" s="113" t="str">
        <f t="shared" si="4"/>
        <v/>
      </c>
      <c r="F295" s="26"/>
      <c r="G295" s="114" t="e">
        <f>IF(ABS(Total_Discrepancy1/'1-Step 1-L-Year'!$E$6)&lt;Threshhold1,'1-Step 1-L-Year'!E295,"")</f>
        <v>#VALUE!</v>
      </c>
    </row>
    <row r="296" spans="2:7" s="29" customFormat="1" ht="20.100000000000001" customHeight="1" outlineLevel="3">
      <c r="B296" s="22">
        <v>1302112</v>
      </c>
      <c r="C296" s="44" t="s">
        <v>64</v>
      </c>
      <c r="D296" s="130"/>
      <c r="E296" s="113" t="str">
        <f t="shared" si="4"/>
        <v/>
      </c>
      <c r="F296" s="26"/>
      <c r="G296" s="114" t="e">
        <f>IF(ABS(Total_Discrepancy1/'1-Step 1-L-Year'!$E$6)&lt;Threshhold1,'1-Step 1-L-Year'!E296,"")</f>
        <v>#VALUE!</v>
      </c>
    </row>
    <row r="297" spans="2:7" ht="12.75" customHeight="1" outlineLevel="3">
      <c r="B297" s="22">
        <v>1302113</v>
      </c>
      <c r="C297" s="44" t="s">
        <v>103</v>
      </c>
      <c r="D297" s="118"/>
      <c r="E297" s="113" t="str">
        <f t="shared" si="4"/>
        <v/>
      </c>
      <c r="F297" s="26"/>
      <c r="G297" s="114" t="e">
        <f>IF(ABS(Total_Discrepancy1/'1-Step 1-L-Year'!$E$6)&lt;Threshhold1,'1-Step 1-L-Year'!E297,"")</f>
        <v>#VALUE!</v>
      </c>
    </row>
    <row r="298" spans="2:7" outlineLevel="3">
      <c r="B298" s="22">
        <v>1302120</v>
      </c>
      <c r="C298" s="31" t="s">
        <v>104</v>
      </c>
      <c r="D298" s="119"/>
      <c r="E298" s="113" t="str">
        <f t="shared" si="4"/>
        <v/>
      </c>
      <c r="F298" s="26"/>
      <c r="G298" s="114" t="e">
        <f>IF(ABS(Total_Discrepancy1/'1-Step 1-L-Year'!$E$6)&lt;Threshhold1,'1-Step 1-L-Year'!E298,"")</f>
        <v>#VALUE!</v>
      </c>
    </row>
    <row r="299" spans="2:7" outlineLevel="3">
      <c r="B299" s="22">
        <v>1302121</v>
      </c>
      <c r="C299" s="44" t="s">
        <v>181</v>
      </c>
      <c r="D299" s="139"/>
      <c r="E299" s="113" t="str">
        <f t="shared" si="4"/>
        <v/>
      </c>
      <c r="F299" s="26"/>
      <c r="G299" s="114" t="e">
        <f>IF(ABS(Total_Discrepancy1/'1-Step 1-L-Year'!$E$6)&lt;Threshhold1,'1-Step 1-L-Year'!E299,"")</f>
        <v>#VALUE!</v>
      </c>
    </row>
    <row r="300" spans="2:7" s="29" customFormat="1" ht="20.100000000000001" customHeight="1" outlineLevel="3">
      <c r="B300" s="22">
        <v>1302122</v>
      </c>
      <c r="C300" s="44" t="s">
        <v>182</v>
      </c>
      <c r="D300" s="130"/>
      <c r="E300" s="113" t="str">
        <f t="shared" si="4"/>
        <v/>
      </c>
      <c r="F300" s="26"/>
      <c r="G300" s="114" t="e">
        <f>IF(ABS(Total_Discrepancy1/'1-Step 1-L-Year'!$E$6)&lt;Threshhold1,'1-Step 1-L-Year'!E300,"")</f>
        <v>#VALUE!</v>
      </c>
    </row>
    <row r="301" spans="2:7" ht="12.75" customHeight="1" outlineLevel="3">
      <c r="B301" s="22">
        <v>1302123</v>
      </c>
      <c r="C301" s="44" t="s">
        <v>183</v>
      </c>
      <c r="D301" s="118"/>
      <c r="E301" s="113" t="str">
        <f t="shared" si="4"/>
        <v/>
      </c>
      <c r="F301" s="26"/>
      <c r="G301" s="114" t="e">
        <f>IF(ABS(Total_Discrepancy1/'1-Step 1-L-Year'!$E$6)&lt;Threshhold1,'1-Step 1-L-Year'!E301,"")</f>
        <v>#VALUE!</v>
      </c>
    </row>
    <row r="302" spans="2:7" outlineLevel="3">
      <c r="B302" s="22">
        <v>1302124</v>
      </c>
      <c r="C302" s="44" t="s">
        <v>66</v>
      </c>
      <c r="D302" s="119"/>
      <c r="E302" s="113" t="str">
        <f t="shared" si="4"/>
        <v/>
      </c>
      <c r="F302" s="26"/>
      <c r="G302" s="114" t="e">
        <f>IF(ABS(Total_Discrepancy1/'1-Step 1-L-Year'!$E$6)&lt;Threshhold1,'1-Step 1-L-Year'!E302,"")</f>
        <v>#VALUE!</v>
      </c>
    </row>
    <row r="303" spans="2:7" outlineLevel="3">
      <c r="B303" s="22">
        <v>1302200</v>
      </c>
      <c r="C303" s="41" t="s">
        <v>168</v>
      </c>
      <c r="D303" s="139"/>
      <c r="E303" s="113" t="str">
        <f t="shared" si="4"/>
        <v/>
      </c>
      <c r="F303" s="26"/>
      <c r="G303" s="114" t="e">
        <f>IF(ABS(Total_Discrepancy1/'1-Step 1-L-Year'!$E$6)&lt;Threshhold1,'1-Step 1-L-Year'!E303,"")</f>
        <v>#VALUE!</v>
      </c>
    </row>
    <row r="304" spans="2:7" ht="12.75" customHeight="1" outlineLevel="3">
      <c r="B304" s="22">
        <v>1302210</v>
      </c>
      <c r="C304" s="31" t="s">
        <v>105</v>
      </c>
      <c r="D304" s="118"/>
      <c r="E304" s="113" t="str">
        <f t="shared" si="4"/>
        <v/>
      </c>
      <c r="F304" s="26"/>
      <c r="G304" s="114" t="e">
        <f>IF(ABS(Total_Discrepancy1/'1-Step 1-L-Year'!$E$6)&lt;Threshhold1,'1-Step 1-L-Year'!E304,"")</f>
        <v>#VALUE!</v>
      </c>
    </row>
    <row r="305" spans="2:7" outlineLevel="3">
      <c r="B305" s="22">
        <v>1302211</v>
      </c>
      <c r="C305" s="44" t="s">
        <v>105</v>
      </c>
      <c r="D305" s="119"/>
      <c r="E305" s="113" t="str">
        <f t="shared" si="4"/>
        <v/>
      </c>
      <c r="F305" s="26"/>
      <c r="G305" s="114" t="e">
        <f>IF(ABS(Total_Discrepancy1/'1-Step 1-L-Year'!$E$6)&lt;Threshhold1,'1-Step 1-L-Year'!E305,"")</f>
        <v>#VALUE!</v>
      </c>
    </row>
    <row r="306" spans="2:7" outlineLevel="3">
      <c r="B306" s="22">
        <v>1302220</v>
      </c>
      <c r="C306" s="31" t="s">
        <v>106</v>
      </c>
      <c r="D306" s="139"/>
      <c r="E306" s="113" t="str">
        <f t="shared" si="4"/>
        <v/>
      </c>
      <c r="F306" s="26"/>
      <c r="G306" s="114" t="e">
        <f>IF(ABS(Total_Discrepancy1/'1-Step 1-L-Year'!$E$6)&lt;Threshhold1,'1-Step 1-L-Year'!E306,"")</f>
        <v>#VALUE!</v>
      </c>
    </row>
    <row r="307" spans="2:7" outlineLevel="3">
      <c r="B307" s="22">
        <v>1302221</v>
      </c>
      <c r="C307" s="44" t="s">
        <v>106</v>
      </c>
      <c r="D307" s="119"/>
      <c r="E307" s="113" t="str">
        <f t="shared" si="4"/>
        <v/>
      </c>
      <c r="F307" s="26"/>
      <c r="G307" s="114" t="e">
        <f>IF(ABS(Total_Discrepancy1/'1-Step 1-L-Year'!$E$6)&lt;Threshhold1,'1-Step 1-L-Year'!E307,"")</f>
        <v>#VALUE!</v>
      </c>
    </row>
    <row r="308" spans="2:7" outlineLevel="3">
      <c r="B308" s="22">
        <v>1302230</v>
      </c>
      <c r="C308" s="31" t="s">
        <v>107</v>
      </c>
      <c r="D308" s="139"/>
      <c r="E308" s="113" t="str">
        <f t="shared" si="4"/>
        <v/>
      </c>
      <c r="F308" s="26"/>
      <c r="G308" s="114" t="e">
        <f>IF(ABS(Total_Discrepancy1/'1-Step 1-L-Year'!$E$6)&lt;Threshhold1,'1-Step 1-L-Year'!E308,"")</f>
        <v>#VALUE!</v>
      </c>
    </row>
    <row r="309" spans="2:7" outlineLevel="3">
      <c r="B309" s="22">
        <v>1302231</v>
      </c>
      <c r="C309" s="44" t="s">
        <v>107</v>
      </c>
      <c r="D309" s="119"/>
      <c r="E309" s="113" t="str">
        <f t="shared" si="4"/>
        <v/>
      </c>
      <c r="F309" s="26"/>
      <c r="G309" s="114" t="e">
        <f>IF(ABS(Total_Discrepancy1/'1-Step 1-L-Year'!$E$6)&lt;Threshhold1,'1-Step 1-L-Year'!E309,"")</f>
        <v>#VALUE!</v>
      </c>
    </row>
    <row r="310" spans="2:7" outlineLevel="3">
      <c r="B310" s="22">
        <v>1302240</v>
      </c>
      <c r="C310" s="31" t="s">
        <v>108</v>
      </c>
      <c r="D310" s="139"/>
      <c r="E310" s="113" t="str">
        <f t="shared" si="4"/>
        <v/>
      </c>
      <c r="F310" s="26"/>
      <c r="G310" s="114" t="e">
        <f>IF(ABS(Total_Discrepancy1/'1-Step 1-L-Year'!$E$6)&lt;Threshhold1,'1-Step 1-L-Year'!E310,"")</f>
        <v>#VALUE!</v>
      </c>
    </row>
    <row r="311" spans="2:7" outlineLevel="3">
      <c r="B311" s="22">
        <v>1302241</v>
      </c>
      <c r="C311" s="44" t="s">
        <v>108</v>
      </c>
      <c r="D311" s="119"/>
      <c r="E311" s="113" t="str">
        <f t="shared" si="4"/>
        <v/>
      </c>
      <c r="F311" s="26"/>
      <c r="G311" s="114" t="e">
        <f>IF(ABS(Total_Discrepancy1/'1-Step 1-L-Year'!$E$6)&lt;Threshhold1,'1-Step 1-L-Year'!E311,"")</f>
        <v>#VALUE!</v>
      </c>
    </row>
    <row r="312" spans="2:7" outlineLevel="3">
      <c r="B312" s="22">
        <v>1302250</v>
      </c>
      <c r="C312" s="31" t="s">
        <v>109</v>
      </c>
      <c r="D312" s="139"/>
      <c r="E312" s="113" t="str">
        <f t="shared" si="4"/>
        <v/>
      </c>
      <c r="F312" s="26"/>
      <c r="G312" s="114" t="e">
        <f>IF(ABS(Total_Discrepancy1/'1-Step 1-L-Year'!$E$6)&lt;Threshhold1,'1-Step 1-L-Year'!E312,"")</f>
        <v>#VALUE!</v>
      </c>
    </row>
    <row r="313" spans="2:7" outlineLevel="3">
      <c r="B313" s="22">
        <v>1302251</v>
      </c>
      <c r="C313" s="44" t="s">
        <v>109</v>
      </c>
      <c r="D313" s="119"/>
      <c r="E313" s="113" t="str">
        <f t="shared" si="4"/>
        <v/>
      </c>
      <c r="F313" s="26"/>
      <c r="G313" s="114" t="e">
        <f>IF(ABS(Total_Discrepancy1/'1-Step 1-L-Year'!$E$6)&lt;Threshhold1,'1-Step 1-L-Year'!E313,"")</f>
        <v>#VALUE!</v>
      </c>
    </row>
    <row r="314" spans="2:7" outlineLevel="2">
      <c r="B314" s="22">
        <v>1303000</v>
      </c>
      <c r="C314" s="37" t="s">
        <v>149</v>
      </c>
      <c r="D314" s="139"/>
      <c r="E314" s="113" t="str">
        <f t="shared" si="4"/>
        <v/>
      </c>
      <c r="F314" s="26"/>
      <c r="G314" s="114" t="e">
        <f>IF(ABS(Total_Discrepancy1/'1-Step 1-L-Year'!$E$6)&lt;Threshhold1,'1-Step 1-L-Year'!E314,"")</f>
        <v>#VALUE!</v>
      </c>
    </row>
    <row r="315" spans="2:7" s="29" customFormat="1" ht="18.75" customHeight="1" outlineLevel="3">
      <c r="B315" s="22">
        <v>1303100</v>
      </c>
      <c r="C315" s="30" t="s">
        <v>149</v>
      </c>
      <c r="D315" s="141"/>
      <c r="E315" s="113" t="str">
        <f t="shared" si="4"/>
        <v/>
      </c>
      <c r="F315" s="26"/>
      <c r="G315" s="114" t="e">
        <f>IF(ABS(Total_Discrepancy1/'1-Step 1-L-Year'!$E$6)&lt;Threshhold1,'1-Step 1-L-Year'!E315,"")</f>
        <v>#VALUE!</v>
      </c>
    </row>
    <row r="316" spans="2:7" ht="12.75" customHeight="1" outlineLevel="3">
      <c r="B316" s="22">
        <v>1303110</v>
      </c>
      <c r="C316" s="31" t="s">
        <v>184</v>
      </c>
      <c r="D316" s="118"/>
      <c r="E316" s="113" t="str">
        <f t="shared" si="4"/>
        <v/>
      </c>
      <c r="F316" s="26"/>
      <c r="G316" s="114" t="e">
        <f>IF(ABS(Total_Discrepancy1/'1-Step 1-L-Year'!$E$6)&lt;Threshhold1,'1-Step 1-L-Year'!E316,"")</f>
        <v>#VALUE!</v>
      </c>
    </row>
    <row r="317" spans="2:7" outlineLevel="3">
      <c r="B317" s="22">
        <v>1303111</v>
      </c>
      <c r="C317" s="44" t="s">
        <v>184</v>
      </c>
      <c r="D317" s="119"/>
      <c r="E317" s="113" t="str">
        <f t="shared" si="4"/>
        <v/>
      </c>
      <c r="F317" s="26"/>
      <c r="G317" s="114" t="e">
        <f>IF(ABS(Total_Discrepancy1/'1-Step 1-L-Year'!$E$6)&lt;Threshhold1,'1-Step 1-L-Year'!E317,"")</f>
        <v>#VALUE!</v>
      </c>
    </row>
    <row r="318" spans="2:7" outlineLevel="2">
      <c r="B318" s="22">
        <v>1304000</v>
      </c>
      <c r="C318" s="37" t="s">
        <v>157</v>
      </c>
      <c r="D318" s="139"/>
      <c r="E318" s="113" t="str">
        <f t="shared" si="4"/>
        <v/>
      </c>
      <c r="F318" s="26"/>
      <c r="G318" s="114" t="e">
        <f>IF(ABS(Total_Discrepancy1/'1-Step 1-L-Year'!$E$6)&lt;Threshhold1,'1-Step 1-L-Year'!E318,"")</f>
        <v>#VALUE!</v>
      </c>
    </row>
    <row r="319" spans="2:7" ht="27" customHeight="1" outlineLevel="3">
      <c r="B319" s="22">
        <v>1304100</v>
      </c>
      <c r="C319" s="30" t="s">
        <v>169</v>
      </c>
      <c r="D319" s="112"/>
      <c r="E319" s="113" t="str">
        <f t="shared" si="4"/>
        <v/>
      </c>
      <c r="F319" s="26"/>
      <c r="G319" s="114" t="e">
        <f>IF(ABS(Total_Discrepancy1/'1-Step 1-L-Year'!$E$6)&lt;Threshhold1,'1-Step 1-L-Year'!E319,"")</f>
        <v>#VALUE!</v>
      </c>
    </row>
    <row r="320" spans="2:7" s="29" customFormat="1" ht="20.100000000000001" customHeight="1" outlineLevel="3">
      <c r="B320" s="22">
        <v>1304110</v>
      </c>
      <c r="C320" s="31" t="s">
        <v>110</v>
      </c>
      <c r="D320" s="130"/>
      <c r="E320" s="113" t="str">
        <f t="shared" si="4"/>
        <v/>
      </c>
      <c r="F320" s="26"/>
      <c r="G320" s="114" t="e">
        <f>IF(ABS(Total_Discrepancy1/'1-Step 1-L-Year'!$E$6)&lt;Threshhold1,'1-Step 1-L-Year'!E320,"")</f>
        <v>#VALUE!</v>
      </c>
    </row>
    <row r="321" spans="2:7" ht="12.75" customHeight="1" outlineLevel="3">
      <c r="B321" s="22">
        <v>1304111</v>
      </c>
      <c r="C321" s="44" t="s">
        <v>110</v>
      </c>
      <c r="D321" s="118"/>
      <c r="E321" s="113" t="str">
        <f t="shared" si="4"/>
        <v/>
      </c>
      <c r="F321" s="26"/>
      <c r="G321" s="114" t="e">
        <f>IF(ABS(Total_Discrepancy1/'1-Step 1-L-Year'!$E$6)&lt;Threshhold1,'1-Step 1-L-Year'!E321,"")</f>
        <v>#VALUE!</v>
      </c>
    </row>
    <row r="322" spans="2:7" outlineLevel="3">
      <c r="B322" s="22">
        <v>1304200</v>
      </c>
      <c r="C322" s="30" t="s">
        <v>170</v>
      </c>
      <c r="D322" s="119"/>
      <c r="E322" s="113" t="str">
        <f t="shared" si="4"/>
        <v/>
      </c>
      <c r="F322" s="26"/>
      <c r="G322" s="114" t="e">
        <f>IF(ABS(Total_Discrepancy1/'1-Step 1-L-Year'!$E$6)&lt;Threshhold1,'1-Step 1-L-Year'!E322,"")</f>
        <v>#VALUE!</v>
      </c>
    </row>
    <row r="323" spans="2:7" outlineLevel="3">
      <c r="B323" s="22">
        <v>1304210</v>
      </c>
      <c r="C323" s="31" t="s">
        <v>105</v>
      </c>
      <c r="D323" s="139"/>
      <c r="E323" s="113" t="str">
        <f t="shared" si="4"/>
        <v/>
      </c>
      <c r="F323" s="26"/>
      <c r="G323" s="114" t="e">
        <f>IF(ABS(Total_Discrepancy1/'1-Step 1-L-Year'!$E$6)&lt;Threshhold1,'1-Step 1-L-Year'!E323,"")</f>
        <v>#VALUE!</v>
      </c>
    </row>
    <row r="324" spans="2:7" outlineLevel="3">
      <c r="B324" s="22">
        <v>1304211</v>
      </c>
      <c r="C324" s="44" t="s">
        <v>105</v>
      </c>
      <c r="D324" s="119"/>
      <c r="E324" s="113" t="str">
        <f t="shared" si="4"/>
        <v/>
      </c>
      <c r="F324" s="26"/>
      <c r="G324" s="114" t="e">
        <f>IF(ABS(Total_Discrepancy1/'1-Step 1-L-Year'!$E$6)&lt;Threshhold1,'1-Step 1-L-Year'!E324,"")</f>
        <v>#VALUE!</v>
      </c>
    </row>
    <row r="325" spans="2:7" outlineLevel="3">
      <c r="B325" s="22">
        <v>1304220</v>
      </c>
      <c r="C325" s="31" t="s">
        <v>106</v>
      </c>
      <c r="D325" s="139"/>
      <c r="E325" s="113" t="str">
        <f t="shared" si="4"/>
        <v/>
      </c>
      <c r="F325" s="26"/>
      <c r="G325" s="114" t="e">
        <f>IF(ABS(Total_Discrepancy1/'1-Step 1-L-Year'!$E$6)&lt;Threshhold1,'1-Step 1-L-Year'!E325,"")</f>
        <v>#VALUE!</v>
      </c>
    </row>
    <row r="326" spans="2:7" outlineLevel="3">
      <c r="B326" s="22">
        <v>1304221</v>
      </c>
      <c r="C326" s="44" t="s">
        <v>106</v>
      </c>
      <c r="D326" s="119"/>
      <c r="E326" s="113" t="str">
        <f t="shared" si="4"/>
        <v/>
      </c>
      <c r="F326" s="26"/>
      <c r="G326" s="114" t="e">
        <f>IF(ABS(Total_Discrepancy1/'1-Step 1-L-Year'!$E$6)&lt;Threshhold1,'1-Step 1-L-Year'!E326,"")</f>
        <v>#VALUE!</v>
      </c>
    </row>
    <row r="327" spans="2:7" outlineLevel="3">
      <c r="B327" s="22">
        <v>1304230</v>
      </c>
      <c r="C327" s="31" t="s">
        <v>107</v>
      </c>
      <c r="D327" s="120"/>
      <c r="E327" s="113" t="str">
        <f t="shared" si="4"/>
        <v/>
      </c>
      <c r="F327" s="26"/>
      <c r="G327" s="114" t="e">
        <f>IF(ABS(Total_Discrepancy1/'1-Step 1-L-Year'!$E$6)&lt;Threshhold1,'1-Step 1-L-Year'!E327,"")</f>
        <v>#VALUE!</v>
      </c>
    </row>
    <row r="328" spans="2:7" outlineLevel="3">
      <c r="B328" s="22">
        <v>1304231</v>
      </c>
      <c r="C328" s="44" t="s">
        <v>107</v>
      </c>
      <c r="D328" s="119"/>
      <c r="E328" s="113" t="str">
        <f t="shared" si="4"/>
        <v/>
      </c>
      <c r="F328" s="26"/>
      <c r="G328" s="114" t="e">
        <f>IF(ABS(Total_Discrepancy1/'1-Step 1-L-Year'!$E$6)&lt;Threshhold1,'1-Step 1-L-Year'!E328,"")</f>
        <v>#VALUE!</v>
      </c>
    </row>
    <row r="329" spans="2:7" outlineLevel="3">
      <c r="B329" s="22">
        <v>1304240</v>
      </c>
      <c r="C329" s="31" t="s">
        <v>108</v>
      </c>
      <c r="D329" s="139"/>
      <c r="E329" s="113" t="str">
        <f t="shared" ref="E329:E384" si="5">IF(ISERROR(G329),"",G329)</f>
        <v/>
      </c>
      <c r="F329" s="26"/>
      <c r="G329" s="114" t="e">
        <f>IF(ABS(Total_Discrepancy1/'1-Step 1-L-Year'!$E$6)&lt;Threshhold1,'1-Step 1-L-Year'!E329,"")</f>
        <v>#VALUE!</v>
      </c>
    </row>
    <row r="330" spans="2:7" outlineLevel="3">
      <c r="B330" s="22">
        <v>1304241</v>
      </c>
      <c r="C330" s="44" t="s">
        <v>108</v>
      </c>
      <c r="D330" s="119"/>
      <c r="E330" s="113" t="str">
        <f t="shared" si="5"/>
        <v/>
      </c>
      <c r="F330" s="26"/>
      <c r="G330" s="114" t="e">
        <f>IF(ABS(Total_Discrepancy1/'1-Step 1-L-Year'!$E$6)&lt;Threshhold1,'1-Step 1-L-Year'!E330,"")</f>
        <v>#VALUE!</v>
      </c>
    </row>
    <row r="331" spans="2:7" outlineLevel="3">
      <c r="B331" s="22">
        <v>1304250</v>
      </c>
      <c r="C331" s="31" t="s">
        <v>109</v>
      </c>
      <c r="D331" s="139"/>
      <c r="E331" s="113" t="str">
        <f t="shared" si="5"/>
        <v/>
      </c>
      <c r="F331" s="26"/>
      <c r="G331" s="114" t="e">
        <f>IF(ABS(Total_Discrepancy1/'1-Step 1-L-Year'!$E$6)&lt;Threshhold1,'1-Step 1-L-Year'!E331,"")</f>
        <v>#VALUE!</v>
      </c>
    </row>
    <row r="332" spans="2:7" ht="27" customHeight="1" outlineLevel="3">
      <c r="B332" s="22">
        <v>1304251</v>
      </c>
      <c r="C332" s="44" t="s">
        <v>185</v>
      </c>
      <c r="D332" s="112"/>
      <c r="E332" s="113" t="str">
        <f t="shared" si="5"/>
        <v/>
      </c>
      <c r="F332" s="26"/>
      <c r="G332" s="114" t="e">
        <f>IF(ABS(Total_Discrepancy1/'1-Step 1-L-Year'!$E$6)&lt;Threshhold1,'1-Step 1-L-Year'!E332,"")</f>
        <v>#VALUE!</v>
      </c>
    </row>
    <row r="333" spans="2:7" s="29" customFormat="1" ht="20.100000000000001" customHeight="1" outlineLevel="2">
      <c r="B333" s="22">
        <v>1305000</v>
      </c>
      <c r="C333" s="46" t="s">
        <v>164</v>
      </c>
      <c r="D333" s="116"/>
      <c r="E333" s="113" t="str">
        <f t="shared" si="5"/>
        <v/>
      </c>
      <c r="F333" s="26"/>
      <c r="G333" s="114" t="e">
        <f>IF(ABS(Total_Discrepancy1/'1-Step 1-L-Year'!$E$6)&lt;Threshhold1,'1-Step 1-L-Year'!E333,"")</f>
        <v>#VALUE!</v>
      </c>
    </row>
    <row r="334" spans="2:7" ht="12.75" customHeight="1" outlineLevel="3">
      <c r="B334" s="22">
        <v>1305100</v>
      </c>
      <c r="C334" s="30" t="s">
        <v>164</v>
      </c>
      <c r="D334" s="118"/>
      <c r="E334" s="113" t="str">
        <f t="shared" si="5"/>
        <v/>
      </c>
      <c r="F334" s="26"/>
      <c r="G334" s="114" t="e">
        <f>IF(ABS(Total_Discrepancy1/'1-Step 1-L-Year'!$E$6)&lt;Threshhold1,'1-Step 1-L-Year'!E334,"")</f>
        <v>#VALUE!</v>
      </c>
    </row>
    <row r="335" spans="2:7" outlineLevel="3">
      <c r="B335" s="22">
        <v>1305110</v>
      </c>
      <c r="C335" s="31" t="s">
        <v>99</v>
      </c>
      <c r="D335" s="119"/>
      <c r="E335" s="113" t="str">
        <f t="shared" si="5"/>
        <v/>
      </c>
      <c r="F335" s="26"/>
      <c r="G335" s="114" t="e">
        <f>IF(ABS(Total_Discrepancy1/'1-Step 1-L-Year'!$E$6)&lt;Threshhold1,'1-Step 1-L-Year'!E335,"")</f>
        <v>#VALUE!</v>
      </c>
    </row>
    <row r="336" spans="2:7" outlineLevel="3">
      <c r="B336" s="22">
        <v>1305111</v>
      </c>
      <c r="C336" s="44" t="s">
        <v>99</v>
      </c>
      <c r="D336" s="139"/>
      <c r="E336" s="113" t="str">
        <f t="shared" si="5"/>
        <v/>
      </c>
      <c r="F336" s="26"/>
      <c r="G336" s="114" t="e">
        <f>IF(ABS(Total_Discrepancy1/'1-Step 1-L-Year'!$E$6)&lt;Threshhold1,'1-Step 1-L-Year'!E336,"")</f>
        <v>#VALUE!</v>
      </c>
    </row>
    <row r="337" spans="2:7" outlineLevel="1">
      <c r="B337" s="22">
        <v>1400000</v>
      </c>
      <c r="C337" s="23" t="s">
        <v>111</v>
      </c>
      <c r="D337" s="119"/>
      <c r="E337" s="113" t="str">
        <f t="shared" si="5"/>
        <v/>
      </c>
      <c r="F337" s="26"/>
      <c r="G337" s="114" t="e">
        <f>IF(ABS(Total_Discrepancy1/'1-Step 1-L-Year'!$E$6)&lt;Threshhold1,'1-Step 1-L-Year'!E337,"")</f>
        <v>#VALUE!</v>
      </c>
    </row>
    <row r="338" spans="2:7" outlineLevel="2">
      <c r="B338" s="22">
        <v>1401000</v>
      </c>
      <c r="C338" s="37" t="s">
        <v>171</v>
      </c>
      <c r="D338" s="139"/>
      <c r="E338" s="113" t="str">
        <f t="shared" si="5"/>
        <v/>
      </c>
      <c r="F338" s="26"/>
      <c r="G338" s="114" t="e">
        <f>IF(ABS(Total_Discrepancy1/'1-Step 1-L-Year'!$E$6)&lt;Threshhold1,'1-Step 1-L-Year'!E338,"")</f>
        <v>#VALUE!</v>
      </c>
    </row>
    <row r="339" spans="2:7" outlineLevel="3">
      <c r="B339" s="22">
        <v>1401100</v>
      </c>
      <c r="C339" s="30" t="s">
        <v>171</v>
      </c>
      <c r="D339" s="119"/>
      <c r="E339" s="113" t="str">
        <f t="shared" si="5"/>
        <v/>
      </c>
      <c r="F339" s="26"/>
      <c r="G339" s="114" t="e">
        <f>IF(ABS(Total_Discrepancy1/'1-Step 1-L-Year'!$E$6)&lt;Threshhold1,'1-Step 1-L-Year'!E339,"")</f>
        <v>#VALUE!</v>
      </c>
    </row>
    <row r="340" spans="2:7" outlineLevel="3">
      <c r="B340" s="22">
        <v>1401110</v>
      </c>
      <c r="C340" s="31" t="s">
        <v>105</v>
      </c>
      <c r="D340" s="139"/>
      <c r="E340" s="113" t="str">
        <f t="shared" si="5"/>
        <v/>
      </c>
      <c r="F340" s="26"/>
      <c r="G340" s="114" t="e">
        <f>IF(ABS(Total_Discrepancy1/'1-Step 1-L-Year'!$E$6)&lt;Threshhold1,'1-Step 1-L-Year'!E340,"")</f>
        <v>#VALUE!</v>
      </c>
    </row>
    <row r="341" spans="2:7" outlineLevel="3">
      <c r="B341" s="22">
        <v>1401111</v>
      </c>
      <c r="C341" s="44" t="s">
        <v>105</v>
      </c>
      <c r="D341" s="119"/>
      <c r="E341" s="113" t="str">
        <f t="shared" si="5"/>
        <v/>
      </c>
      <c r="F341" s="26"/>
      <c r="G341" s="114" t="e">
        <f>IF(ABS(Total_Discrepancy1/'1-Step 1-L-Year'!$E$6)&lt;Threshhold1,'1-Step 1-L-Year'!E341,"")</f>
        <v>#VALUE!</v>
      </c>
    </row>
    <row r="342" spans="2:7" outlineLevel="3">
      <c r="B342" s="22">
        <v>1401120</v>
      </c>
      <c r="C342" s="31" t="s">
        <v>106</v>
      </c>
      <c r="D342" s="139"/>
      <c r="E342" s="113" t="str">
        <f t="shared" si="5"/>
        <v/>
      </c>
      <c r="F342" s="26"/>
      <c r="G342" s="114" t="e">
        <f>IF(ABS(Total_Discrepancy1/'1-Step 1-L-Year'!$E$6)&lt;Threshhold1,'1-Step 1-L-Year'!E342,"")</f>
        <v>#VALUE!</v>
      </c>
    </row>
    <row r="343" spans="2:7" outlineLevel="3">
      <c r="B343" s="22">
        <v>1401121</v>
      </c>
      <c r="C343" s="44" t="s">
        <v>106</v>
      </c>
      <c r="D343" s="119"/>
      <c r="E343" s="113" t="str">
        <f t="shared" si="5"/>
        <v/>
      </c>
      <c r="F343" s="26"/>
      <c r="G343" s="114" t="e">
        <f>IF(ABS(Total_Discrepancy1/'1-Step 1-L-Year'!$E$6)&lt;Threshhold1,'1-Step 1-L-Year'!E343,"")</f>
        <v>#VALUE!</v>
      </c>
    </row>
    <row r="344" spans="2:7" outlineLevel="3">
      <c r="B344" s="22">
        <v>1401130</v>
      </c>
      <c r="C344" s="31" t="s">
        <v>107</v>
      </c>
      <c r="D344" s="139"/>
      <c r="E344" s="113" t="str">
        <f t="shared" si="5"/>
        <v/>
      </c>
      <c r="F344" s="26"/>
      <c r="G344" s="114" t="e">
        <f>IF(ABS(Total_Discrepancy1/'1-Step 1-L-Year'!$E$6)&lt;Threshhold1,'1-Step 1-L-Year'!E344,"")</f>
        <v>#VALUE!</v>
      </c>
    </row>
    <row r="345" spans="2:7" ht="12.75" customHeight="1" outlineLevel="3">
      <c r="B345" s="22">
        <v>1401131</v>
      </c>
      <c r="C345" s="32" t="s">
        <v>107</v>
      </c>
      <c r="D345" s="118"/>
      <c r="E345" s="113" t="str">
        <f t="shared" si="5"/>
        <v/>
      </c>
      <c r="F345" s="26"/>
      <c r="G345" s="114" t="e">
        <f>IF(ABS(Total_Discrepancy1/'1-Step 1-L-Year'!$E$6)&lt;Threshhold1,'1-Step 1-L-Year'!E345,"")</f>
        <v>#VALUE!</v>
      </c>
    </row>
    <row r="346" spans="2:7" outlineLevel="3">
      <c r="B346" s="22">
        <v>1401140</v>
      </c>
      <c r="C346" s="31" t="s">
        <v>108</v>
      </c>
      <c r="D346" s="119"/>
      <c r="E346" s="113" t="str">
        <f t="shared" si="5"/>
        <v/>
      </c>
      <c r="F346" s="26"/>
      <c r="G346" s="114" t="e">
        <f>IF(ABS(Total_Discrepancy1/'1-Step 1-L-Year'!$E$6)&lt;Threshhold1,'1-Step 1-L-Year'!E346,"")</f>
        <v>#VALUE!</v>
      </c>
    </row>
    <row r="347" spans="2:7" outlineLevel="3">
      <c r="B347" s="22">
        <v>1401141</v>
      </c>
      <c r="C347" s="44" t="s">
        <v>108</v>
      </c>
      <c r="D347" s="139"/>
      <c r="E347" s="113" t="str">
        <f t="shared" si="5"/>
        <v/>
      </c>
      <c r="F347" s="26"/>
      <c r="G347" s="114" t="e">
        <f>IF(ABS(Total_Discrepancy1/'1-Step 1-L-Year'!$E$6)&lt;Threshhold1,'1-Step 1-L-Year'!E347,"")</f>
        <v>#VALUE!</v>
      </c>
    </row>
    <row r="348" spans="2:7" outlineLevel="3">
      <c r="B348" s="22">
        <v>1401150</v>
      </c>
      <c r="C348" s="31" t="s">
        <v>109</v>
      </c>
      <c r="D348" s="139"/>
      <c r="E348" s="113" t="str">
        <f t="shared" si="5"/>
        <v/>
      </c>
      <c r="F348" s="26"/>
      <c r="G348" s="114" t="e">
        <f>IF(ABS(Total_Discrepancy1/'1-Step 1-L-Year'!$E$6)&lt;Threshhold1,'1-Step 1-L-Year'!E348,"")</f>
        <v>#VALUE!</v>
      </c>
    </row>
    <row r="349" spans="2:7" outlineLevel="3">
      <c r="B349" s="22">
        <v>1401151</v>
      </c>
      <c r="C349" s="44" t="s">
        <v>109</v>
      </c>
      <c r="D349" s="119"/>
      <c r="E349" s="113" t="str">
        <f t="shared" si="5"/>
        <v/>
      </c>
      <c r="F349" s="26"/>
      <c r="G349" s="114" t="e">
        <f>IF(ABS(Total_Discrepancy1/'1-Step 1-L-Year'!$E$6)&lt;Threshhold1,'1-Step 1-L-Year'!E349,"")</f>
        <v>#VALUE!</v>
      </c>
    </row>
    <row r="350" spans="2:7" outlineLevel="1">
      <c r="B350" s="22">
        <v>1500000</v>
      </c>
      <c r="C350" s="23" t="s">
        <v>260</v>
      </c>
      <c r="D350" s="139"/>
      <c r="E350" s="113" t="str">
        <f t="shared" si="5"/>
        <v/>
      </c>
      <c r="F350" s="26"/>
      <c r="G350" s="114" t="e">
        <f>IF(ABS(Total_Discrepancy1/'1-Step 1-L-Year'!$E$6)&lt;Threshhold1,'1-Step 1-L-Year'!E350,"")</f>
        <v>#VALUE!</v>
      </c>
    </row>
    <row r="351" spans="2:7" s="29" customFormat="1" ht="20.100000000000001" customHeight="1" outlineLevel="2">
      <c r="B351" s="22">
        <v>1501000</v>
      </c>
      <c r="C351" s="27" t="s">
        <v>172</v>
      </c>
      <c r="D351" s="116"/>
      <c r="E351" s="113" t="str">
        <f t="shared" si="5"/>
        <v/>
      </c>
      <c r="F351" s="26"/>
      <c r="G351" s="114" t="e">
        <f>IF(ABS(Total_Discrepancy1/'1-Step 1-L-Year'!$E$6)&lt;Threshhold1,'1-Step 1-L-Year'!E351,"")</f>
        <v>#VALUE!</v>
      </c>
    </row>
    <row r="352" spans="2:7" ht="12.75" customHeight="1" outlineLevel="3">
      <c r="B352" s="22">
        <v>1501100</v>
      </c>
      <c r="C352" s="30" t="s">
        <v>173</v>
      </c>
      <c r="D352" s="118"/>
      <c r="E352" s="113" t="str">
        <f t="shared" si="5"/>
        <v/>
      </c>
      <c r="F352" s="26"/>
      <c r="G352" s="114" t="e">
        <f>IF(ABS(Total_Discrepancy1/'1-Step 1-L-Year'!$E$6)&lt;Threshhold1,'1-Step 1-L-Year'!E352,"")</f>
        <v>#VALUE!</v>
      </c>
    </row>
    <row r="353" spans="2:7" outlineLevel="3">
      <c r="B353" s="22">
        <v>1501110</v>
      </c>
      <c r="C353" s="31" t="s">
        <v>261</v>
      </c>
      <c r="D353" s="119"/>
      <c r="E353" s="113" t="str">
        <f t="shared" si="5"/>
        <v/>
      </c>
      <c r="F353" s="26"/>
      <c r="G353" s="114" t="e">
        <f>IF(ABS(Total_Discrepancy1/'1-Step 1-L-Year'!$E$6)&lt;Threshhold1,'1-Step 1-L-Year'!E353,"")</f>
        <v>#VALUE!</v>
      </c>
    </row>
    <row r="354" spans="2:7" outlineLevel="3">
      <c r="B354" s="22">
        <v>1501111</v>
      </c>
      <c r="C354" s="44" t="s">
        <v>186</v>
      </c>
      <c r="D354" s="120"/>
      <c r="E354" s="113" t="str">
        <f t="shared" si="5"/>
        <v/>
      </c>
      <c r="F354" s="26"/>
      <c r="G354" s="114" t="e">
        <f>IF(ABS(Total_Discrepancy1/'1-Step 1-L-Year'!$E$6)&lt;Threshhold1,'1-Step 1-L-Year'!E354,"")</f>
        <v>#VALUE!</v>
      </c>
    </row>
    <row r="355" spans="2:7" ht="12.75" customHeight="1" outlineLevel="3">
      <c r="B355" s="22">
        <v>1501112</v>
      </c>
      <c r="C355" s="44" t="s">
        <v>189</v>
      </c>
      <c r="D355" s="118"/>
      <c r="E355" s="113" t="str">
        <f t="shared" si="5"/>
        <v/>
      </c>
      <c r="F355" s="26"/>
      <c r="G355" s="114" t="e">
        <f>IF(ABS(Total_Discrepancy1/'1-Step 1-L-Year'!$E$6)&lt;Threshhold1,'1-Step 1-L-Year'!E355,"")</f>
        <v>#VALUE!</v>
      </c>
    </row>
    <row r="356" spans="2:7" outlineLevel="3">
      <c r="B356" s="22">
        <v>1501115</v>
      </c>
      <c r="C356" s="44" t="s">
        <v>187</v>
      </c>
      <c r="D356" s="119"/>
      <c r="E356" s="113" t="str">
        <f t="shared" si="5"/>
        <v/>
      </c>
      <c r="F356" s="26"/>
      <c r="G356" s="114" t="e">
        <f>IF(ABS(Total_Discrepancy1/'1-Step 1-L-Year'!$E$6)&lt;Threshhold1,'1-Step 1-L-Year'!E356,"")</f>
        <v>#VALUE!</v>
      </c>
    </row>
    <row r="357" spans="2:7" outlineLevel="3">
      <c r="B357" s="22">
        <v>1501116</v>
      </c>
      <c r="C357" s="44" t="s">
        <v>188</v>
      </c>
      <c r="D357" s="139"/>
      <c r="E357" s="113" t="str">
        <f t="shared" si="5"/>
        <v/>
      </c>
      <c r="F357" s="26"/>
      <c r="G357" s="114" t="e">
        <f>IF(ABS(Total_Discrepancy1/'1-Step 1-L-Year'!$E$6)&lt;Threshhold1,'1-Step 1-L-Year'!E357,"")</f>
        <v>#VALUE!</v>
      </c>
    </row>
    <row r="358" spans="2:7" ht="12.75" customHeight="1" outlineLevel="3">
      <c r="B358" s="22">
        <v>1501120</v>
      </c>
      <c r="C358" s="31" t="s">
        <v>262</v>
      </c>
      <c r="D358" s="118"/>
      <c r="E358" s="113" t="str">
        <f t="shared" si="5"/>
        <v/>
      </c>
      <c r="F358" s="26"/>
      <c r="G358" s="114" t="e">
        <f>IF(ABS(Total_Discrepancy1/'1-Step 1-L-Year'!$E$6)&lt;Threshhold1,'1-Step 1-L-Year'!E358,"")</f>
        <v>#VALUE!</v>
      </c>
    </row>
    <row r="359" spans="2:7" outlineLevel="3">
      <c r="B359" s="22">
        <v>1501121</v>
      </c>
      <c r="C359" s="44" t="s">
        <v>263</v>
      </c>
      <c r="D359" s="119"/>
      <c r="E359" s="113" t="str">
        <f t="shared" si="5"/>
        <v/>
      </c>
      <c r="F359" s="26"/>
      <c r="G359" s="114" t="e">
        <f>IF(ABS(Total_Discrepancy1/'1-Step 1-L-Year'!$E$6)&lt;Threshhold1,'1-Step 1-L-Year'!E359,"")</f>
        <v>#VALUE!</v>
      </c>
    </row>
    <row r="360" spans="2:7" outlineLevel="3">
      <c r="B360" s="22">
        <v>1501122</v>
      </c>
      <c r="C360" s="44" t="s">
        <v>190</v>
      </c>
      <c r="D360" s="139"/>
      <c r="E360" s="113" t="str">
        <f t="shared" si="5"/>
        <v/>
      </c>
      <c r="F360" s="26"/>
      <c r="G360" s="114" t="e">
        <f>IF(ABS(Total_Discrepancy1/'1-Step 1-L-Year'!$E$6)&lt;Threshhold1,'1-Step 1-L-Year'!E360,"")</f>
        <v>#VALUE!</v>
      </c>
    </row>
    <row r="361" spans="2:7" s="29" customFormat="1" ht="20.100000000000001" customHeight="1" outlineLevel="3">
      <c r="B361" s="22">
        <v>1501200</v>
      </c>
      <c r="C361" s="30" t="s">
        <v>174</v>
      </c>
      <c r="D361" s="116"/>
      <c r="E361" s="113" t="str">
        <f t="shared" si="5"/>
        <v/>
      </c>
      <c r="F361" s="26"/>
      <c r="G361" s="114" t="e">
        <f>IF(ABS(Total_Discrepancy1/'1-Step 1-L-Year'!$E$6)&lt;Threshhold1,'1-Step 1-L-Year'!E361,"")</f>
        <v>#VALUE!</v>
      </c>
    </row>
    <row r="362" spans="2:7" ht="12.75" customHeight="1" outlineLevel="3">
      <c r="B362" s="22">
        <v>1501210</v>
      </c>
      <c r="C362" s="31" t="s">
        <v>191</v>
      </c>
      <c r="D362" s="118"/>
      <c r="E362" s="113" t="str">
        <f t="shared" si="5"/>
        <v/>
      </c>
      <c r="F362" s="26"/>
      <c r="G362" s="114" t="e">
        <f>IF(ABS(Total_Discrepancy1/'1-Step 1-L-Year'!$E$6)&lt;Threshhold1,'1-Step 1-L-Year'!E362,"")</f>
        <v>#VALUE!</v>
      </c>
    </row>
    <row r="363" spans="2:7" outlineLevel="3">
      <c r="B363" s="22">
        <v>1501211</v>
      </c>
      <c r="C363" s="44" t="s">
        <v>191</v>
      </c>
      <c r="D363" s="119"/>
      <c r="E363" s="113" t="str">
        <f t="shared" si="5"/>
        <v/>
      </c>
      <c r="F363" s="26"/>
      <c r="G363" s="114" t="e">
        <f>IF(ABS(Total_Discrepancy1/'1-Step 1-L-Year'!$E$6)&lt;Threshhold1,'1-Step 1-L-Year'!E363,"")</f>
        <v>#VALUE!</v>
      </c>
    </row>
    <row r="364" spans="2:7" outlineLevel="3">
      <c r="B364" s="22">
        <v>1501220</v>
      </c>
      <c r="C364" s="31" t="s">
        <v>192</v>
      </c>
      <c r="D364" s="139"/>
      <c r="E364" s="113" t="str">
        <f t="shared" si="5"/>
        <v/>
      </c>
      <c r="F364" s="26"/>
      <c r="G364" s="114" t="e">
        <f>IF(ABS(Total_Discrepancy1/'1-Step 1-L-Year'!$E$6)&lt;Threshhold1,'1-Step 1-L-Year'!E364,"")</f>
        <v>#VALUE!</v>
      </c>
    </row>
    <row r="365" spans="2:7" ht="27" customHeight="1" outlineLevel="3">
      <c r="B365" s="22">
        <v>1501221</v>
      </c>
      <c r="C365" s="44" t="s">
        <v>192</v>
      </c>
      <c r="D365" s="112"/>
      <c r="E365" s="113" t="str">
        <f t="shared" si="5"/>
        <v/>
      </c>
      <c r="F365" s="26"/>
      <c r="G365" s="114" t="e">
        <f>IF(ABS(Total_Discrepancy1/'1-Step 1-L-Year'!$E$6)&lt;Threshhold1,'1-Step 1-L-Year'!E365,"")</f>
        <v>#VALUE!</v>
      </c>
    </row>
    <row r="366" spans="2:7" s="29" customFormat="1" ht="20.100000000000001" customHeight="1" outlineLevel="3">
      <c r="B366" s="22">
        <v>1501230</v>
      </c>
      <c r="C366" s="31" t="s">
        <v>112</v>
      </c>
      <c r="D366" s="116"/>
      <c r="E366" s="113" t="str">
        <f t="shared" si="5"/>
        <v/>
      </c>
      <c r="F366" s="26"/>
      <c r="G366" s="114" t="e">
        <f>IF(ABS(Total_Discrepancy1/'1-Step 1-L-Year'!$E$6)&lt;Threshhold1,'1-Step 1-L-Year'!E366,"")</f>
        <v>#VALUE!</v>
      </c>
    </row>
    <row r="367" spans="2:7" ht="12.75" customHeight="1" outlineLevel="3">
      <c r="B367" s="22">
        <v>1501231</v>
      </c>
      <c r="C367" s="44" t="s">
        <v>112</v>
      </c>
      <c r="D367" s="118"/>
      <c r="E367" s="113" t="str">
        <f t="shared" si="5"/>
        <v/>
      </c>
      <c r="F367" s="26"/>
      <c r="G367" s="114" t="e">
        <f>IF(ABS(Total_Discrepancy1/'1-Step 1-L-Year'!$E$6)&lt;Threshhold1,'1-Step 1-L-Year'!E367,"")</f>
        <v>#VALUE!</v>
      </c>
    </row>
    <row r="368" spans="2:7" outlineLevel="3">
      <c r="B368" s="22">
        <v>1501300</v>
      </c>
      <c r="C368" s="30" t="s">
        <v>175</v>
      </c>
      <c r="D368" s="119"/>
      <c r="E368" s="113" t="str">
        <f t="shared" si="5"/>
        <v/>
      </c>
      <c r="F368" s="26"/>
      <c r="G368" s="114" t="e">
        <f>IF(ABS(Total_Discrepancy1/'1-Step 1-L-Year'!$E$6)&lt;Threshhold1,'1-Step 1-L-Year'!E368,"")</f>
        <v>#VALUE!</v>
      </c>
    </row>
    <row r="369" spans="2:7" outlineLevel="3">
      <c r="B369" s="22">
        <v>1501310</v>
      </c>
      <c r="C369" s="31" t="s">
        <v>193</v>
      </c>
      <c r="D369" s="139"/>
      <c r="E369" s="113" t="str">
        <f t="shared" si="5"/>
        <v/>
      </c>
      <c r="F369" s="26"/>
      <c r="G369" s="114" t="e">
        <f>IF(ABS(Total_Discrepancy1/'1-Step 1-L-Year'!$E$6)&lt;Threshhold1,'1-Step 1-L-Year'!E369,"")</f>
        <v>#VALUE!</v>
      </c>
    </row>
    <row r="370" spans="2:7" outlineLevel="3">
      <c r="B370" s="22">
        <v>1501311</v>
      </c>
      <c r="C370" s="44" t="s">
        <v>193</v>
      </c>
      <c r="D370" s="139"/>
      <c r="E370" s="113" t="str">
        <f t="shared" si="5"/>
        <v/>
      </c>
      <c r="F370" s="26"/>
      <c r="G370" s="114" t="e">
        <f>IF(ABS(Total_Discrepancy1/'1-Step 1-L-Year'!$E$6)&lt;Threshhold1,'1-Step 1-L-Year'!E370,"")</f>
        <v>#VALUE!</v>
      </c>
    </row>
    <row r="371" spans="2:7" s="29" customFormat="1" ht="20.100000000000001" customHeight="1" outlineLevel="2">
      <c r="B371" s="22">
        <v>1502000</v>
      </c>
      <c r="C371" s="27" t="s">
        <v>176</v>
      </c>
      <c r="D371" s="116"/>
      <c r="E371" s="113" t="str">
        <f t="shared" si="5"/>
        <v/>
      </c>
      <c r="F371" s="26"/>
      <c r="G371" s="114" t="e">
        <f>IF(ABS(Total_Discrepancy1/'1-Step 1-L-Year'!$E$6)&lt;Threshhold1,'1-Step 1-L-Year'!E371,"")</f>
        <v>#VALUE!</v>
      </c>
    </row>
    <row r="372" spans="2:7" ht="12.75" customHeight="1" outlineLevel="3">
      <c r="B372" s="22">
        <v>1502100</v>
      </c>
      <c r="C372" s="30" t="s">
        <v>176</v>
      </c>
      <c r="D372" s="118"/>
      <c r="E372" s="113" t="str">
        <f t="shared" si="5"/>
        <v/>
      </c>
      <c r="F372" s="26"/>
      <c r="G372" s="114" t="e">
        <f>IF(ABS(Total_Discrepancy1/'1-Step 1-L-Year'!$E$6)&lt;Threshhold1,'1-Step 1-L-Year'!E372,"")</f>
        <v>#VALUE!</v>
      </c>
    </row>
    <row r="373" spans="2:7" ht="24" customHeight="1" outlineLevel="3">
      <c r="B373" s="22">
        <v>1502110</v>
      </c>
      <c r="C373" s="31" t="s">
        <v>113</v>
      </c>
      <c r="D373" s="119"/>
      <c r="E373" s="113" t="str">
        <f t="shared" si="5"/>
        <v/>
      </c>
      <c r="F373" s="26"/>
      <c r="G373" s="114" t="e">
        <f>IF(ABS(Total_Discrepancy1/'1-Step 1-L-Year'!$E$6)&lt;Threshhold1,'1-Step 1-L-Year'!E373,"")</f>
        <v>#VALUE!</v>
      </c>
    </row>
    <row r="374" spans="2:7" outlineLevel="3">
      <c r="B374" s="22">
        <v>1502111</v>
      </c>
      <c r="C374" s="44" t="s">
        <v>264</v>
      </c>
      <c r="D374" s="139"/>
      <c r="E374" s="113" t="str">
        <f t="shared" si="5"/>
        <v/>
      </c>
      <c r="F374" s="26"/>
      <c r="G374" s="114" t="e">
        <f>IF(ABS(Total_Discrepancy1/'1-Step 1-L-Year'!$E$6)&lt;Threshhold1,'1-Step 1-L-Year'!E374,"")</f>
        <v>#VALUE!</v>
      </c>
    </row>
    <row r="375" spans="2:7" outlineLevel="2">
      <c r="B375" s="22">
        <v>1503000</v>
      </c>
      <c r="C375" s="27" t="s">
        <v>177</v>
      </c>
      <c r="D375" s="139"/>
      <c r="E375" s="113" t="str">
        <f t="shared" si="5"/>
        <v/>
      </c>
      <c r="F375" s="26"/>
      <c r="G375" s="114" t="e">
        <f>IF(ABS(Total_Discrepancy1/'1-Step 1-L-Year'!$E$6)&lt;Threshhold1,'1-Step 1-L-Year'!E375,"")</f>
        <v>#VALUE!</v>
      </c>
    </row>
    <row r="376" spans="2:7" ht="27" customHeight="1" outlineLevel="3">
      <c r="B376" s="22">
        <v>1503100</v>
      </c>
      <c r="C376" s="30" t="s">
        <v>177</v>
      </c>
      <c r="D376" s="112"/>
      <c r="E376" s="113" t="str">
        <f t="shared" si="5"/>
        <v/>
      </c>
      <c r="F376" s="26"/>
      <c r="G376" s="114" t="e">
        <f>IF(ABS(Total_Discrepancy1/'1-Step 1-L-Year'!$E$6)&lt;Threshhold1,'1-Step 1-L-Year'!E376,"")</f>
        <v>#VALUE!</v>
      </c>
    </row>
    <row r="377" spans="2:7" s="29" customFormat="1" ht="20.100000000000001" customHeight="1" outlineLevel="3">
      <c r="B377" s="22">
        <v>1503110</v>
      </c>
      <c r="C377" s="31" t="s">
        <v>114</v>
      </c>
      <c r="D377" s="116"/>
      <c r="E377" s="113" t="str">
        <f t="shared" si="5"/>
        <v/>
      </c>
      <c r="F377" s="26"/>
      <c r="G377" s="114" t="e">
        <f>IF(ABS(Total_Discrepancy1/'1-Step 1-L-Year'!$E$6)&lt;Threshhold1,'1-Step 1-L-Year'!E377,"")</f>
        <v>#VALUE!</v>
      </c>
    </row>
    <row r="378" spans="2:7" ht="12.75" customHeight="1" outlineLevel="3">
      <c r="B378" s="22">
        <v>1503111</v>
      </c>
      <c r="C378" s="44" t="s">
        <v>114</v>
      </c>
      <c r="D378" s="118"/>
      <c r="E378" s="113" t="str">
        <f t="shared" si="5"/>
        <v/>
      </c>
      <c r="F378" s="26"/>
      <c r="G378" s="114" t="e">
        <f>IF(ABS(Total_Discrepancy1/'1-Step 1-L-Year'!$E$6)&lt;Threshhold1,'1-Step 1-L-Year'!E378,"")</f>
        <v>#VALUE!</v>
      </c>
    </row>
    <row r="379" spans="2:7" ht="12.75" customHeight="1" outlineLevel="1">
      <c r="B379" s="22">
        <v>1600000</v>
      </c>
      <c r="C379" s="23" t="s">
        <v>115</v>
      </c>
      <c r="D379" s="119"/>
      <c r="E379" s="113" t="str">
        <f t="shared" si="5"/>
        <v/>
      </c>
      <c r="F379" s="26"/>
      <c r="G379" s="114" t="e">
        <f>IF(ABS(Total_Discrepancy1/'1-Step 1-L-Year'!$E$6)&lt;Threshhold1,'1-Step 1-L-Year'!E379,"")</f>
        <v>#VALUE!</v>
      </c>
    </row>
    <row r="380" spans="2:7" outlineLevel="2">
      <c r="B380" s="22">
        <v>1601000</v>
      </c>
      <c r="C380" s="27" t="s">
        <v>115</v>
      </c>
      <c r="D380" s="120"/>
      <c r="E380" s="113" t="str">
        <f t="shared" si="5"/>
        <v/>
      </c>
      <c r="F380" s="26"/>
      <c r="G380" s="114" t="e">
        <f>IF(ABS(Total_Discrepancy1/'1-Step 1-L-Year'!$E$6)&lt;Threshhold1,'1-Step 1-L-Year'!E380,"")</f>
        <v>#VALUE!</v>
      </c>
    </row>
    <row r="381" spans="2:7" outlineLevel="3">
      <c r="B381" s="22">
        <v>1601100</v>
      </c>
      <c r="C381" s="30" t="s">
        <v>115</v>
      </c>
      <c r="D381" s="120"/>
      <c r="E381" s="113" t="str">
        <f t="shared" si="5"/>
        <v/>
      </c>
      <c r="F381" s="26"/>
      <c r="G381" s="114" t="e">
        <f>IF(ABS(Total_Discrepancy1/'1-Step 1-L-Year'!$E$6)&lt;Threshhold1,'1-Step 1-L-Year'!E381,"")</f>
        <v>#VALUE!</v>
      </c>
    </row>
    <row r="382" spans="2:7" outlineLevel="3">
      <c r="B382" s="22">
        <v>1601110</v>
      </c>
      <c r="C382" s="31" t="s">
        <v>116</v>
      </c>
      <c r="D382" s="116"/>
      <c r="E382" s="113" t="str">
        <f t="shared" si="5"/>
        <v/>
      </c>
      <c r="G382" s="114" t="e">
        <f>IF(ABS(Total_Discrepancy1/'1-Step 1-L-Year'!$E$6)&lt;Threshhold1,'1-Step 1-L-Year'!E382,"")</f>
        <v>#VALUE!</v>
      </c>
    </row>
    <row r="383" spans="2:7" outlineLevel="3">
      <c r="B383" s="22">
        <v>1601111</v>
      </c>
      <c r="C383" s="32" t="s">
        <v>117</v>
      </c>
      <c r="D383" s="118"/>
      <c r="E383" s="113" t="str">
        <f t="shared" si="5"/>
        <v/>
      </c>
      <c r="G383" s="114" t="e">
        <f>IF(ABS(Total_Discrepancy1/'1-Step 1-L-Year'!$E$6)&lt;Threshhold1,'1-Step 1-L-Year'!E383,"")</f>
        <v>#VALUE!</v>
      </c>
    </row>
    <row r="384" spans="2:7" outlineLevel="3">
      <c r="B384" s="22">
        <v>1601112</v>
      </c>
      <c r="C384" s="32" t="s">
        <v>118</v>
      </c>
      <c r="D384" s="119"/>
      <c r="E384" s="113" t="str">
        <f t="shared" si="5"/>
        <v/>
      </c>
      <c r="G384" s="114" t="e">
        <f>IF(ABS(Total_Discrepancy1/'1-Step 1-L-Year'!$E$6)&lt;Threshhold1,'1-Step 1-L-Year'!E384,"")</f>
        <v>#VALUE!</v>
      </c>
    </row>
  </sheetData>
  <sheetProtection algorithmName="SHA-512" hashValue="wAmPOUzu9hgGJYbdfPtM6ZbtPwD+u6PYw52TGDFyn1g+et2PKdC3mtbthq49XBLNj9MfDuPU+vu4gz5mWTMohg==" saltValue="Ptqt/CgfHKefKplPRQRz8A==" spinCount="100000" sheet="1" objects="1" scenarios="1" selectLockedCells="1"/>
  <mergeCells count="4">
    <mergeCell ref="B1:B3"/>
    <mergeCell ref="C1:C3"/>
    <mergeCell ref="D4:E4"/>
    <mergeCell ref="D5:E5"/>
  </mergeCells>
  <conditionalFormatting sqref="G6:G384">
    <cfRule type="cellIs" dxfId="18" priority="2"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outlinePr summaryBelow="0"/>
    <pageSetUpPr fitToPage="1"/>
  </sheetPr>
  <dimension ref="B1:G384"/>
  <sheetViews>
    <sheetView zoomScaleNormal="100" workbookViewId="0">
      <pane xSplit="3" ySplit="5" topLeftCell="D6" activePane="bottomRight" state="frozen"/>
      <selection activeCell="D6" sqref="D6"/>
      <selection pane="topRight" activeCell="D6" sqref="D6"/>
      <selection pane="bottomLeft" activeCell="D6" sqref="D6"/>
      <selection pane="bottomRight" activeCell="F1" sqref="F1"/>
    </sheetView>
  </sheetViews>
  <sheetFormatPr defaultColWidth="9.140625" defaultRowHeight="12.75" outlineLevelRow="3"/>
  <cols>
    <col min="1" max="1" width="1.7109375" style="17" customWidth="1"/>
    <col min="2" max="2" width="15" style="47" customWidth="1"/>
    <col min="3" max="3" width="60.7109375" style="17" customWidth="1"/>
    <col min="4" max="4" width="15" style="151" customWidth="1"/>
    <col min="5" max="5" width="16.140625" style="17" customWidth="1"/>
    <col min="6" max="6" width="18.140625" style="17" customWidth="1"/>
    <col min="7" max="7" width="9.140625" style="17" hidden="1" customWidth="1"/>
    <col min="8" max="9" width="0" style="17" hidden="1" customWidth="1"/>
    <col min="10" max="236" width="9.140625" style="17"/>
    <col min="237" max="237" width="1.7109375" style="17" customWidth="1"/>
    <col min="238" max="238" width="9.140625" style="17"/>
    <col min="239" max="239" width="42.7109375" style="17" customWidth="1"/>
    <col min="240" max="240" width="12.85546875" style="17" customWidth="1"/>
    <col min="241" max="492" width="9.140625" style="17"/>
    <col min="493" max="493" width="1.7109375" style="17" customWidth="1"/>
    <col min="494" max="494" width="9.140625" style="17"/>
    <col min="495" max="495" width="42.7109375" style="17" customWidth="1"/>
    <col min="496" max="496" width="12.85546875" style="17" customWidth="1"/>
    <col min="497" max="748" width="9.140625" style="17"/>
    <col min="749" max="749" width="1.7109375" style="17" customWidth="1"/>
    <col min="750" max="750" width="9.140625" style="17"/>
    <col min="751" max="751" width="42.7109375" style="17" customWidth="1"/>
    <col min="752" max="752" width="12.85546875" style="17" customWidth="1"/>
    <col min="753" max="1004" width="9.140625" style="17"/>
    <col min="1005" max="1005" width="1.7109375" style="17" customWidth="1"/>
    <col min="1006" max="1006" width="9.140625" style="17"/>
    <col min="1007" max="1007" width="42.7109375" style="17" customWidth="1"/>
    <col min="1008" max="1008" width="12.85546875" style="17" customWidth="1"/>
    <col min="1009" max="1260" width="9.140625" style="17"/>
    <col min="1261" max="1261" width="1.7109375" style="17" customWidth="1"/>
    <col min="1262" max="1262" width="9.140625" style="17"/>
    <col min="1263" max="1263" width="42.7109375" style="17" customWidth="1"/>
    <col min="1264" max="1264" width="12.85546875" style="17" customWidth="1"/>
    <col min="1265" max="1516" width="9.140625" style="17"/>
    <col min="1517" max="1517" width="1.7109375" style="17" customWidth="1"/>
    <col min="1518" max="1518" width="9.140625" style="17"/>
    <col min="1519" max="1519" width="42.7109375" style="17" customWidth="1"/>
    <col min="1520" max="1520" width="12.85546875" style="17" customWidth="1"/>
    <col min="1521" max="1772" width="9.140625" style="17"/>
    <col min="1773" max="1773" width="1.7109375" style="17" customWidth="1"/>
    <col min="1774" max="1774" width="9.140625" style="17"/>
    <col min="1775" max="1775" width="42.7109375" style="17" customWidth="1"/>
    <col min="1776" max="1776" width="12.85546875" style="17" customWidth="1"/>
    <col min="1777" max="2028" width="9.140625" style="17"/>
    <col min="2029" max="2029" width="1.7109375" style="17" customWidth="1"/>
    <col min="2030" max="2030" width="9.140625" style="17"/>
    <col min="2031" max="2031" width="42.7109375" style="17" customWidth="1"/>
    <col min="2032" max="2032" width="12.85546875" style="17" customWidth="1"/>
    <col min="2033" max="2284" width="9.140625" style="17"/>
    <col min="2285" max="2285" width="1.7109375" style="17" customWidth="1"/>
    <col min="2286" max="2286" width="9.140625" style="17"/>
    <col min="2287" max="2287" width="42.7109375" style="17" customWidth="1"/>
    <col min="2288" max="2288" width="12.85546875" style="17" customWidth="1"/>
    <col min="2289" max="2540" width="9.140625" style="17"/>
    <col min="2541" max="2541" width="1.7109375" style="17" customWidth="1"/>
    <col min="2542" max="2542" width="9.140625" style="17"/>
    <col min="2543" max="2543" width="42.7109375" style="17" customWidth="1"/>
    <col min="2544" max="2544" width="12.85546875" style="17" customWidth="1"/>
    <col min="2545" max="2796" width="9.140625" style="17"/>
    <col min="2797" max="2797" width="1.7109375" style="17" customWidth="1"/>
    <col min="2798" max="2798" width="9.140625" style="17"/>
    <col min="2799" max="2799" width="42.7109375" style="17" customWidth="1"/>
    <col min="2800" max="2800" width="12.85546875" style="17" customWidth="1"/>
    <col min="2801" max="3052" width="9.140625" style="17"/>
    <col min="3053" max="3053" width="1.7109375" style="17" customWidth="1"/>
    <col min="3054" max="3054" width="9.140625" style="17"/>
    <col min="3055" max="3055" width="42.7109375" style="17" customWidth="1"/>
    <col min="3056" max="3056" width="12.85546875" style="17" customWidth="1"/>
    <col min="3057" max="3308" width="9.140625" style="17"/>
    <col min="3309" max="3309" width="1.7109375" style="17" customWidth="1"/>
    <col min="3310" max="3310" width="9.140625" style="17"/>
    <col min="3311" max="3311" width="42.7109375" style="17" customWidth="1"/>
    <col min="3312" max="3312" width="12.85546875" style="17" customWidth="1"/>
    <col min="3313" max="3564" width="9.140625" style="17"/>
    <col min="3565" max="3565" width="1.7109375" style="17" customWidth="1"/>
    <col min="3566" max="3566" width="9.140625" style="17"/>
    <col min="3567" max="3567" width="42.7109375" style="17" customWidth="1"/>
    <col min="3568" max="3568" width="12.85546875" style="17" customWidth="1"/>
    <col min="3569" max="3820" width="9.140625" style="17"/>
    <col min="3821" max="3821" width="1.7109375" style="17" customWidth="1"/>
    <col min="3822" max="3822" width="9.140625" style="17"/>
    <col min="3823" max="3823" width="42.7109375" style="17" customWidth="1"/>
    <col min="3824" max="3824" width="12.85546875" style="17" customWidth="1"/>
    <col min="3825" max="4076" width="9.140625" style="17"/>
    <col min="4077" max="4077" width="1.7109375" style="17" customWidth="1"/>
    <col min="4078" max="4078" width="9.140625" style="17"/>
    <col min="4079" max="4079" width="42.7109375" style="17" customWidth="1"/>
    <col min="4080" max="4080" width="12.85546875" style="17" customWidth="1"/>
    <col min="4081" max="4332" width="9.140625" style="17"/>
    <col min="4333" max="4333" width="1.7109375" style="17" customWidth="1"/>
    <col min="4334" max="4334" width="9.140625" style="17"/>
    <col min="4335" max="4335" width="42.7109375" style="17" customWidth="1"/>
    <col min="4336" max="4336" width="12.85546875" style="17" customWidth="1"/>
    <col min="4337" max="4588" width="9.140625" style="17"/>
    <col min="4589" max="4589" width="1.7109375" style="17" customWidth="1"/>
    <col min="4590" max="4590" width="9.140625" style="17"/>
    <col min="4591" max="4591" width="42.7109375" style="17" customWidth="1"/>
    <col min="4592" max="4592" width="12.85546875" style="17" customWidth="1"/>
    <col min="4593" max="4844" width="9.140625" style="17"/>
    <col min="4845" max="4845" width="1.7109375" style="17" customWidth="1"/>
    <col min="4846" max="4846" width="9.140625" style="17"/>
    <col min="4847" max="4847" width="42.7109375" style="17" customWidth="1"/>
    <col min="4848" max="4848" width="12.85546875" style="17" customWidth="1"/>
    <col min="4849" max="5100" width="9.140625" style="17"/>
    <col min="5101" max="5101" width="1.7109375" style="17" customWidth="1"/>
    <col min="5102" max="5102" width="9.140625" style="17"/>
    <col min="5103" max="5103" width="42.7109375" style="17" customWidth="1"/>
    <col min="5104" max="5104" width="12.85546875" style="17" customWidth="1"/>
    <col min="5105" max="5356" width="9.140625" style="17"/>
    <col min="5357" max="5357" width="1.7109375" style="17" customWidth="1"/>
    <col min="5358" max="5358" width="9.140625" style="17"/>
    <col min="5359" max="5359" width="42.7109375" style="17" customWidth="1"/>
    <col min="5360" max="5360" width="12.85546875" style="17" customWidth="1"/>
    <col min="5361" max="5612" width="9.140625" style="17"/>
    <col min="5613" max="5613" width="1.7109375" style="17" customWidth="1"/>
    <col min="5614" max="5614" width="9.140625" style="17"/>
    <col min="5615" max="5615" width="42.7109375" style="17" customWidth="1"/>
    <col min="5616" max="5616" width="12.85546875" style="17" customWidth="1"/>
    <col min="5617" max="5868" width="9.140625" style="17"/>
    <col min="5869" max="5869" width="1.7109375" style="17" customWidth="1"/>
    <col min="5870" max="5870" width="9.140625" style="17"/>
    <col min="5871" max="5871" width="42.7109375" style="17" customWidth="1"/>
    <col min="5872" max="5872" width="12.85546875" style="17" customWidth="1"/>
    <col min="5873" max="6124" width="9.140625" style="17"/>
    <col min="6125" max="6125" width="1.7109375" style="17" customWidth="1"/>
    <col min="6126" max="6126" width="9.140625" style="17"/>
    <col min="6127" max="6127" width="42.7109375" style="17" customWidth="1"/>
    <col min="6128" max="6128" width="12.85546875" style="17" customWidth="1"/>
    <col min="6129" max="6380" width="9.140625" style="17"/>
    <col min="6381" max="6381" width="1.7109375" style="17" customWidth="1"/>
    <col min="6382" max="6382" width="9.140625" style="17"/>
    <col min="6383" max="6383" width="42.7109375" style="17" customWidth="1"/>
    <col min="6384" max="6384" width="12.85546875" style="17" customWidth="1"/>
    <col min="6385" max="6636" width="9.140625" style="17"/>
    <col min="6637" max="6637" width="1.7109375" style="17" customWidth="1"/>
    <col min="6638" max="6638" width="9.140625" style="17"/>
    <col min="6639" max="6639" width="42.7109375" style="17" customWidth="1"/>
    <col min="6640" max="6640" width="12.85546875" style="17" customWidth="1"/>
    <col min="6641" max="6892" width="9.140625" style="17"/>
    <col min="6893" max="6893" width="1.7109375" style="17" customWidth="1"/>
    <col min="6894" max="6894" width="9.140625" style="17"/>
    <col min="6895" max="6895" width="42.7109375" style="17" customWidth="1"/>
    <col min="6896" max="6896" width="12.85546875" style="17" customWidth="1"/>
    <col min="6897" max="7148" width="9.140625" style="17"/>
    <col min="7149" max="7149" width="1.7109375" style="17" customWidth="1"/>
    <col min="7150" max="7150" width="9.140625" style="17"/>
    <col min="7151" max="7151" width="42.7109375" style="17" customWidth="1"/>
    <col min="7152" max="7152" width="12.85546875" style="17" customWidth="1"/>
    <col min="7153" max="7404" width="9.140625" style="17"/>
    <col min="7405" max="7405" width="1.7109375" style="17" customWidth="1"/>
    <col min="7406" max="7406" width="9.140625" style="17"/>
    <col min="7407" max="7407" width="42.7109375" style="17" customWidth="1"/>
    <col min="7408" max="7408" width="12.85546875" style="17" customWidth="1"/>
    <col min="7409" max="7660" width="9.140625" style="17"/>
    <col min="7661" max="7661" width="1.7109375" style="17" customWidth="1"/>
    <col min="7662" max="7662" width="9.140625" style="17"/>
    <col min="7663" max="7663" width="42.7109375" style="17" customWidth="1"/>
    <col min="7664" max="7664" width="12.85546875" style="17" customWidth="1"/>
    <col min="7665" max="7916" width="9.140625" style="17"/>
    <col min="7917" max="7917" width="1.7109375" style="17" customWidth="1"/>
    <col min="7918" max="7918" width="9.140625" style="17"/>
    <col min="7919" max="7919" width="42.7109375" style="17" customWidth="1"/>
    <col min="7920" max="7920" width="12.85546875" style="17" customWidth="1"/>
    <col min="7921" max="8172" width="9.140625" style="17"/>
    <col min="8173" max="8173" width="1.7109375" style="17" customWidth="1"/>
    <col min="8174" max="8174" width="9.140625" style="17"/>
    <col min="8175" max="8175" width="42.7109375" style="17" customWidth="1"/>
    <col min="8176" max="8176" width="12.85546875" style="17" customWidth="1"/>
    <col min="8177" max="8428" width="9.140625" style="17"/>
    <col min="8429" max="8429" width="1.7109375" style="17" customWidth="1"/>
    <col min="8430" max="8430" width="9.140625" style="17"/>
    <col min="8431" max="8431" width="42.7109375" style="17" customWidth="1"/>
    <col min="8432" max="8432" width="12.85546875" style="17" customWidth="1"/>
    <col min="8433" max="8684" width="9.140625" style="17"/>
    <col min="8685" max="8685" width="1.7109375" style="17" customWidth="1"/>
    <col min="8686" max="8686" width="9.140625" style="17"/>
    <col min="8687" max="8687" width="42.7109375" style="17" customWidth="1"/>
    <col min="8688" max="8688" width="12.85546875" style="17" customWidth="1"/>
    <col min="8689" max="8940" width="9.140625" style="17"/>
    <col min="8941" max="8941" width="1.7109375" style="17" customWidth="1"/>
    <col min="8942" max="8942" width="9.140625" style="17"/>
    <col min="8943" max="8943" width="42.7109375" style="17" customWidth="1"/>
    <col min="8944" max="8944" width="12.85546875" style="17" customWidth="1"/>
    <col min="8945" max="9196" width="9.140625" style="17"/>
    <col min="9197" max="9197" width="1.7109375" style="17" customWidth="1"/>
    <col min="9198" max="9198" width="9.140625" style="17"/>
    <col min="9199" max="9199" width="42.7109375" style="17" customWidth="1"/>
    <col min="9200" max="9200" width="12.85546875" style="17" customWidth="1"/>
    <col min="9201" max="9452" width="9.140625" style="17"/>
    <col min="9453" max="9453" width="1.7109375" style="17" customWidth="1"/>
    <col min="9454" max="9454" width="9.140625" style="17"/>
    <col min="9455" max="9455" width="42.7109375" style="17" customWidth="1"/>
    <col min="9456" max="9456" width="12.85546875" style="17" customWidth="1"/>
    <col min="9457" max="9708" width="9.140625" style="17"/>
    <col min="9709" max="9709" width="1.7109375" style="17" customWidth="1"/>
    <col min="9710" max="9710" width="9.140625" style="17"/>
    <col min="9711" max="9711" width="42.7109375" style="17" customWidth="1"/>
    <col min="9712" max="9712" width="12.85546875" style="17" customWidth="1"/>
    <col min="9713" max="9964" width="9.140625" style="17"/>
    <col min="9965" max="9965" width="1.7109375" style="17" customWidth="1"/>
    <col min="9966" max="9966" width="9.140625" style="17"/>
    <col min="9967" max="9967" width="42.7109375" style="17" customWidth="1"/>
    <col min="9968" max="9968" width="12.85546875" style="17" customWidth="1"/>
    <col min="9969" max="10220" width="9.140625" style="17"/>
    <col min="10221" max="10221" width="1.7109375" style="17" customWidth="1"/>
    <col min="10222" max="10222" width="9.140625" style="17"/>
    <col min="10223" max="10223" width="42.7109375" style="17" customWidth="1"/>
    <col min="10224" max="10224" width="12.85546875" style="17" customWidth="1"/>
    <col min="10225" max="10476" width="9.140625" style="17"/>
    <col min="10477" max="10477" width="1.7109375" style="17" customWidth="1"/>
    <col min="10478" max="10478" width="9.140625" style="17"/>
    <col min="10479" max="10479" width="42.7109375" style="17" customWidth="1"/>
    <col min="10480" max="10480" width="12.85546875" style="17" customWidth="1"/>
    <col min="10481" max="10732" width="9.140625" style="17"/>
    <col min="10733" max="10733" width="1.7109375" style="17" customWidth="1"/>
    <col min="10734" max="10734" width="9.140625" style="17"/>
    <col min="10735" max="10735" width="42.7109375" style="17" customWidth="1"/>
    <col min="10736" max="10736" width="12.85546875" style="17" customWidth="1"/>
    <col min="10737" max="10988" width="9.140625" style="17"/>
    <col min="10989" max="10989" width="1.7109375" style="17" customWidth="1"/>
    <col min="10990" max="10990" width="9.140625" style="17"/>
    <col min="10991" max="10991" width="42.7109375" style="17" customWidth="1"/>
    <col min="10992" max="10992" width="12.85546875" style="17" customWidth="1"/>
    <col min="10993" max="11244" width="9.140625" style="17"/>
    <col min="11245" max="11245" width="1.7109375" style="17" customWidth="1"/>
    <col min="11246" max="11246" width="9.140625" style="17"/>
    <col min="11247" max="11247" width="42.7109375" style="17" customWidth="1"/>
    <col min="11248" max="11248" width="12.85546875" style="17" customWidth="1"/>
    <col min="11249" max="11500" width="9.140625" style="17"/>
    <col min="11501" max="11501" width="1.7109375" style="17" customWidth="1"/>
    <col min="11502" max="11502" width="9.140625" style="17"/>
    <col min="11503" max="11503" width="42.7109375" style="17" customWidth="1"/>
    <col min="11504" max="11504" width="12.85546875" style="17" customWidth="1"/>
    <col min="11505" max="11756" width="9.140625" style="17"/>
    <col min="11757" max="11757" width="1.7109375" style="17" customWidth="1"/>
    <col min="11758" max="11758" width="9.140625" style="17"/>
    <col min="11759" max="11759" width="42.7109375" style="17" customWidth="1"/>
    <col min="11760" max="11760" width="12.85546875" style="17" customWidth="1"/>
    <col min="11761" max="12012" width="9.140625" style="17"/>
    <col min="12013" max="12013" width="1.7109375" style="17" customWidth="1"/>
    <col min="12014" max="12014" width="9.140625" style="17"/>
    <col min="12015" max="12015" width="42.7109375" style="17" customWidth="1"/>
    <col min="12016" max="12016" width="12.85546875" style="17" customWidth="1"/>
    <col min="12017" max="12268" width="9.140625" style="17"/>
    <col min="12269" max="12269" width="1.7109375" style="17" customWidth="1"/>
    <col min="12270" max="12270" width="9.140625" style="17"/>
    <col min="12271" max="12271" width="42.7109375" style="17" customWidth="1"/>
    <col min="12272" max="12272" width="12.85546875" style="17" customWidth="1"/>
    <col min="12273" max="12524" width="9.140625" style="17"/>
    <col min="12525" max="12525" width="1.7109375" style="17" customWidth="1"/>
    <col min="12526" max="12526" width="9.140625" style="17"/>
    <col min="12527" max="12527" width="42.7109375" style="17" customWidth="1"/>
    <col min="12528" max="12528" width="12.85546875" style="17" customWidth="1"/>
    <col min="12529" max="12780" width="9.140625" style="17"/>
    <col min="12781" max="12781" width="1.7109375" style="17" customWidth="1"/>
    <col min="12782" max="12782" width="9.140625" style="17"/>
    <col min="12783" max="12783" width="42.7109375" style="17" customWidth="1"/>
    <col min="12784" max="12784" width="12.85546875" style="17" customWidth="1"/>
    <col min="12785" max="13036" width="9.140625" style="17"/>
    <col min="13037" max="13037" width="1.7109375" style="17" customWidth="1"/>
    <col min="13038" max="13038" width="9.140625" style="17"/>
    <col min="13039" max="13039" width="42.7109375" style="17" customWidth="1"/>
    <col min="13040" max="13040" width="12.85546875" style="17" customWidth="1"/>
    <col min="13041" max="13292" width="9.140625" style="17"/>
    <col min="13293" max="13293" width="1.7109375" style="17" customWidth="1"/>
    <col min="13294" max="13294" width="9.140625" style="17"/>
    <col min="13295" max="13295" width="42.7109375" style="17" customWidth="1"/>
    <col min="13296" max="13296" width="12.85546875" style="17" customWidth="1"/>
    <col min="13297" max="13548" width="9.140625" style="17"/>
    <col min="13549" max="13549" width="1.7109375" style="17" customWidth="1"/>
    <col min="13550" max="13550" width="9.140625" style="17"/>
    <col min="13551" max="13551" width="42.7109375" style="17" customWidth="1"/>
    <col min="13552" max="13552" width="12.85546875" style="17" customWidth="1"/>
    <col min="13553" max="13804" width="9.140625" style="17"/>
    <col min="13805" max="13805" width="1.7109375" style="17" customWidth="1"/>
    <col min="13806" max="13806" width="9.140625" style="17"/>
    <col min="13807" max="13807" width="42.7109375" style="17" customWidth="1"/>
    <col min="13808" max="13808" width="12.85546875" style="17" customWidth="1"/>
    <col min="13809" max="14060" width="9.140625" style="17"/>
    <col min="14061" max="14061" width="1.7109375" style="17" customWidth="1"/>
    <col min="14062" max="14062" width="9.140625" style="17"/>
    <col min="14063" max="14063" width="42.7109375" style="17" customWidth="1"/>
    <col min="14064" max="14064" width="12.85546875" style="17" customWidth="1"/>
    <col min="14065" max="14316" width="9.140625" style="17"/>
    <col min="14317" max="14317" width="1.7109375" style="17" customWidth="1"/>
    <col min="14318" max="14318" width="9.140625" style="17"/>
    <col min="14319" max="14319" width="42.7109375" style="17" customWidth="1"/>
    <col min="14320" max="14320" width="12.85546875" style="17" customWidth="1"/>
    <col min="14321" max="14572" width="9.140625" style="17"/>
    <col min="14573" max="14573" width="1.7109375" style="17" customWidth="1"/>
    <col min="14574" max="14574" width="9.140625" style="17"/>
    <col min="14575" max="14575" width="42.7109375" style="17" customWidth="1"/>
    <col min="14576" max="14576" width="12.85546875" style="17" customWidth="1"/>
    <col min="14577" max="14828" width="9.140625" style="17"/>
    <col min="14829" max="14829" width="1.7109375" style="17" customWidth="1"/>
    <col min="14830" max="14830" width="9.140625" style="17"/>
    <col min="14831" max="14831" width="42.7109375" style="17" customWidth="1"/>
    <col min="14832" max="14832" width="12.85546875" style="17" customWidth="1"/>
    <col min="14833" max="15084" width="9.140625" style="17"/>
    <col min="15085" max="15085" width="1.7109375" style="17" customWidth="1"/>
    <col min="15086" max="15086" width="9.140625" style="17"/>
    <col min="15087" max="15087" width="42.7109375" style="17" customWidth="1"/>
    <col min="15088" max="15088" width="12.85546875" style="17" customWidth="1"/>
    <col min="15089" max="15340" width="9.140625" style="17"/>
    <col min="15341" max="15341" width="1.7109375" style="17" customWidth="1"/>
    <col min="15342" max="15342" width="9.140625" style="17"/>
    <col min="15343" max="15343" width="42.7109375" style="17" customWidth="1"/>
    <col min="15344" max="15344" width="12.85546875" style="17" customWidth="1"/>
    <col min="15345" max="15596" width="9.140625" style="17"/>
    <col min="15597" max="15597" width="1.7109375" style="17" customWidth="1"/>
    <col min="15598" max="15598" width="9.140625" style="17"/>
    <col min="15599" max="15599" width="42.7109375" style="17" customWidth="1"/>
    <col min="15600" max="15600" width="12.85546875" style="17" customWidth="1"/>
    <col min="15601" max="15852" width="9.140625" style="17"/>
    <col min="15853" max="15853" width="1.7109375" style="17" customWidth="1"/>
    <col min="15854" max="15854" width="9.140625" style="17"/>
    <col min="15855" max="15855" width="42.7109375" style="17" customWidth="1"/>
    <col min="15856" max="15856" width="12.85546875" style="17" customWidth="1"/>
    <col min="15857" max="16108" width="9.140625" style="17"/>
    <col min="16109" max="16109" width="1.7109375" style="17" customWidth="1"/>
    <col min="16110" max="16110" width="9.140625" style="17"/>
    <col min="16111" max="16111" width="42.7109375" style="17" customWidth="1"/>
    <col min="16112" max="16112" width="12.85546875" style="17" customWidth="1"/>
    <col min="16113" max="16384" width="9.140625" style="17"/>
  </cols>
  <sheetData>
    <row r="1" spans="2:7" ht="18.75" customHeight="1">
      <c r="B1" s="164" t="s">
        <v>213</v>
      </c>
      <c r="C1" s="163" t="s">
        <v>241</v>
      </c>
      <c r="D1" s="148"/>
      <c r="E1" s="16" t="s">
        <v>198</v>
      </c>
      <c r="F1" s="10" t="s">
        <v>282</v>
      </c>
    </row>
    <row r="2" spans="2:7" ht="18.75" customHeight="1">
      <c r="B2" s="164"/>
      <c r="C2" s="164"/>
      <c r="D2" s="148"/>
      <c r="E2" s="16" t="s">
        <v>219</v>
      </c>
      <c r="F2" s="10" t="s">
        <v>221</v>
      </c>
    </row>
    <row r="3" spans="2:7" ht="18.75" customHeight="1">
      <c r="B3" s="164"/>
      <c r="C3" s="164"/>
      <c r="D3" s="148"/>
      <c r="E3" s="16" t="s">
        <v>220</v>
      </c>
      <c r="F3" s="10" t="s">
        <v>222</v>
      </c>
    </row>
    <row r="4" spans="2:7" ht="14.25" customHeight="1">
      <c r="B4" s="18">
        <v>1</v>
      </c>
      <c r="C4" s="19">
        <f>B4+1</f>
        <v>2</v>
      </c>
      <c r="D4" s="149">
        <f>C4+1</f>
        <v>3</v>
      </c>
      <c r="E4" s="18">
        <v>4</v>
      </c>
      <c r="F4" s="19">
        <f>E4+1</f>
        <v>5</v>
      </c>
    </row>
    <row r="5" spans="2:7" s="21" customFormat="1" ht="30" customHeight="1">
      <c r="B5" s="20" t="s">
        <v>119</v>
      </c>
      <c r="C5" s="20" t="s">
        <v>194</v>
      </c>
      <c r="D5" s="150" t="s">
        <v>195</v>
      </c>
      <c r="E5" s="20" t="s">
        <v>196</v>
      </c>
      <c r="F5" s="20" t="s">
        <v>197</v>
      </c>
    </row>
    <row r="6" spans="2:7" s="26" customFormat="1" ht="19.5" customHeight="1">
      <c r="B6" s="22">
        <v>1000000</v>
      </c>
      <c r="C6" s="23" t="s">
        <v>0</v>
      </c>
      <c r="D6" s="1">
        <f>+D7+D266+D287+D337+D350+D379</f>
        <v>0</v>
      </c>
      <c r="E6" s="24">
        <f>+E7+E266+E287+E337+E350+E379</f>
        <v>0</v>
      </c>
      <c r="F6" s="25" t="str">
        <f>IF(ABS(D6)&lt;&gt;0,D6-E6,"")</f>
        <v/>
      </c>
      <c r="G6" s="26" t="s">
        <v>243</v>
      </c>
    </row>
    <row r="7" spans="2:7" s="26" customFormat="1" ht="18" customHeight="1" outlineLevel="1">
      <c r="B7" s="22">
        <v>1100000</v>
      </c>
      <c r="C7" s="23" t="s">
        <v>1</v>
      </c>
      <c r="D7" s="1">
        <f>+D8+D51+D65+D78+D100+D132+D150+D180+D190+D223+D227+D234+D262</f>
        <v>0</v>
      </c>
      <c r="E7" s="24">
        <f>+E8+E51+E65+E78+E100+E132+E150+E180+E190+E223+E227+E234+E262</f>
        <v>0</v>
      </c>
      <c r="F7" s="25" t="str">
        <f t="shared" ref="F7:F70" si="0">IF(ABS(D7)&lt;&gt;0,D7-E7,"")</f>
        <v/>
      </c>
    </row>
    <row r="8" spans="2:7" s="29" customFormat="1" ht="20.100000000000001" customHeight="1" outlineLevel="2">
      <c r="B8" s="22">
        <v>1101000</v>
      </c>
      <c r="C8" s="27" t="s">
        <v>120</v>
      </c>
      <c r="D8" s="2">
        <f>+D9+D46</f>
        <v>0</v>
      </c>
      <c r="E8" s="28">
        <f>+E9+E46</f>
        <v>0</v>
      </c>
      <c r="F8" s="25" t="str">
        <f t="shared" si="0"/>
        <v/>
      </c>
      <c r="G8" s="26"/>
    </row>
    <row r="9" spans="2:7" outlineLevel="3">
      <c r="B9" s="22">
        <v>1101100</v>
      </c>
      <c r="C9" s="30" t="s">
        <v>276</v>
      </c>
      <c r="D9" s="1">
        <f>+D10+D16+D22+D25+D30+D33+D36+D40+D44</f>
        <v>0</v>
      </c>
      <c r="E9" s="24">
        <f>+E10+E16+E22+E25+E30+E33+E36+E40+E44</f>
        <v>0</v>
      </c>
      <c r="F9" s="25" t="str">
        <f t="shared" si="0"/>
        <v/>
      </c>
      <c r="G9" s="26"/>
    </row>
    <row r="10" spans="2:7" outlineLevel="3">
      <c r="B10" s="22">
        <v>1101110</v>
      </c>
      <c r="C10" s="31" t="s">
        <v>2</v>
      </c>
      <c r="D10" s="1">
        <f>SUM(D11:D15)</f>
        <v>0</v>
      </c>
      <c r="E10" s="24">
        <f>SUM(E11:E15)</f>
        <v>0</v>
      </c>
      <c r="F10" s="25" t="str">
        <f t="shared" si="0"/>
        <v/>
      </c>
      <c r="G10" s="26"/>
    </row>
    <row r="11" spans="2:7" outlineLevel="3">
      <c r="B11" s="22">
        <v>1101111</v>
      </c>
      <c r="C11" s="32" t="s">
        <v>3</v>
      </c>
      <c r="D11" s="1"/>
      <c r="E11" s="24">
        <f>VLOOKUP(B11,EstimatedC,2,0)</f>
        <v>0</v>
      </c>
      <c r="F11" s="25" t="str">
        <f t="shared" si="0"/>
        <v/>
      </c>
      <c r="G11" s="26"/>
    </row>
    <row r="12" spans="2:7" ht="12.75" customHeight="1" outlineLevel="3">
      <c r="B12" s="22">
        <v>1101112</v>
      </c>
      <c r="C12" s="32" t="s">
        <v>265</v>
      </c>
      <c r="D12" s="1"/>
      <c r="E12" s="24">
        <f>VLOOKUP(B12,EstimatedC,2,0)</f>
        <v>0</v>
      </c>
      <c r="F12" s="25" t="str">
        <f t="shared" si="0"/>
        <v/>
      </c>
      <c r="G12" s="26"/>
    </row>
    <row r="13" spans="2:7" outlineLevel="3">
      <c r="B13" s="22">
        <v>1101113</v>
      </c>
      <c r="C13" s="33" t="s">
        <v>4</v>
      </c>
      <c r="D13" s="1"/>
      <c r="E13" s="24">
        <f>VLOOKUP(B13,EstimatedC,2,0)</f>
        <v>0</v>
      </c>
      <c r="F13" s="25" t="str">
        <f t="shared" si="0"/>
        <v/>
      </c>
      <c r="G13" s="26"/>
    </row>
    <row r="14" spans="2:7" ht="12.75" customHeight="1" outlineLevel="3">
      <c r="B14" s="22">
        <v>1101114</v>
      </c>
      <c r="C14" s="32" t="s">
        <v>5</v>
      </c>
      <c r="D14" s="1"/>
      <c r="E14" s="24">
        <f>VLOOKUP(B14,EstimatedC,2,0)</f>
        <v>0</v>
      </c>
      <c r="F14" s="25" t="str">
        <f t="shared" si="0"/>
        <v/>
      </c>
      <c r="G14" s="26"/>
    </row>
    <row r="15" spans="2:7" ht="12.75" customHeight="1" outlineLevel="3">
      <c r="B15" s="22">
        <v>1101115</v>
      </c>
      <c r="C15" s="33" t="s">
        <v>268</v>
      </c>
      <c r="D15" s="1"/>
      <c r="E15" s="24">
        <f>VLOOKUP(B15,EstimatedC,2,0)</f>
        <v>0</v>
      </c>
      <c r="F15" s="25" t="str">
        <f t="shared" si="0"/>
        <v/>
      </c>
      <c r="G15" s="26"/>
    </row>
    <row r="16" spans="2:7" ht="12.75" customHeight="1" outlineLevel="3">
      <c r="B16" s="22">
        <v>1101120</v>
      </c>
      <c r="C16" s="34" t="s">
        <v>6</v>
      </c>
      <c r="D16" s="1">
        <f>SUM(D17:D21)</f>
        <v>0</v>
      </c>
      <c r="E16" s="24">
        <f>SUM(E17:E21)</f>
        <v>0</v>
      </c>
      <c r="F16" s="25" t="str">
        <f t="shared" si="0"/>
        <v/>
      </c>
      <c r="G16" s="26"/>
    </row>
    <row r="17" spans="2:7" outlineLevel="3">
      <c r="B17" s="22">
        <v>1101121</v>
      </c>
      <c r="C17" s="33" t="s">
        <v>7</v>
      </c>
      <c r="D17" s="1"/>
      <c r="E17" s="24">
        <f>VLOOKUP(B17,EstimatedC,2,0)</f>
        <v>0</v>
      </c>
      <c r="F17" s="25" t="str">
        <f t="shared" si="0"/>
        <v/>
      </c>
      <c r="G17" s="26"/>
    </row>
    <row r="18" spans="2:7" outlineLevel="3">
      <c r="B18" s="22">
        <v>1101122</v>
      </c>
      <c r="C18" s="32" t="s">
        <v>8</v>
      </c>
      <c r="D18" s="1"/>
      <c r="E18" s="24">
        <f>VLOOKUP(B18,EstimatedC,2,0)</f>
        <v>0</v>
      </c>
      <c r="F18" s="25" t="str">
        <f t="shared" si="0"/>
        <v/>
      </c>
      <c r="G18" s="26"/>
    </row>
    <row r="19" spans="2:7" ht="12.75" customHeight="1" outlineLevel="3">
      <c r="B19" s="22">
        <v>1101123</v>
      </c>
      <c r="C19" s="32" t="s">
        <v>9</v>
      </c>
      <c r="D19" s="1"/>
      <c r="E19" s="24">
        <f>VLOOKUP(B19,EstimatedC,2,0)</f>
        <v>0</v>
      </c>
      <c r="F19" s="25" t="str">
        <f t="shared" si="0"/>
        <v/>
      </c>
      <c r="G19" s="26"/>
    </row>
    <row r="20" spans="2:7" ht="12.75" customHeight="1" outlineLevel="3">
      <c r="B20" s="22">
        <v>1101124</v>
      </c>
      <c r="C20" s="32" t="s">
        <v>10</v>
      </c>
      <c r="D20" s="1"/>
      <c r="E20" s="24">
        <f>VLOOKUP(B20,EstimatedC,2,0)</f>
        <v>0</v>
      </c>
      <c r="F20" s="25" t="str">
        <f t="shared" si="0"/>
        <v/>
      </c>
      <c r="G20" s="26"/>
    </row>
    <row r="21" spans="2:7" ht="12.75" customHeight="1" outlineLevel="3">
      <c r="B21" s="22">
        <v>1101125</v>
      </c>
      <c r="C21" s="32" t="s">
        <v>11</v>
      </c>
      <c r="D21" s="1"/>
      <c r="E21" s="24">
        <f>VLOOKUP(B21,EstimatedC,2,0)</f>
        <v>0</v>
      </c>
      <c r="F21" s="25" t="str">
        <f t="shared" si="0"/>
        <v/>
      </c>
      <c r="G21" s="26"/>
    </row>
    <row r="22" spans="2:7" ht="12.75" customHeight="1" outlineLevel="3">
      <c r="B22" s="22">
        <v>1101130</v>
      </c>
      <c r="C22" s="35" t="s">
        <v>121</v>
      </c>
      <c r="D22" s="1">
        <f>SUM(D23:D24)</f>
        <v>0</v>
      </c>
      <c r="E22" s="24">
        <f>SUM(E23:E24)</f>
        <v>0</v>
      </c>
      <c r="F22" s="25" t="str">
        <f t="shared" si="0"/>
        <v/>
      </c>
      <c r="G22" s="26"/>
    </row>
    <row r="23" spans="2:7" ht="12.75" customHeight="1" outlineLevel="3">
      <c r="B23" s="22">
        <v>1101131</v>
      </c>
      <c r="C23" s="36" t="s">
        <v>12</v>
      </c>
      <c r="D23" s="1"/>
      <c r="E23" s="24">
        <f>VLOOKUP(B23,EstimatedC,2,0)</f>
        <v>0</v>
      </c>
      <c r="F23" s="25" t="str">
        <f t="shared" si="0"/>
        <v/>
      </c>
      <c r="G23" s="26"/>
    </row>
    <row r="24" spans="2:7" ht="12.75" customHeight="1" outlineLevel="3">
      <c r="B24" s="22">
        <v>1101132</v>
      </c>
      <c r="C24" s="36" t="s">
        <v>13</v>
      </c>
      <c r="D24" s="1"/>
      <c r="E24" s="24">
        <f>VLOOKUP(B24,EstimatedC,2,0)</f>
        <v>0</v>
      </c>
      <c r="F24" s="25" t="str">
        <f t="shared" si="0"/>
        <v/>
      </c>
      <c r="G24" s="26"/>
    </row>
    <row r="25" spans="2:7" ht="12.75" customHeight="1" outlineLevel="3">
      <c r="B25" s="22">
        <v>1101140</v>
      </c>
      <c r="C25" s="35" t="s">
        <v>14</v>
      </c>
      <c r="D25" s="1">
        <f>SUM(D26:D29)</f>
        <v>0</v>
      </c>
      <c r="E25" s="24">
        <f>SUM(E26:E29)</f>
        <v>0</v>
      </c>
      <c r="F25" s="25" t="str">
        <f t="shared" si="0"/>
        <v/>
      </c>
      <c r="G25" s="26"/>
    </row>
    <row r="26" spans="2:7" ht="12.75" customHeight="1" outlineLevel="3">
      <c r="B26" s="22">
        <v>1101141</v>
      </c>
      <c r="C26" s="36" t="s">
        <v>15</v>
      </c>
      <c r="D26" s="1"/>
      <c r="E26" s="24">
        <f>VLOOKUP(B26,EstimatedC,2,0)</f>
        <v>0</v>
      </c>
      <c r="F26" s="25" t="str">
        <f t="shared" si="0"/>
        <v/>
      </c>
      <c r="G26" s="26"/>
    </row>
    <row r="27" spans="2:7" ht="12.75" customHeight="1" outlineLevel="3">
      <c r="B27" s="22">
        <v>1101142</v>
      </c>
      <c r="C27" s="36" t="s">
        <v>16</v>
      </c>
      <c r="D27" s="1"/>
      <c r="E27" s="24">
        <f>VLOOKUP(B27,EstimatedC,2,0)</f>
        <v>0</v>
      </c>
      <c r="F27" s="25" t="str">
        <f t="shared" si="0"/>
        <v/>
      </c>
      <c r="G27" s="26"/>
    </row>
    <row r="28" spans="2:7" ht="12.75" customHeight="1" outlineLevel="3">
      <c r="B28" s="22">
        <v>1101143</v>
      </c>
      <c r="C28" s="36" t="s">
        <v>269</v>
      </c>
      <c r="D28" s="1"/>
      <c r="E28" s="24">
        <f>VLOOKUP(B28,EstimatedC,2,0)</f>
        <v>0</v>
      </c>
      <c r="F28" s="25" t="str">
        <f t="shared" si="0"/>
        <v/>
      </c>
      <c r="G28" s="26"/>
    </row>
    <row r="29" spans="2:7" ht="12.75" customHeight="1" outlineLevel="3">
      <c r="B29" s="22">
        <v>1101144</v>
      </c>
      <c r="C29" s="36" t="s">
        <v>17</v>
      </c>
      <c r="D29" s="1"/>
      <c r="E29" s="24">
        <f>VLOOKUP(B29,EstimatedC,2,0)</f>
        <v>0</v>
      </c>
      <c r="F29" s="25" t="str">
        <f t="shared" si="0"/>
        <v/>
      </c>
      <c r="G29" s="26"/>
    </row>
    <row r="30" spans="2:7" ht="12.75" customHeight="1" outlineLevel="3">
      <c r="B30" s="22">
        <v>1101150</v>
      </c>
      <c r="C30" s="35" t="s">
        <v>18</v>
      </c>
      <c r="D30" s="1">
        <f>SUM(D31:D32)</f>
        <v>0</v>
      </c>
      <c r="E30" s="24">
        <f>SUM(E31:E32)</f>
        <v>0</v>
      </c>
      <c r="F30" s="25" t="str">
        <f t="shared" si="0"/>
        <v/>
      </c>
      <c r="G30" s="26"/>
    </row>
    <row r="31" spans="2:7" ht="12.75" customHeight="1" outlineLevel="3">
      <c r="B31" s="22">
        <v>1101151</v>
      </c>
      <c r="C31" s="36" t="s">
        <v>19</v>
      </c>
      <c r="D31" s="1"/>
      <c r="E31" s="24">
        <f>VLOOKUP(B31,EstimatedC,2,0)</f>
        <v>0</v>
      </c>
      <c r="F31" s="25" t="str">
        <f t="shared" si="0"/>
        <v/>
      </c>
      <c r="G31" s="26"/>
    </row>
    <row r="32" spans="2:7" ht="12.75" customHeight="1" outlineLevel="3">
      <c r="B32" s="22">
        <v>1101153</v>
      </c>
      <c r="C32" s="36" t="s">
        <v>20</v>
      </c>
      <c r="D32" s="1"/>
      <c r="E32" s="24">
        <f>VLOOKUP(B32,EstimatedC,2,0)</f>
        <v>0</v>
      </c>
      <c r="F32" s="25" t="str">
        <f t="shared" si="0"/>
        <v/>
      </c>
      <c r="G32" s="26"/>
    </row>
    <row r="33" spans="2:7" outlineLevel="3">
      <c r="B33" s="22">
        <v>1101160</v>
      </c>
      <c r="C33" s="31" t="s">
        <v>21</v>
      </c>
      <c r="D33" s="1">
        <f>SUM(D34:D35)</f>
        <v>0</v>
      </c>
      <c r="E33" s="24">
        <f>SUM(E34:E35)</f>
        <v>0</v>
      </c>
      <c r="F33" s="25" t="str">
        <f t="shared" si="0"/>
        <v/>
      </c>
      <c r="G33" s="26"/>
    </row>
    <row r="34" spans="2:7" ht="12.75" customHeight="1" outlineLevel="3">
      <c r="B34" s="22">
        <v>1101161</v>
      </c>
      <c r="C34" s="32" t="s">
        <v>22</v>
      </c>
      <c r="D34" s="1"/>
      <c r="E34" s="24">
        <f>VLOOKUP(B34,EstimatedC,2,0)</f>
        <v>0</v>
      </c>
      <c r="F34" s="25" t="str">
        <f t="shared" si="0"/>
        <v/>
      </c>
      <c r="G34" s="26"/>
    </row>
    <row r="35" spans="2:7" ht="12.75" customHeight="1" outlineLevel="3">
      <c r="B35" s="22">
        <v>1101162</v>
      </c>
      <c r="C35" s="32" t="s">
        <v>23</v>
      </c>
      <c r="D35" s="1"/>
      <c r="E35" s="24">
        <f>VLOOKUP(B35,EstimatedC,2,0)</f>
        <v>0</v>
      </c>
      <c r="F35" s="25" t="str">
        <f t="shared" si="0"/>
        <v/>
      </c>
      <c r="G35" s="26"/>
    </row>
    <row r="36" spans="2:7" ht="12.75" customHeight="1" outlineLevel="3">
      <c r="B36" s="22">
        <v>1101170</v>
      </c>
      <c r="C36" s="31" t="s">
        <v>24</v>
      </c>
      <c r="D36" s="1">
        <f>SUM(D37:D39)</f>
        <v>0</v>
      </c>
      <c r="E36" s="24">
        <f>SUM(E37:E39)</f>
        <v>0</v>
      </c>
      <c r="F36" s="25" t="str">
        <f t="shared" si="0"/>
        <v/>
      </c>
      <c r="G36" s="26"/>
    </row>
    <row r="37" spans="2:7" ht="12.75" customHeight="1" outlineLevel="3">
      <c r="B37" s="22">
        <v>1101171</v>
      </c>
      <c r="C37" s="32" t="s">
        <v>270</v>
      </c>
      <c r="D37" s="1"/>
      <c r="E37" s="24">
        <f>VLOOKUP(B37,EstimatedC,2,0)</f>
        <v>0</v>
      </c>
      <c r="F37" s="25" t="str">
        <f t="shared" si="0"/>
        <v/>
      </c>
      <c r="G37" s="26"/>
    </row>
    <row r="38" spans="2:7" ht="12.75" customHeight="1" outlineLevel="3">
      <c r="B38" s="22">
        <v>1101172</v>
      </c>
      <c r="C38" s="32" t="s">
        <v>271</v>
      </c>
      <c r="D38" s="1"/>
      <c r="E38" s="24">
        <f>VLOOKUP(B38,EstimatedC,2,0)</f>
        <v>0</v>
      </c>
      <c r="F38" s="25" t="str">
        <f t="shared" si="0"/>
        <v/>
      </c>
      <c r="G38" s="26"/>
    </row>
    <row r="39" spans="2:7" outlineLevel="3">
      <c r="B39" s="22">
        <v>1101173</v>
      </c>
      <c r="C39" s="32" t="s">
        <v>25</v>
      </c>
      <c r="D39" s="1"/>
      <c r="E39" s="24">
        <f>VLOOKUP(B39,EstimatedC,2,0)</f>
        <v>0</v>
      </c>
      <c r="F39" s="25" t="str">
        <f t="shared" si="0"/>
        <v/>
      </c>
      <c r="G39" s="26"/>
    </row>
    <row r="40" spans="2:7" ht="12.75" customHeight="1" outlineLevel="3">
      <c r="B40" s="22">
        <v>1101180</v>
      </c>
      <c r="C40" s="31" t="s">
        <v>26</v>
      </c>
      <c r="D40" s="1">
        <f>SUM(D41:D43)</f>
        <v>0</v>
      </c>
      <c r="E40" s="24">
        <f>SUM(E41:E43)</f>
        <v>0</v>
      </c>
      <c r="F40" s="25" t="str">
        <f t="shared" si="0"/>
        <v/>
      </c>
      <c r="G40" s="26"/>
    </row>
    <row r="41" spans="2:7" ht="12.75" customHeight="1" outlineLevel="3">
      <c r="B41" s="22">
        <v>1101181</v>
      </c>
      <c r="C41" s="32" t="s">
        <v>27</v>
      </c>
      <c r="D41" s="1"/>
      <c r="E41" s="24">
        <f>VLOOKUP(B41,EstimatedC,2,0)</f>
        <v>0</v>
      </c>
      <c r="F41" s="25" t="str">
        <f t="shared" si="0"/>
        <v/>
      </c>
      <c r="G41" s="26"/>
    </row>
    <row r="42" spans="2:7" ht="12.75" customHeight="1" outlineLevel="3">
      <c r="B42" s="22">
        <v>1101182</v>
      </c>
      <c r="C42" s="32" t="s">
        <v>28</v>
      </c>
      <c r="D42" s="1"/>
      <c r="E42" s="24">
        <f>VLOOKUP(B42,EstimatedC,2,0)</f>
        <v>0</v>
      </c>
      <c r="F42" s="25" t="str">
        <f t="shared" si="0"/>
        <v/>
      </c>
      <c r="G42" s="26"/>
    </row>
    <row r="43" spans="2:7" ht="12.75" customHeight="1" outlineLevel="3">
      <c r="B43" s="22">
        <v>1101183</v>
      </c>
      <c r="C43" s="32" t="s">
        <v>29</v>
      </c>
      <c r="D43" s="1"/>
      <c r="E43" s="24">
        <f>VLOOKUP(B43,EstimatedC,2,0)</f>
        <v>0</v>
      </c>
      <c r="F43" s="25" t="str">
        <f t="shared" si="0"/>
        <v/>
      </c>
      <c r="G43" s="26"/>
    </row>
    <row r="44" spans="2:7" ht="12.75" customHeight="1" outlineLevel="3">
      <c r="B44" s="22">
        <v>1101190</v>
      </c>
      <c r="C44" s="31" t="s">
        <v>30</v>
      </c>
      <c r="D44" s="1">
        <f>+D45</f>
        <v>0</v>
      </c>
      <c r="E44" s="24">
        <f>+E45</f>
        <v>0</v>
      </c>
      <c r="F44" s="25" t="str">
        <f t="shared" si="0"/>
        <v/>
      </c>
      <c r="G44" s="26"/>
    </row>
    <row r="45" spans="2:7" ht="12.75" customHeight="1" outlineLevel="3">
      <c r="B45" s="22">
        <v>1101191</v>
      </c>
      <c r="C45" s="32" t="s">
        <v>30</v>
      </c>
      <c r="D45" s="1"/>
      <c r="E45" s="24">
        <f>VLOOKUP(B45,EstimatedC,2,0)</f>
        <v>0</v>
      </c>
      <c r="F45" s="25" t="str">
        <f t="shared" si="0"/>
        <v/>
      </c>
      <c r="G45" s="26"/>
    </row>
    <row r="46" spans="2:7" ht="12.75" customHeight="1" outlineLevel="3">
      <c r="B46" s="22">
        <v>1101200</v>
      </c>
      <c r="C46" s="30" t="s">
        <v>122</v>
      </c>
      <c r="D46" s="1">
        <f>+D47+D49</f>
        <v>0</v>
      </c>
      <c r="E46" s="24">
        <f>+E47+E49</f>
        <v>0</v>
      </c>
      <c r="F46" s="25" t="str">
        <f t="shared" si="0"/>
        <v/>
      </c>
      <c r="G46" s="26"/>
    </row>
    <row r="47" spans="2:7" outlineLevel="3">
      <c r="B47" s="22">
        <v>1101210</v>
      </c>
      <c r="C47" s="31" t="s">
        <v>31</v>
      </c>
      <c r="D47" s="1">
        <f>+D48</f>
        <v>0</v>
      </c>
      <c r="E47" s="24">
        <f>+E48</f>
        <v>0</v>
      </c>
      <c r="F47" s="25" t="str">
        <f t="shared" si="0"/>
        <v/>
      </c>
      <c r="G47" s="26"/>
    </row>
    <row r="48" spans="2:7" ht="12.75" customHeight="1" outlineLevel="3">
      <c r="B48" s="22">
        <v>1101211</v>
      </c>
      <c r="C48" s="32" t="s">
        <v>31</v>
      </c>
      <c r="D48" s="1"/>
      <c r="E48" s="24">
        <f>VLOOKUP(B48,EstimatedC,2,0)</f>
        <v>0</v>
      </c>
      <c r="F48" s="25" t="str">
        <f t="shared" si="0"/>
        <v/>
      </c>
      <c r="G48" s="26"/>
    </row>
    <row r="49" spans="2:7" ht="12.75" customHeight="1" outlineLevel="3">
      <c r="B49" s="22">
        <v>1101220</v>
      </c>
      <c r="C49" s="31" t="s">
        <v>32</v>
      </c>
      <c r="D49" s="1">
        <f>+D50</f>
        <v>0</v>
      </c>
      <c r="E49" s="24">
        <f>+E50</f>
        <v>0</v>
      </c>
      <c r="F49" s="25" t="str">
        <f t="shared" si="0"/>
        <v/>
      </c>
      <c r="G49" s="26"/>
    </row>
    <row r="50" spans="2:7" ht="12.75" customHeight="1" outlineLevel="3">
      <c r="B50" s="22">
        <v>1101221</v>
      </c>
      <c r="C50" s="32" t="s">
        <v>32</v>
      </c>
      <c r="D50" s="1"/>
      <c r="E50" s="24">
        <f>VLOOKUP(B50,EstimatedC,2,0)</f>
        <v>0</v>
      </c>
      <c r="F50" s="25" t="str">
        <f t="shared" si="0"/>
        <v/>
      </c>
      <c r="G50" s="26"/>
    </row>
    <row r="51" spans="2:7" s="29" customFormat="1" ht="20.100000000000001" customHeight="1" outlineLevel="2">
      <c r="B51" s="22">
        <v>1102000</v>
      </c>
      <c r="C51" s="37" t="s">
        <v>246</v>
      </c>
      <c r="D51" s="2">
        <f>+D52+D59+D62</f>
        <v>0</v>
      </c>
      <c r="E51" s="28">
        <f>+E52+E59+E62</f>
        <v>0</v>
      </c>
      <c r="F51" s="25" t="str">
        <f t="shared" si="0"/>
        <v/>
      </c>
      <c r="G51" s="26"/>
    </row>
    <row r="52" spans="2:7" ht="12.75" customHeight="1" outlineLevel="3">
      <c r="B52" s="22">
        <v>1102100</v>
      </c>
      <c r="C52" s="30" t="s">
        <v>247</v>
      </c>
      <c r="D52" s="1">
        <f>+D53+D55+D57</f>
        <v>0</v>
      </c>
      <c r="E52" s="24">
        <f>+E53+E55+E57</f>
        <v>0</v>
      </c>
      <c r="F52" s="25" t="str">
        <f t="shared" si="0"/>
        <v/>
      </c>
      <c r="G52" s="26"/>
    </row>
    <row r="53" spans="2:7" ht="12.75" customHeight="1" outlineLevel="3">
      <c r="B53" s="22">
        <v>1102110</v>
      </c>
      <c r="C53" s="31" t="s">
        <v>33</v>
      </c>
      <c r="D53" s="1">
        <f>+D54</f>
        <v>0</v>
      </c>
      <c r="E53" s="24">
        <f>+E54</f>
        <v>0</v>
      </c>
      <c r="F53" s="25" t="str">
        <f t="shared" si="0"/>
        <v/>
      </c>
      <c r="G53" s="26"/>
    </row>
    <row r="54" spans="2:7" ht="12.75" customHeight="1" outlineLevel="3">
      <c r="B54" s="22">
        <v>1102111</v>
      </c>
      <c r="C54" s="32" t="s">
        <v>33</v>
      </c>
      <c r="D54" s="1"/>
      <c r="E54" s="24">
        <f>VLOOKUP(B54,EstimatedC,2,0)</f>
        <v>0</v>
      </c>
      <c r="F54" s="25" t="str">
        <f t="shared" si="0"/>
        <v/>
      </c>
      <c r="G54" s="26"/>
    </row>
    <row r="55" spans="2:7" ht="12.75" customHeight="1" outlineLevel="3">
      <c r="B55" s="22">
        <v>1102120</v>
      </c>
      <c r="C55" s="31" t="s">
        <v>34</v>
      </c>
      <c r="D55" s="1">
        <f>+D56</f>
        <v>0</v>
      </c>
      <c r="E55" s="24">
        <f>+E56</f>
        <v>0</v>
      </c>
      <c r="F55" s="25" t="str">
        <f t="shared" si="0"/>
        <v/>
      </c>
      <c r="G55" s="26"/>
    </row>
    <row r="56" spans="2:7" ht="12.75" customHeight="1" outlineLevel="3">
      <c r="B56" s="22">
        <v>1102121</v>
      </c>
      <c r="C56" s="32" t="s">
        <v>34</v>
      </c>
      <c r="D56" s="1"/>
      <c r="E56" s="24">
        <f>VLOOKUP(B56,EstimatedC,2,0)</f>
        <v>0</v>
      </c>
      <c r="F56" s="25" t="str">
        <f t="shared" si="0"/>
        <v/>
      </c>
      <c r="G56" s="26"/>
    </row>
    <row r="57" spans="2:7" ht="12.75" customHeight="1" outlineLevel="3">
      <c r="B57" s="22">
        <v>1102130</v>
      </c>
      <c r="C57" s="31" t="s">
        <v>35</v>
      </c>
      <c r="D57" s="1">
        <f>+D58</f>
        <v>0</v>
      </c>
      <c r="E57" s="24">
        <f>+E58</f>
        <v>0</v>
      </c>
      <c r="F57" s="25" t="str">
        <f t="shared" si="0"/>
        <v/>
      </c>
      <c r="G57" s="26"/>
    </row>
    <row r="58" spans="2:7" ht="12.75" customHeight="1" outlineLevel="3">
      <c r="B58" s="22">
        <v>1102131</v>
      </c>
      <c r="C58" s="32" t="s">
        <v>35</v>
      </c>
      <c r="D58" s="1"/>
      <c r="E58" s="24">
        <f>VLOOKUP(B58,EstimatedC,2,0)</f>
        <v>0</v>
      </c>
      <c r="F58" s="25" t="str">
        <f t="shared" si="0"/>
        <v/>
      </c>
      <c r="G58" s="26"/>
    </row>
    <row r="59" spans="2:7" ht="12.75" customHeight="1" outlineLevel="3">
      <c r="B59" s="22">
        <v>1102200</v>
      </c>
      <c r="C59" s="30" t="s">
        <v>123</v>
      </c>
      <c r="D59" s="1">
        <f>+D60</f>
        <v>0</v>
      </c>
      <c r="E59" s="24">
        <f>+E60</f>
        <v>0</v>
      </c>
      <c r="F59" s="25" t="str">
        <f t="shared" si="0"/>
        <v/>
      </c>
      <c r="G59" s="26"/>
    </row>
    <row r="60" spans="2:7" outlineLevel="3">
      <c r="B60" s="22">
        <v>1102210</v>
      </c>
      <c r="C60" s="31" t="s">
        <v>36</v>
      </c>
      <c r="D60" s="1">
        <f>+D61</f>
        <v>0</v>
      </c>
      <c r="E60" s="24">
        <f>+E61</f>
        <v>0</v>
      </c>
      <c r="F60" s="25" t="str">
        <f t="shared" si="0"/>
        <v/>
      </c>
      <c r="G60" s="26"/>
    </row>
    <row r="61" spans="2:7" ht="12.75" customHeight="1" outlineLevel="3">
      <c r="B61" s="22">
        <v>1102211</v>
      </c>
      <c r="C61" s="32" t="s">
        <v>36</v>
      </c>
      <c r="D61" s="1"/>
      <c r="E61" s="24">
        <f>VLOOKUP(B61,EstimatedC,2,0)</f>
        <v>0</v>
      </c>
      <c r="F61" s="25" t="str">
        <f t="shared" si="0"/>
        <v/>
      </c>
      <c r="G61" s="26"/>
    </row>
    <row r="62" spans="2:7" ht="12.75" customHeight="1" outlineLevel="3">
      <c r="B62" s="22">
        <v>1102300</v>
      </c>
      <c r="C62" s="30" t="s">
        <v>124</v>
      </c>
      <c r="D62" s="1">
        <f>+D63</f>
        <v>0</v>
      </c>
      <c r="E62" s="24">
        <f>+E63</f>
        <v>0</v>
      </c>
      <c r="F62" s="25" t="str">
        <f t="shared" si="0"/>
        <v/>
      </c>
      <c r="G62" s="26"/>
    </row>
    <row r="63" spans="2:7" ht="12.75" customHeight="1" outlineLevel="3">
      <c r="B63" s="22">
        <v>1102310</v>
      </c>
      <c r="C63" s="31" t="s">
        <v>37</v>
      </c>
      <c r="D63" s="1">
        <f>+D64</f>
        <v>0</v>
      </c>
      <c r="E63" s="24">
        <f>+E64</f>
        <v>0</v>
      </c>
      <c r="F63" s="25" t="str">
        <f t="shared" si="0"/>
        <v/>
      </c>
      <c r="G63" s="26"/>
    </row>
    <row r="64" spans="2:7" ht="12.75" customHeight="1" outlineLevel="3">
      <c r="B64" s="22">
        <v>1102311</v>
      </c>
      <c r="C64" s="32" t="s">
        <v>37</v>
      </c>
      <c r="D64" s="1"/>
      <c r="E64" s="24">
        <f>VLOOKUP(B64,EstimatedC,2,0)</f>
        <v>0</v>
      </c>
      <c r="F64" s="25" t="str">
        <f t="shared" si="0"/>
        <v/>
      </c>
      <c r="G64" s="26"/>
    </row>
    <row r="65" spans="2:7" s="29" customFormat="1" ht="20.100000000000001" customHeight="1" outlineLevel="2">
      <c r="B65" s="22">
        <v>1103000</v>
      </c>
      <c r="C65" s="37" t="s">
        <v>178</v>
      </c>
      <c r="D65" s="2">
        <f>+D66+D73</f>
        <v>0</v>
      </c>
      <c r="E65" s="28">
        <f>+E66+E73</f>
        <v>0</v>
      </c>
      <c r="F65" s="25" t="str">
        <f t="shared" si="0"/>
        <v/>
      </c>
      <c r="G65" s="26"/>
    </row>
    <row r="66" spans="2:7" ht="12.75" customHeight="1" outlineLevel="3">
      <c r="B66" s="22">
        <v>1103100</v>
      </c>
      <c r="C66" s="30" t="s">
        <v>277</v>
      </c>
      <c r="D66" s="1">
        <f>+D67+D69+D71</f>
        <v>0</v>
      </c>
      <c r="E66" s="24">
        <f>+E67+E69+E71</f>
        <v>0</v>
      </c>
      <c r="F66" s="25" t="str">
        <f t="shared" si="0"/>
        <v/>
      </c>
      <c r="G66" s="26"/>
    </row>
    <row r="67" spans="2:7" ht="12.75" customHeight="1" outlineLevel="3">
      <c r="B67" s="22">
        <v>1103110</v>
      </c>
      <c r="C67" s="31" t="s">
        <v>38</v>
      </c>
      <c r="D67" s="1">
        <f>+D68</f>
        <v>0</v>
      </c>
      <c r="E67" s="24">
        <f>+E68</f>
        <v>0</v>
      </c>
      <c r="F67" s="25" t="str">
        <f t="shared" si="0"/>
        <v/>
      </c>
      <c r="G67" s="26"/>
    </row>
    <row r="68" spans="2:7" ht="12.75" customHeight="1" outlineLevel="3">
      <c r="B68" s="22">
        <v>1103111</v>
      </c>
      <c r="C68" s="32" t="s">
        <v>38</v>
      </c>
      <c r="D68" s="1"/>
      <c r="E68" s="24">
        <f>VLOOKUP(B68,EstimatedC,2,0)</f>
        <v>0</v>
      </c>
      <c r="F68" s="25" t="str">
        <f t="shared" si="0"/>
        <v/>
      </c>
      <c r="G68" s="26"/>
    </row>
    <row r="69" spans="2:7" ht="12.75" customHeight="1" outlineLevel="3">
      <c r="B69" s="22">
        <v>1103120</v>
      </c>
      <c r="C69" s="31" t="s">
        <v>39</v>
      </c>
      <c r="D69" s="1">
        <f>SUM(D70:D70)</f>
        <v>0</v>
      </c>
      <c r="E69" s="24">
        <f>SUM(E70:E70)</f>
        <v>0</v>
      </c>
      <c r="F69" s="25" t="str">
        <f t="shared" si="0"/>
        <v/>
      </c>
      <c r="G69" s="26"/>
    </row>
    <row r="70" spans="2:7" ht="12.75" customHeight="1" outlineLevel="3">
      <c r="B70" s="22">
        <v>1103121</v>
      </c>
      <c r="C70" s="32" t="s">
        <v>39</v>
      </c>
      <c r="D70" s="1"/>
      <c r="E70" s="24">
        <f>VLOOKUP(B70,EstimatedC,2,0)</f>
        <v>0</v>
      </c>
      <c r="F70" s="25" t="str">
        <f t="shared" si="0"/>
        <v/>
      </c>
      <c r="G70" s="26"/>
    </row>
    <row r="71" spans="2:7" ht="12.75" customHeight="1" outlineLevel="3">
      <c r="B71" s="22">
        <v>1103140</v>
      </c>
      <c r="C71" s="31" t="s">
        <v>40</v>
      </c>
      <c r="D71" s="1">
        <f>+D72</f>
        <v>0</v>
      </c>
      <c r="E71" s="24">
        <f>+E72</f>
        <v>0</v>
      </c>
      <c r="F71" s="25" t="str">
        <f t="shared" ref="F71:F134" si="1">IF(ABS(D71)&lt;&gt;0,D71-E71,"")</f>
        <v/>
      </c>
      <c r="G71" s="26"/>
    </row>
    <row r="72" spans="2:7" ht="12.75" customHeight="1" outlineLevel="3">
      <c r="B72" s="22">
        <v>1103141</v>
      </c>
      <c r="C72" s="32" t="s">
        <v>40</v>
      </c>
      <c r="D72" s="1"/>
      <c r="E72" s="24">
        <f>VLOOKUP(B72,EstimatedC,2,0)</f>
        <v>0</v>
      </c>
      <c r="F72" s="25" t="str">
        <f t="shared" si="1"/>
        <v/>
      </c>
      <c r="G72" s="26"/>
    </row>
    <row r="73" spans="2:7" ht="12.75" customHeight="1" outlineLevel="3">
      <c r="B73" s="22">
        <v>1103200</v>
      </c>
      <c r="C73" s="30" t="s">
        <v>125</v>
      </c>
      <c r="D73" s="1">
        <f>+D74+D76</f>
        <v>0</v>
      </c>
      <c r="E73" s="24">
        <f>+E74+E76</f>
        <v>0</v>
      </c>
      <c r="F73" s="25" t="str">
        <f t="shared" si="1"/>
        <v/>
      </c>
      <c r="G73" s="26"/>
    </row>
    <row r="74" spans="2:7" ht="12.75" customHeight="1" outlineLevel="3">
      <c r="B74" s="22">
        <v>1103210</v>
      </c>
      <c r="C74" s="31" t="s">
        <v>41</v>
      </c>
      <c r="D74" s="1">
        <f>+D75</f>
        <v>0</v>
      </c>
      <c r="E74" s="24">
        <f>+E75</f>
        <v>0</v>
      </c>
      <c r="F74" s="25" t="str">
        <f t="shared" si="1"/>
        <v/>
      </c>
      <c r="G74" s="26"/>
    </row>
    <row r="75" spans="2:7" s="38" customFormat="1" outlineLevel="3">
      <c r="B75" s="22">
        <v>1103211</v>
      </c>
      <c r="C75" s="32" t="s">
        <v>41</v>
      </c>
      <c r="D75" s="1"/>
      <c r="E75" s="24">
        <f>VLOOKUP(B75,EstimatedC,2,0)</f>
        <v>0</v>
      </c>
      <c r="F75" s="25" t="str">
        <f t="shared" si="1"/>
        <v/>
      </c>
      <c r="G75" s="26"/>
    </row>
    <row r="76" spans="2:7" s="38" customFormat="1" outlineLevel="3">
      <c r="B76" s="22">
        <v>1103220</v>
      </c>
      <c r="C76" s="31" t="s">
        <v>42</v>
      </c>
      <c r="D76" s="1">
        <f>+D77</f>
        <v>0</v>
      </c>
      <c r="E76" s="24">
        <f>+E77</f>
        <v>0</v>
      </c>
      <c r="F76" s="25" t="str">
        <f t="shared" si="1"/>
        <v/>
      </c>
      <c r="G76" s="26"/>
    </row>
    <row r="77" spans="2:7" ht="12.75" customHeight="1" outlineLevel="3">
      <c r="B77" s="22">
        <v>1103221</v>
      </c>
      <c r="C77" s="32" t="s">
        <v>42</v>
      </c>
      <c r="D77" s="1"/>
      <c r="E77" s="24">
        <f>VLOOKUP(B77,EstimatedC,2,0)</f>
        <v>0</v>
      </c>
      <c r="F77" s="25" t="str">
        <f t="shared" si="1"/>
        <v/>
      </c>
      <c r="G77" s="26"/>
    </row>
    <row r="78" spans="2:7" s="29" customFormat="1" ht="20.100000000000001" customHeight="1" outlineLevel="2">
      <c r="B78" s="22">
        <v>1104000</v>
      </c>
      <c r="C78" s="27" t="s">
        <v>248</v>
      </c>
      <c r="D78" s="2">
        <f>+D79+D82+D85+D88+D93</f>
        <v>0</v>
      </c>
      <c r="E78" s="28">
        <f>+E79+E82+E85+E88+E93</f>
        <v>0</v>
      </c>
      <c r="F78" s="25" t="str">
        <f t="shared" si="1"/>
        <v/>
      </c>
      <c r="G78" s="26"/>
    </row>
    <row r="79" spans="2:7" ht="12.75" customHeight="1" outlineLevel="3">
      <c r="B79" s="22">
        <v>1104100</v>
      </c>
      <c r="C79" s="30" t="s">
        <v>249</v>
      </c>
      <c r="D79" s="1">
        <f>+D80</f>
        <v>0</v>
      </c>
      <c r="E79" s="24">
        <f>+E80</f>
        <v>0</v>
      </c>
      <c r="F79" s="25" t="str">
        <f t="shared" si="1"/>
        <v/>
      </c>
      <c r="G79" s="26"/>
    </row>
    <row r="80" spans="2:7" ht="12.75" customHeight="1" outlineLevel="3">
      <c r="B80" s="22">
        <v>1104110</v>
      </c>
      <c r="C80" s="31" t="s">
        <v>272</v>
      </c>
      <c r="D80" s="1">
        <f>+D81</f>
        <v>0</v>
      </c>
      <c r="E80" s="24">
        <f>+E81</f>
        <v>0</v>
      </c>
      <c r="F80" s="25" t="str">
        <f t="shared" si="1"/>
        <v/>
      </c>
      <c r="G80" s="26"/>
    </row>
    <row r="81" spans="2:7" ht="12.75" customHeight="1" outlineLevel="3">
      <c r="B81" s="22">
        <v>1104111</v>
      </c>
      <c r="C81" s="32" t="s">
        <v>272</v>
      </c>
      <c r="D81" s="1"/>
      <c r="E81" s="24">
        <f>VLOOKUP(B81,EstimatedC,2,0)</f>
        <v>0</v>
      </c>
      <c r="F81" s="25" t="str">
        <f t="shared" si="1"/>
        <v/>
      </c>
      <c r="G81" s="26"/>
    </row>
    <row r="82" spans="2:7" ht="12.75" customHeight="1" outlineLevel="3">
      <c r="B82" s="22">
        <v>1104200</v>
      </c>
      <c r="C82" s="30" t="s">
        <v>250</v>
      </c>
      <c r="D82" s="1">
        <f>+D83</f>
        <v>0</v>
      </c>
      <c r="E82" s="24">
        <f>+E83</f>
        <v>0</v>
      </c>
      <c r="F82" s="25" t="str">
        <f t="shared" si="1"/>
        <v/>
      </c>
      <c r="G82" s="26"/>
    </row>
    <row r="83" spans="2:7" ht="12.75" customHeight="1" outlineLevel="3">
      <c r="B83" s="22">
        <v>1104210</v>
      </c>
      <c r="C83" s="31" t="s">
        <v>251</v>
      </c>
      <c r="D83" s="1">
        <f>+D84</f>
        <v>0</v>
      </c>
      <c r="E83" s="24">
        <f>+E84</f>
        <v>0</v>
      </c>
      <c r="F83" s="25" t="str">
        <f t="shared" si="1"/>
        <v/>
      </c>
      <c r="G83" s="26"/>
    </row>
    <row r="84" spans="2:7" ht="12.75" customHeight="1" outlineLevel="3">
      <c r="B84" s="22">
        <v>1104211</v>
      </c>
      <c r="C84" s="32" t="s">
        <v>251</v>
      </c>
      <c r="D84" s="1"/>
      <c r="E84" s="24">
        <f>VLOOKUP(B84,EstimatedC,2,0)</f>
        <v>0</v>
      </c>
      <c r="F84" s="25" t="str">
        <f t="shared" si="1"/>
        <v/>
      </c>
      <c r="G84" s="26"/>
    </row>
    <row r="85" spans="2:7" ht="12.75" customHeight="1" outlineLevel="3">
      <c r="B85" s="22">
        <v>1104300</v>
      </c>
      <c r="C85" s="30" t="s">
        <v>126</v>
      </c>
      <c r="D85" s="1">
        <f>+D86</f>
        <v>0</v>
      </c>
      <c r="E85" s="24">
        <f>+E86</f>
        <v>0</v>
      </c>
      <c r="F85" s="25" t="str">
        <f t="shared" si="1"/>
        <v/>
      </c>
      <c r="G85" s="26"/>
    </row>
    <row r="86" spans="2:7" ht="12.75" customHeight="1" outlineLevel="3">
      <c r="B86" s="22">
        <v>1104310</v>
      </c>
      <c r="C86" s="31" t="s">
        <v>43</v>
      </c>
      <c r="D86" s="1">
        <f>+D87</f>
        <v>0</v>
      </c>
      <c r="E86" s="24">
        <f>+E87</f>
        <v>0</v>
      </c>
      <c r="F86" s="25" t="str">
        <f t="shared" si="1"/>
        <v/>
      </c>
      <c r="G86" s="26"/>
    </row>
    <row r="87" spans="2:7" ht="12.75" customHeight="1" outlineLevel="3">
      <c r="B87" s="22">
        <v>1104311</v>
      </c>
      <c r="C87" s="32" t="s">
        <v>43</v>
      </c>
      <c r="D87" s="1"/>
      <c r="E87" s="24">
        <f>VLOOKUP(B87,EstimatedC,2,0)</f>
        <v>0</v>
      </c>
      <c r="F87" s="25" t="str">
        <f t="shared" si="1"/>
        <v/>
      </c>
      <c r="G87" s="26"/>
    </row>
    <row r="88" spans="2:7" ht="12.75" customHeight="1" outlineLevel="3">
      <c r="B88" s="22">
        <v>1104400</v>
      </c>
      <c r="C88" s="30" t="s">
        <v>127</v>
      </c>
      <c r="D88" s="1">
        <f>+D89+D91</f>
        <v>0</v>
      </c>
      <c r="E88" s="24">
        <f>+E89+E91</f>
        <v>0</v>
      </c>
      <c r="F88" s="25" t="str">
        <f t="shared" si="1"/>
        <v/>
      </c>
      <c r="G88" s="26"/>
    </row>
    <row r="89" spans="2:7" ht="12.75" customHeight="1" outlineLevel="3">
      <c r="B89" s="22">
        <v>1104410</v>
      </c>
      <c r="C89" s="31" t="s">
        <v>44</v>
      </c>
      <c r="D89" s="1">
        <f>+D90</f>
        <v>0</v>
      </c>
      <c r="E89" s="24">
        <f>+E90</f>
        <v>0</v>
      </c>
      <c r="F89" s="25" t="str">
        <f t="shared" si="1"/>
        <v/>
      </c>
      <c r="G89" s="26"/>
    </row>
    <row r="90" spans="2:7" ht="12.75" customHeight="1" outlineLevel="3">
      <c r="B90" s="22">
        <v>1104411</v>
      </c>
      <c r="C90" s="32" t="s">
        <v>44</v>
      </c>
      <c r="D90" s="1"/>
      <c r="E90" s="24">
        <f>VLOOKUP(B90,EstimatedC,2,0)</f>
        <v>0</v>
      </c>
      <c r="F90" s="25" t="str">
        <f t="shared" si="1"/>
        <v/>
      </c>
      <c r="G90" s="26"/>
    </row>
    <row r="91" spans="2:7" ht="12.75" customHeight="1" outlineLevel="3">
      <c r="B91" s="22">
        <v>1104420</v>
      </c>
      <c r="C91" s="31" t="s">
        <v>45</v>
      </c>
      <c r="D91" s="1">
        <f>+D92</f>
        <v>0</v>
      </c>
      <c r="E91" s="24">
        <f>+E92</f>
        <v>0</v>
      </c>
      <c r="F91" s="25" t="str">
        <f t="shared" si="1"/>
        <v/>
      </c>
      <c r="G91" s="26"/>
    </row>
    <row r="92" spans="2:7" ht="12.75" customHeight="1" outlineLevel="3">
      <c r="B92" s="22">
        <v>1104421</v>
      </c>
      <c r="C92" s="32" t="s">
        <v>45</v>
      </c>
      <c r="D92" s="1"/>
      <c r="E92" s="24">
        <f>VLOOKUP(B92,EstimatedC,2,0)</f>
        <v>0</v>
      </c>
      <c r="F92" s="25" t="str">
        <f t="shared" si="1"/>
        <v/>
      </c>
      <c r="G92" s="26"/>
    </row>
    <row r="93" spans="2:7" ht="12.75" customHeight="1" outlineLevel="3">
      <c r="B93" s="22">
        <v>1104500</v>
      </c>
      <c r="C93" s="30" t="s">
        <v>128</v>
      </c>
      <c r="D93" s="1">
        <f>+D94+D96+D98</f>
        <v>0</v>
      </c>
      <c r="E93" s="24">
        <f>+E94+E96+E98</f>
        <v>0</v>
      </c>
      <c r="F93" s="25" t="str">
        <f t="shared" si="1"/>
        <v/>
      </c>
      <c r="G93" s="26"/>
    </row>
    <row r="94" spans="2:7" ht="12.75" customHeight="1" outlineLevel="3">
      <c r="B94" s="22">
        <v>1104510</v>
      </c>
      <c r="C94" s="31" t="s">
        <v>46</v>
      </c>
      <c r="D94" s="1">
        <f>+D95</f>
        <v>0</v>
      </c>
      <c r="E94" s="24">
        <f>+E95</f>
        <v>0</v>
      </c>
      <c r="F94" s="25" t="str">
        <f t="shared" si="1"/>
        <v/>
      </c>
      <c r="G94" s="26"/>
    </row>
    <row r="95" spans="2:7" ht="12.75" customHeight="1" outlineLevel="3">
      <c r="B95" s="22">
        <v>1104511</v>
      </c>
      <c r="C95" s="32" t="s">
        <v>46</v>
      </c>
      <c r="D95" s="1"/>
      <c r="E95" s="24">
        <f>VLOOKUP(B95,EstimatedC,2,0)</f>
        <v>0</v>
      </c>
      <c r="F95" s="25" t="str">
        <f t="shared" si="1"/>
        <v/>
      </c>
      <c r="G95" s="26"/>
    </row>
    <row r="96" spans="2:7" ht="12.75" customHeight="1" outlineLevel="3">
      <c r="B96" s="22">
        <v>1104520</v>
      </c>
      <c r="C96" s="31" t="s">
        <v>47</v>
      </c>
      <c r="D96" s="1">
        <f>+D97</f>
        <v>0</v>
      </c>
      <c r="E96" s="24">
        <f>+E97</f>
        <v>0</v>
      </c>
      <c r="F96" s="25" t="str">
        <f t="shared" si="1"/>
        <v/>
      </c>
      <c r="G96" s="26"/>
    </row>
    <row r="97" spans="2:7" s="29" customFormat="1" ht="20.100000000000001" customHeight="1" outlineLevel="3">
      <c r="B97" s="22">
        <v>1104521</v>
      </c>
      <c r="C97" s="32" t="s">
        <v>47</v>
      </c>
      <c r="D97" s="1"/>
      <c r="E97" s="24">
        <f>VLOOKUP(B97,EstimatedC,2,0)</f>
        <v>0</v>
      </c>
      <c r="F97" s="25" t="str">
        <f t="shared" si="1"/>
        <v/>
      </c>
      <c r="G97" s="26"/>
    </row>
    <row r="98" spans="2:7" ht="12.75" customHeight="1" outlineLevel="3">
      <c r="B98" s="22">
        <v>1104530</v>
      </c>
      <c r="C98" s="31" t="s">
        <v>48</v>
      </c>
      <c r="D98" s="1">
        <f>+D99</f>
        <v>0</v>
      </c>
      <c r="E98" s="24">
        <f>+E99</f>
        <v>0</v>
      </c>
      <c r="F98" s="25" t="str">
        <f t="shared" si="1"/>
        <v/>
      </c>
      <c r="G98" s="26"/>
    </row>
    <row r="99" spans="2:7" ht="12.75" customHeight="1" outlineLevel="3">
      <c r="B99" s="22">
        <v>1104531</v>
      </c>
      <c r="C99" s="32" t="s">
        <v>48</v>
      </c>
      <c r="D99" s="1"/>
      <c r="E99" s="24">
        <f>VLOOKUP(B99,EstimatedC,2,0)</f>
        <v>0</v>
      </c>
      <c r="F99" s="25" t="str">
        <f t="shared" si="1"/>
        <v/>
      </c>
      <c r="G99" s="26"/>
    </row>
    <row r="100" spans="2:7" ht="12.75" customHeight="1" outlineLevel="2">
      <c r="B100" s="22">
        <v>1105000</v>
      </c>
      <c r="C100" s="27" t="s">
        <v>252</v>
      </c>
      <c r="D100" s="2">
        <f>+D101+D108+D111+D118+D121+D126</f>
        <v>0</v>
      </c>
      <c r="E100" s="28">
        <f>+E101+E108+E111+E118+E121+E126</f>
        <v>0</v>
      </c>
      <c r="F100" s="25" t="str">
        <f t="shared" si="1"/>
        <v/>
      </c>
      <c r="G100" s="26"/>
    </row>
    <row r="101" spans="2:7" ht="12.75" customHeight="1" outlineLevel="3">
      <c r="B101" s="22">
        <v>1105100</v>
      </c>
      <c r="C101" s="30" t="s">
        <v>129</v>
      </c>
      <c r="D101" s="1">
        <f>+D102+D104+D106</f>
        <v>0</v>
      </c>
      <c r="E101" s="24">
        <f>+E102+E104+E106</f>
        <v>0</v>
      </c>
      <c r="F101" s="25" t="str">
        <f t="shared" si="1"/>
        <v/>
      </c>
      <c r="G101" s="26"/>
    </row>
    <row r="102" spans="2:7" ht="12.75" customHeight="1" outlineLevel="3">
      <c r="B102" s="22">
        <v>1105110</v>
      </c>
      <c r="C102" s="31" t="s">
        <v>49</v>
      </c>
      <c r="D102" s="1">
        <f>SUM(D103:D103)</f>
        <v>0</v>
      </c>
      <c r="E102" s="24">
        <f>SUM(E103:E103)</f>
        <v>0</v>
      </c>
      <c r="F102" s="25" t="str">
        <f t="shared" si="1"/>
        <v/>
      </c>
      <c r="G102" s="26"/>
    </row>
    <row r="103" spans="2:7" ht="12.75" customHeight="1" outlineLevel="3">
      <c r="B103" s="22">
        <v>1105111</v>
      </c>
      <c r="C103" s="39" t="s">
        <v>49</v>
      </c>
      <c r="D103" s="1"/>
      <c r="E103" s="24">
        <f>VLOOKUP(B103,EstimatedC,2,0)</f>
        <v>0</v>
      </c>
      <c r="F103" s="25" t="str">
        <f t="shared" si="1"/>
        <v/>
      </c>
      <c r="G103" s="26"/>
    </row>
    <row r="104" spans="2:7" ht="12.75" customHeight="1" outlineLevel="3">
      <c r="B104" s="22">
        <v>1105120</v>
      </c>
      <c r="C104" s="31" t="s">
        <v>50</v>
      </c>
      <c r="D104" s="1">
        <f>+D105</f>
        <v>0</v>
      </c>
      <c r="E104" s="24">
        <f>+E105</f>
        <v>0</v>
      </c>
      <c r="F104" s="25" t="str">
        <f t="shared" si="1"/>
        <v/>
      </c>
      <c r="G104" s="26"/>
    </row>
    <row r="105" spans="2:7" ht="12.75" customHeight="1" outlineLevel="3">
      <c r="B105" s="22">
        <v>1105121</v>
      </c>
      <c r="C105" s="32" t="s">
        <v>50</v>
      </c>
      <c r="D105" s="1"/>
      <c r="E105" s="24">
        <f>VLOOKUP(B105,EstimatedC,2,0)</f>
        <v>0</v>
      </c>
      <c r="F105" s="25" t="str">
        <f t="shared" si="1"/>
        <v/>
      </c>
      <c r="G105" s="26"/>
    </row>
    <row r="106" spans="2:7" ht="12.75" customHeight="1" outlineLevel="3">
      <c r="B106" s="22">
        <v>1105130</v>
      </c>
      <c r="C106" s="31" t="s">
        <v>51</v>
      </c>
      <c r="D106" s="1">
        <f>+D107</f>
        <v>0</v>
      </c>
      <c r="E106" s="24">
        <f>+E107</f>
        <v>0</v>
      </c>
      <c r="F106" s="25" t="str">
        <f t="shared" si="1"/>
        <v/>
      </c>
      <c r="G106" s="26"/>
    </row>
    <row r="107" spans="2:7" ht="12.75" customHeight="1" outlineLevel="3">
      <c r="B107" s="22">
        <v>1105131</v>
      </c>
      <c r="C107" s="32" t="s">
        <v>51</v>
      </c>
      <c r="D107" s="1"/>
      <c r="E107" s="24">
        <f>VLOOKUP(B107,EstimatedC,2,0)</f>
        <v>0</v>
      </c>
      <c r="F107" s="25" t="str">
        <f t="shared" si="1"/>
        <v/>
      </c>
      <c r="G107" s="26"/>
    </row>
    <row r="108" spans="2:7" ht="12.75" customHeight="1" outlineLevel="3">
      <c r="B108" s="22">
        <v>1105200</v>
      </c>
      <c r="C108" s="30" t="s">
        <v>130</v>
      </c>
      <c r="D108" s="1">
        <f>+D109</f>
        <v>0</v>
      </c>
      <c r="E108" s="24">
        <f>+E109</f>
        <v>0</v>
      </c>
      <c r="F108" s="25" t="str">
        <f t="shared" si="1"/>
        <v/>
      </c>
      <c r="G108" s="26"/>
    </row>
    <row r="109" spans="2:7" ht="12.75" customHeight="1" outlineLevel="3">
      <c r="B109" s="22">
        <v>1105210</v>
      </c>
      <c r="C109" s="31" t="s">
        <v>52</v>
      </c>
      <c r="D109" s="1">
        <f>+D110</f>
        <v>0</v>
      </c>
      <c r="E109" s="24">
        <f>+E110</f>
        <v>0</v>
      </c>
      <c r="F109" s="25" t="str">
        <f t="shared" si="1"/>
        <v/>
      </c>
      <c r="G109" s="26"/>
    </row>
    <row r="110" spans="2:7" ht="12.75" customHeight="1" outlineLevel="3">
      <c r="B110" s="22">
        <v>1105211</v>
      </c>
      <c r="C110" s="32" t="s">
        <v>52</v>
      </c>
      <c r="D110" s="1"/>
      <c r="E110" s="24">
        <f>VLOOKUP(B110,EstimatedC,2,0)</f>
        <v>0</v>
      </c>
      <c r="F110" s="25" t="str">
        <f t="shared" si="1"/>
        <v/>
      </c>
      <c r="G110" s="26"/>
    </row>
    <row r="111" spans="2:7" ht="12.75" customHeight="1" outlineLevel="3">
      <c r="B111" s="22">
        <v>1105300</v>
      </c>
      <c r="C111" s="30" t="s">
        <v>131</v>
      </c>
      <c r="D111" s="1">
        <f>+D112+D114+D116</f>
        <v>0</v>
      </c>
      <c r="E111" s="24">
        <f>+E112+E114+E116</f>
        <v>0</v>
      </c>
      <c r="F111" s="25" t="str">
        <f t="shared" si="1"/>
        <v/>
      </c>
      <c r="G111" s="26"/>
    </row>
    <row r="112" spans="2:7" ht="12.75" customHeight="1" outlineLevel="3">
      <c r="B112" s="22">
        <v>1105310</v>
      </c>
      <c r="C112" s="31" t="s">
        <v>53</v>
      </c>
      <c r="D112" s="1">
        <f>SUM(D113:D113)</f>
        <v>0</v>
      </c>
      <c r="E112" s="24">
        <f>SUM(E113:E113)</f>
        <v>0</v>
      </c>
      <c r="F112" s="25" t="str">
        <f t="shared" si="1"/>
        <v/>
      </c>
      <c r="G112" s="26"/>
    </row>
    <row r="113" spans="2:7" ht="12.75" customHeight="1" outlineLevel="3">
      <c r="B113" s="22">
        <v>1105311</v>
      </c>
      <c r="C113" s="32" t="s">
        <v>53</v>
      </c>
      <c r="D113" s="1"/>
      <c r="E113" s="24">
        <f>VLOOKUP(B113,EstimatedC,2,0)</f>
        <v>0</v>
      </c>
      <c r="F113" s="25" t="str">
        <f t="shared" si="1"/>
        <v/>
      </c>
      <c r="G113" s="26"/>
    </row>
    <row r="114" spans="2:7" ht="12.75" customHeight="1" outlineLevel="3">
      <c r="B114" s="22">
        <v>1105320</v>
      </c>
      <c r="C114" s="31" t="s">
        <v>54</v>
      </c>
      <c r="D114" s="1">
        <f>+D115</f>
        <v>0</v>
      </c>
      <c r="E114" s="24">
        <f>+E115</f>
        <v>0</v>
      </c>
      <c r="F114" s="25" t="str">
        <f t="shared" si="1"/>
        <v/>
      </c>
      <c r="G114" s="26"/>
    </row>
    <row r="115" spans="2:7" ht="12.75" customHeight="1" outlineLevel="3">
      <c r="B115" s="22">
        <v>1105321</v>
      </c>
      <c r="C115" s="32" t="s">
        <v>54</v>
      </c>
      <c r="D115" s="1"/>
      <c r="E115" s="24">
        <f>VLOOKUP(B115,EstimatedC,2,0)</f>
        <v>0</v>
      </c>
      <c r="F115" s="25" t="str">
        <f t="shared" si="1"/>
        <v/>
      </c>
      <c r="G115" s="26"/>
    </row>
    <row r="116" spans="2:7" ht="12.75" customHeight="1" outlineLevel="3">
      <c r="B116" s="22">
        <v>1105330</v>
      </c>
      <c r="C116" s="31" t="s">
        <v>55</v>
      </c>
      <c r="D116" s="1">
        <f>+D117</f>
        <v>0</v>
      </c>
      <c r="E116" s="24">
        <f>+E117</f>
        <v>0</v>
      </c>
      <c r="F116" s="25" t="str">
        <f t="shared" si="1"/>
        <v/>
      </c>
      <c r="G116" s="26"/>
    </row>
    <row r="117" spans="2:7" ht="12.75" customHeight="1" outlineLevel="3">
      <c r="B117" s="22">
        <v>1105331</v>
      </c>
      <c r="C117" s="32" t="s">
        <v>55</v>
      </c>
      <c r="D117" s="1"/>
      <c r="E117" s="24">
        <f>VLOOKUP(B117,EstimatedC,2,0)</f>
        <v>0</v>
      </c>
      <c r="F117" s="25" t="str">
        <f t="shared" si="1"/>
        <v/>
      </c>
      <c r="G117" s="26"/>
    </row>
    <row r="118" spans="2:7" ht="12.75" customHeight="1" outlineLevel="3">
      <c r="B118" s="22">
        <v>1105400</v>
      </c>
      <c r="C118" s="30" t="s">
        <v>132</v>
      </c>
      <c r="D118" s="1">
        <f>+D119</f>
        <v>0</v>
      </c>
      <c r="E118" s="24">
        <f>+E119</f>
        <v>0</v>
      </c>
      <c r="F118" s="25" t="str">
        <f t="shared" si="1"/>
        <v/>
      </c>
      <c r="G118" s="26"/>
    </row>
    <row r="119" spans="2:7" ht="12.75" customHeight="1" outlineLevel="3">
      <c r="B119" s="22">
        <v>1105410</v>
      </c>
      <c r="C119" s="31" t="s">
        <v>56</v>
      </c>
      <c r="D119" s="1">
        <f>+D120</f>
        <v>0</v>
      </c>
      <c r="E119" s="24">
        <f>+E120</f>
        <v>0</v>
      </c>
      <c r="F119" s="25" t="str">
        <f t="shared" si="1"/>
        <v/>
      </c>
      <c r="G119" s="26"/>
    </row>
    <row r="120" spans="2:7" ht="12.75" customHeight="1" outlineLevel="3">
      <c r="B120" s="22">
        <v>1105411</v>
      </c>
      <c r="C120" s="32" t="s">
        <v>56</v>
      </c>
      <c r="D120" s="1"/>
      <c r="E120" s="24">
        <f>VLOOKUP(B120,EstimatedC,2,0)</f>
        <v>0</v>
      </c>
      <c r="F120" s="25" t="str">
        <f t="shared" si="1"/>
        <v/>
      </c>
      <c r="G120" s="26"/>
    </row>
    <row r="121" spans="2:7" outlineLevel="3">
      <c r="B121" s="22">
        <v>1105500</v>
      </c>
      <c r="C121" s="30" t="s">
        <v>133</v>
      </c>
      <c r="D121" s="1">
        <f>+D122+D124</f>
        <v>0</v>
      </c>
      <c r="E121" s="24">
        <f>+E122+E124</f>
        <v>0</v>
      </c>
      <c r="F121" s="25" t="str">
        <f t="shared" si="1"/>
        <v/>
      </c>
      <c r="G121" s="26"/>
    </row>
    <row r="122" spans="2:7" outlineLevel="3">
      <c r="B122" s="22">
        <v>1105510</v>
      </c>
      <c r="C122" s="31" t="s">
        <v>57</v>
      </c>
      <c r="D122" s="1">
        <f>+D123</f>
        <v>0</v>
      </c>
      <c r="E122" s="24">
        <f>+E123</f>
        <v>0</v>
      </c>
      <c r="F122" s="25" t="str">
        <f t="shared" si="1"/>
        <v/>
      </c>
      <c r="G122" s="26"/>
    </row>
    <row r="123" spans="2:7" ht="12.75" customHeight="1" outlineLevel="3">
      <c r="B123" s="22">
        <v>1105511</v>
      </c>
      <c r="C123" s="32" t="s">
        <v>57</v>
      </c>
      <c r="D123" s="1"/>
      <c r="E123" s="24">
        <f>VLOOKUP(B123,EstimatedC,2,0)</f>
        <v>0</v>
      </c>
      <c r="F123" s="25" t="str">
        <f t="shared" si="1"/>
        <v/>
      </c>
      <c r="G123" s="26"/>
    </row>
    <row r="124" spans="2:7" ht="12.75" customHeight="1" outlineLevel="3">
      <c r="B124" s="22">
        <v>1105520</v>
      </c>
      <c r="C124" s="31" t="s">
        <v>58</v>
      </c>
      <c r="D124" s="1">
        <f>+D125</f>
        <v>0</v>
      </c>
      <c r="E124" s="24">
        <f>+E125</f>
        <v>0</v>
      </c>
      <c r="F124" s="25" t="str">
        <f t="shared" si="1"/>
        <v/>
      </c>
      <c r="G124" s="26"/>
    </row>
    <row r="125" spans="2:7" ht="12.75" customHeight="1" outlineLevel="3">
      <c r="B125" s="22">
        <v>1105521</v>
      </c>
      <c r="C125" s="32" t="s">
        <v>58</v>
      </c>
      <c r="D125" s="1"/>
      <c r="E125" s="24">
        <f>VLOOKUP(B125,EstimatedC,2,0)</f>
        <v>0</v>
      </c>
      <c r="F125" s="25" t="str">
        <f t="shared" si="1"/>
        <v/>
      </c>
      <c r="G125" s="26"/>
    </row>
    <row r="126" spans="2:7" ht="12.75" customHeight="1" outlineLevel="3">
      <c r="B126" s="22">
        <v>1105600</v>
      </c>
      <c r="C126" s="30" t="s">
        <v>134</v>
      </c>
      <c r="D126" s="1">
        <f>+D127+D129</f>
        <v>0</v>
      </c>
      <c r="E126" s="24">
        <f>+E127+E129</f>
        <v>0</v>
      </c>
      <c r="F126" s="25" t="str">
        <f t="shared" si="1"/>
        <v/>
      </c>
      <c r="G126" s="26"/>
    </row>
    <row r="127" spans="2:7" ht="12.75" customHeight="1" outlineLevel="3">
      <c r="B127" s="22">
        <v>1105610</v>
      </c>
      <c r="C127" s="31" t="s">
        <v>59</v>
      </c>
      <c r="D127" s="1">
        <f>+D128</f>
        <v>0</v>
      </c>
      <c r="E127" s="24">
        <f>+E128</f>
        <v>0</v>
      </c>
      <c r="F127" s="25" t="str">
        <f t="shared" si="1"/>
        <v/>
      </c>
      <c r="G127" s="26"/>
    </row>
    <row r="128" spans="2:7" outlineLevel="3">
      <c r="B128" s="22">
        <v>1105611</v>
      </c>
      <c r="C128" s="32" t="s">
        <v>59</v>
      </c>
      <c r="D128" s="1"/>
      <c r="E128" s="24">
        <f>VLOOKUP(B128,EstimatedC,2,0)</f>
        <v>0</v>
      </c>
      <c r="F128" s="25" t="str">
        <f t="shared" si="1"/>
        <v/>
      </c>
      <c r="G128" s="26"/>
    </row>
    <row r="129" spans="2:7" s="29" customFormat="1" ht="20.100000000000001" customHeight="1" outlineLevel="3">
      <c r="B129" s="22">
        <v>1105620</v>
      </c>
      <c r="C129" s="31" t="s">
        <v>135</v>
      </c>
      <c r="D129" s="1">
        <f>+D130+D131</f>
        <v>0</v>
      </c>
      <c r="E129" s="24">
        <f>+E130+E131</f>
        <v>0</v>
      </c>
      <c r="F129" s="25" t="str">
        <f t="shared" si="1"/>
        <v/>
      </c>
      <c r="G129" s="26"/>
    </row>
    <row r="130" spans="2:7" ht="12.75" customHeight="1" outlineLevel="3">
      <c r="B130" s="22">
        <v>1105621</v>
      </c>
      <c r="C130" s="32" t="s">
        <v>60</v>
      </c>
      <c r="D130" s="1"/>
      <c r="E130" s="24">
        <f>VLOOKUP(B130,EstimatedC,2,0)</f>
        <v>0</v>
      </c>
      <c r="F130" s="25" t="str">
        <f t="shared" si="1"/>
        <v/>
      </c>
      <c r="G130" s="26"/>
    </row>
    <row r="131" spans="2:7" ht="12.75" customHeight="1" outlineLevel="3">
      <c r="B131" s="22">
        <v>1105622</v>
      </c>
      <c r="C131" s="32" t="s">
        <v>61</v>
      </c>
      <c r="D131" s="1"/>
      <c r="E131" s="24">
        <f>VLOOKUP(B131,EstimatedC,2,0)</f>
        <v>0</v>
      </c>
      <c r="F131" s="25" t="str">
        <f t="shared" si="1"/>
        <v/>
      </c>
      <c r="G131" s="26"/>
    </row>
    <row r="132" spans="2:7" ht="12.75" customHeight="1" outlineLevel="2">
      <c r="B132" s="22">
        <v>1106000</v>
      </c>
      <c r="C132" s="27" t="s">
        <v>136</v>
      </c>
      <c r="D132" s="2">
        <f>+D133+D140+D147</f>
        <v>0</v>
      </c>
      <c r="E132" s="28">
        <f>+E133+E140+E147</f>
        <v>0</v>
      </c>
      <c r="F132" s="25" t="str">
        <f t="shared" si="1"/>
        <v/>
      </c>
      <c r="G132" s="26"/>
    </row>
    <row r="133" spans="2:7" ht="12.75" customHeight="1" outlineLevel="3">
      <c r="B133" s="22">
        <v>1106100</v>
      </c>
      <c r="C133" s="30" t="s">
        <v>137</v>
      </c>
      <c r="D133" s="1">
        <f>+D134+D136+D138</f>
        <v>0</v>
      </c>
      <c r="E133" s="24">
        <f>+E134+E136+E138</f>
        <v>0</v>
      </c>
      <c r="F133" s="25" t="str">
        <f t="shared" si="1"/>
        <v/>
      </c>
      <c r="G133" s="26"/>
    </row>
    <row r="134" spans="2:7" ht="12.75" customHeight="1" outlineLevel="3">
      <c r="B134" s="22">
        <v>1106110</v>
      </c>
      <c r="C134" s="31" t="s">
        <v>63</v>
      </c>
      <c r="D134" s="1">
        <f>+D135</f>
        <v>0</v>
      </c>
      <c r="E134" s="24">
        <f>+E135</f>
        <v>0</v>
      </c>
      <c r="F134" s="25" t="str">
        <f t="shared" si="1"/>
        <v/>
      </c>
      <c r="G134" s="26"/>
    </row>
    <row r="135" spans="2:7" ht="12.75" customHeight="1" outlineLevel="3">
      <c r="B135" s="22">
        <v>1106111</v>
      </c>
      <c r="C135" s="32" t="s">
        <v>63</v>
      </c>
      <c r="D135" s="1"/>
      <c r="E135" s="24">
        <f>VLOOKUP(B135,EstimatedC,2,0)</f>
        <v>0</v>
      </c>
      <c r="F135" s="25" t="str">
        <f t="shared" ref="F135:F198" si="2">IF(ABS(D135)&lt;&gt;0,D135-E135,"")</f>
        <v/>
      </c>
      <c r="G135" s="26"/>
    </row>
    <row r="136" spans="2:7" ht="12.75" customHeight="1" outlineLevel="3">
      <c r="B136" s="22">
        <v>1106120</v>
      </c>
      <c r="C136" s="31" t="s">
        <v>64</v>
      </c>
      <c r="D136" s="1">
        <f>+D137</f>
        <v>0</v>
      </c>
      <c r="E136" s="24">
        <f>+E137</f>
        <v>0</v>
      </c>
      <c r="F136" s="25" t="str">
        <f t="shared" si="2"/>
        <v/>
      </c>
      <c r="G136" s="26"/>
    </row>
    <row r="137" spans="2:7" ht="12.75" customHeight="1" outlineLevel="3">
      <c r="B137" s="22">
        <v>1106121</v>
      </c>
      <c r="C137" s="32" t="s">
        <v>64</v>
      </c>
      <c r="D137" s="1"/>
      <c r="E137" s="24">
        <f>VLOOKUP(B137,EstimatedC,2,0)</f>
        <v>0</v>
      </c>
      <c r="F137" s="25" t="str">
        <f t="shared" si="2"/>
        <v/>
      </c>
      <c r="G137" s="26"/>
    </row>
    <row r="138" spans="2:7" ht="12.75" customHeight="1" outlineLevel="3">
      <c r="B138" s="22">
        <v>1106130</v>
      </c>
      <c r="C138" s="31" t="s">
        <v>103</v>
      </c>
      <c r="D138" s="1">
        <f>+D139</f>
        <v>0</v>
      </c>
      <c r="E138" s="24">
        <f>+E139</f>
        <v>0</v>
      </c>
      <c r="F138" s="25" t="str">
        <f t="shared" si="2"/>
        <v/>
      </c>
      <c r="G138" s="26"/>
    </row>
    <row r="139" spans="2:7" ht="12.75" customHeight="1" outlineLevel="3">
      <c r="B139" s="22">
        <v>1106131</v>
      </c>
      <c r="C139" s="32" t="s">
        <v>103</v>
      </c>
      <c r="D139" s="1"/>
      <c r="E139" s="24">
        <f>VLOOKUP(B139,EstimatedC,2,0)</f>
        <v>0</v>
      </c>
      <c r="F139" s="25" t="str">
        <f t="shared" si="2"/>
        <v/>
      </c>
      <c r="G139" s="26"/>
    </row>
    <row r="140" spans="2:7" outlineLevel="3">
      <c r="B140" s="22">
        <v>1106200</v>
      </c>
      <c r="C140" s="30" t="s">
        <v>138</v>
      </c>
      <c r="D140" s="1">
        <f>+D141+D143+D145</f>
        <v>0</v>
      </c>
      <c r="E140" s="24">
        <f>+E141+E143+E145</f>
        <v>0</v>
      </c>
      <c r="F140" s="25" t="str">
        <f t="shared" si="2"/>
        <v/>
      </c>
      <c r="G140" s="26"/>
    </row>
    <row r="141" spans="2:7" ht="12.75" customHeight="1" outlineLevel="3">
      <c r="B141" s="22">
        <v>1106210</v>
      </c>
      <c r="C141" s="31" t="s">
        <v>278</v>
      </c>
      <c r="D141" s="1">
        <f>+D142</f>
        <v>0</v>
      </c>
      <c r="E141" s="24">
        <f>+E142</f>
        <v>0</v>
      </c>
      <c r="F141" s="25" t="str">
        <f t="shared" si="2"/>
        <v/>
      </c>
      <c r="G141" s="26"/>
    </row>
    <row r="142" spans="2:7" ht="12.75" customHeight="1" outlineLevel="3">
      <c r="B142" s="22">
        <v>1106211</v>
      </c>
      <c r="C142" s="32" t="s">
        <v>273</v>
      </c>
      <c r="D142" s="1"/>
      <c r="E142" s="24">
        <f>VLOOKUP(B142,EstimatedC,2,0)</f>
        <v>0</v>
      </c>
      <c r="F142" s="25" t="str">
        <f t="shared" si="2"/>
        <v/>
      </c>
      <c r="G142" s="26"/>
    </row>
    <row r="143" spans="2:7" ht="12.75" customHeight="1" outlineLevel="3">
      <c r="B143" s="22">
        <v>1106220</v>
      </c>
      <c r="C143" s="31" t="s">
        <v>139</v>
      </c>
      <c r="D143" s="1">
        <f>+D144</f>
        <v>0</v>
      </c>
      <c r="E143" s="24">
        <f>+E144</f>
        <v>0</v>
      </c>
      <c r="F143" s="25" t="str">
        <f t="shared" si="2"/>
        <v/>
      </c>
      <c r="G143" s="26"/>
    </row>
    <row r="144" spans="2:7" ht="12.75" customHeight="1" outlineLevel="3">
      <c r="B144" s="22">
        <v>1106221</v>
      </c>
      <c r="C144" s="32" t="s">
        <v>139</v>
      </c>
      <c r="D144" s="1"/>
      <c r="E144" s="24">
        <f>VLOOKUP(B144,EstimatedC,2,0)</f>
        <v>0</v>
      </c>
      <c r="F144" s="25" t="str">
        <f t="shared" si="2"/>
        <v/>
      </c>
      <c r="G144" s="26"/>
    </row>
    <row r="145" spans="2:7" ht="12.75" customHeight="1" outlineLevel="3">
      <c r="B145" s="22">
        <v>1106230</v>
      </c>
      <c r="C145" s="31" t="s">
        <v>65</v>
      </c>
      <c r="D145" s="1">
        <f>+D146</f>
        <v>0</v>
      </c>
      <c r="E145" s="24">
        <f>+E146</f>
        <v>0</v>
      </c>
      <c r="F145" s="25" t="str">
        <f t="shared" si="2"/>
        <v/>
      </c>
      <c r="G145" s="26"/>
    </row>
    <row r="146" spans="2:7" outlineLevel="3">
      <c r="B146" s="22">
        <v>1106231</v>
      </c>
      <c r="C146" s="32" t="s">
        <v>65</v>
      </c>
      <c r="D146" s="1"/>
      <c r="E146" s="24">
        <f>VLOOKUP(B146,EstimatedC,2,0)</f>
        <v>0</v>
      </c>
      <c r="F146" s="25" t="str">
        <f t="shared" si="2"/>
        <v/>
      </c>
      <c r="G146" s="26"/>
    </row>
    <row r="147" spans="2:7" s="29" customFormat="1" ht="20.100000000000001" customHeight="1" outlineLevel="3">
      <c r="B147" s="22">
        <v>1106300</v>
      </c>
      <c r="C147" s="30" t="s">
        <v>140</v>
      </c>
      <c r="D147" s="1">
        <f>+D148</f>
        <v>0</v>
      </c>
      <c r="E147" s="24">
        <f>+E148</f>
        <v>0</v>
      </c>
      <c r="F147" s="25" t="str">
        <f t="shared" si="2"/>
        <v/>
      </c>
      <c r="G147" s="26"/>
    </row>
    <row r="148" spans="2:7" ht="12.75" customHeight="1" outlineLevel="3">
      <c r="B148" s="22">
        <v>1106310</v>
      </c>
      <c r="C148" s="31" t="s">
        <v>66</v>
      </c>
      <c r="D148" s="1">
        <f>SUM(D149:D149)</f>
        <v>0</v>
      </c>
      <c r="E148" s="24">
        <f>SUM(E149:E149)</f>
        <v>0</v>
      </c>
      <c r="F148" s="25" t="str">
        <f t="shared" si="2"/>
        <v/>
      </c>
      <c r="G148" s="26"/>
    </row>
    <row r="149" spans="2:7" outlineLevel="3">
      <c r="B149" s="22">
        <v>1106311</v>
      </c>
      <c r="C149" s="32" t="s">
        <v>66</v>
      </c>
      <c r="D149" s="1"/>
      <c r="E149" s="24">
        <f>VLOOKUP(B149,EstimatedC,2,0)</f>
        <v>0</v>
      </c>
      <c r="F149" s="25" t="str">
        <f t="shared" si="2"/>
        <v/>
      </c>
      <c r="G149" s="26"/>
    </row>
    <row r="150" spans="2:7" outlineLevel="2">
      <c r="B150" s="22">
        <v>1107000</v>
      </c>
      <c r="C150" s="27" t="s">
        <v>141</v>
      </c>
      <c r="D150" s="2">
        <f>+D151+D160+D167</f>
        <v>0</v>
      </c>
      <c r="E150" s="28">
        <f>+E151+E160+E167</f>
        <v>0</v>
      </c>
      <c r="F150" s="25" t="str">
        <f t="shared" si="2"/>
        <v/>
      </c>
      <c r="G150" s="26"/>
    </row>
    <row r="151" spans="2:7" ht="12.75" customHeight="1" outlineLevel="3">
      <c r="B151" s="22">
        <v>1107100</v>
      </c>
      <c r="C151" s="30" t="s">
        <v>142</v>
      </c>
      <c r="D151" s="1">
        <f>+D152+D154+D156+D158</f>
        <v>0</v>
      </c>
      <c r="E151" s="24">
        <f>+E152+E154+E156+E158</f>
        <v>0</v>
      </c>
      <c r="F151" s="25" t="str">
        <f t="shared" si="2"/>
        <v/>
      </c>
      <c r="G151" s="26"/>
    </row>
    <row r="152" spans="2:7" ht="12.75" customHeight="1" outlineLevel="3">
      <c r="B152" s="22">
        <v>1107110</v>
      </c>
      <c r="C152" s="31" t="s">
        <v>67</v>
      </c>
      <c r="D152" s="1">
        <f>SUM(D153:D153)</f>
        <v>0</v>
      </c>
      <c r="E152" s="24">
        <f>SUM(E153:E153)</f>
        <v>0</v>
      </c>
      <c r="F152" s="25" t="str">
        <f t="shared" si="2"/>
        <v/>
      </c>
      <c r="G152" s="26"/>
    </row>
    <row r="153" spans="2:7" ht="12.75" customHeight="1" outlineLevel="3">
      <c r="B153" s="22">
        <v>1107111</v>
      </c>
      <c r="C153" s="32" t="s">
        <v>67</v>
      </c>
      <c r="D153" s="1"/>
      <c r="E153" s="24">
        <f>VLOOKUP(B153,EstimatedC,2,0)</f>
        <v>0</v>
      </c>
      <c r="F153" s="25" t="str">
        <f t="shared" si="2"/>
        <v/>
      </c>
      <c r="G153" s="26"/>
    </row>
    <row r="154" spans="2:7" ht="12.75" customHeight="1" outlineLevel="3">
      <c r="B154" s="22">
        <v>1107120</v>
      </c>
      <c r="C154" s="31" t="s">
        <v>68</v>
      </c>
      <c r="D154" s="1">
        <f>+D155</f>
        <v>0</v>
      </c>
      <c r="E154" s="24">
        <f>+E155</f>
        <v>0</v>
      </c>
      <c r="F154" s="25" t="str">
        <f t="shared" si="2"/>
        <v/>
      </c>
      <c r="G154" s="26"/>
    </row>
    <row r="155" spans="2:7" outlineLevel="3">
      <c r="B155" s="22">
        <v>1107121</v>
      </c>
      <c r="C155" s="32" t="s">
        <v>68</v>
      </c>
      <c r="D155" s="1"/>
      <c r="E155" s="24">
        <f>VLOOKUP(B155,EstimatedC,2,0)</f>
        <v>0</v>
      </c>
      <c r="F155" s="25" t="str">
        <f t="shared" si="2"/>
        <v/>
      </c>
      <c r="G155" s="26"/>
    </row>
    <row r="156" spans="2:7" ht="12.75" customHeight="1" outlineLevel="3">
      <c r="B156" s="22">
        <v>1107130</v>
      </c>
      <c r="C156" s="31" t="s">
        <v>69</v>
      </c>
      <c r="D156" s="1">
        <f>+D157</f>
        <v>0</v>
      </c>
      <c r="E156" s="24">
        <f>+E157</f>
        <v>0</v>
      </c>
      <c r="F156" s="25" t="str">
        <f t="shared" si="2"/>
        <v/>
      </c>
      <c r="G156" s="26"/>
    </row>
    <row r="157" spans="2:7" ht="12.75" customHeight="1" outlineLevel="3">
      <c r="B157" s="22">
        <v>1107131</v>
      </c>
      <c r="C157" s="32" t="s">
        <v>69</v>
      </c>
      <c r="D157" s="1"/>
      <c r="E157" s="24">
        <f>VLOOKUP(B157,EstimatedC,2,0)</f>
        <v>0</v>
      </c>
      <c r="F157" s="25" t="str">
        <f t="shared" si="2"/>
        <v/>
      </c>
      <c r="G157" s="26"/>
    </row>
    <row r="158" spans="2:7" ht="12.75" customHeight="1" outlineLevel="3">
      <c r="B158" s="22">
        <v>1107140</v>
      </c>
      <c r="C158" s="31" t="s">
        <v>70</v>
      </c>
      <c r="D158" s="1">
        <f>+D159</f>
        <v>0</v>
      </c>
      <c r="E158" s="24">
        <f>+E159</f>
        <v>0</v>
      </c>
      <c r="F158" s="25" t="str">
        <f t="shared" si="2"/>
        <v/>
      </c>
      <c r="G158" s="26"/>
    </row>
    <row r="159" spans="2:7" ht="12.75" customHeight="1" outlineLevel="3">
      <c r="B159" s="22">
        <v>1107141</v>
      </c>
      <c r="C159" s="32" t="s">
        <v>70</v>
      </c>
      <c r="D159" s="1"/>
      <c r="E159" s="24">
        <f>VLOOKUP(B159,EstimatedC,2,0)</f>
        <v>0</v>
      </c>
      <c r="F159" s="25" t="str">
        <f t="shared" si="2"/>
        <v/>
      </c>
      <c r="G159" s="26"/>
    </row>
    <row r="160" spans="2:7" ht="12.75" customHeight="1" outlineLevel="3">
      <c r="B160" s="22">
        <v>1107200</v>
      </c>
      <c r="C160" s="30" t="s">
        <v>143</v>
      </c>
      <c r="D160" s="1">
        <f>+D161+D163+D165</f>
        <v>0</v>
      </c>
      <c r="E160" s="24">
        <f>+E161+E163+E165</f>
        <v>0</v>
      </c>
      <c r="F160" s="25" t="str">
        <f t="shared" si="2"/>
        <v/>
      </c>
      <c r="G160" s="26"/>
    </row>
    <row r="161" spans="2:7" ht="12.75" customHeight="1" outlineLevel="3">
      <c r="B161" s="22">
        <v>1107220</v>
      </c>
      <c r="C161" s="31" t="s">
        <v>71</v>
      </c>
      <c r="D161" s="1">
        <f>+D162</f>
        <v>0</v>
      </c>
      <c r="E161" s="24">
        <f>+E162</f>
        <v>0</v>
      </c>
      <c r="F161" s="25" t="str">
        <f t="shared" si="2"/>
        <v/>
      </c>
      <c r="G161" s="26"/>
    </row>
    <row r="162" spans="2:7" ht="12.75" customHeight="1" outlineLevel="3">
      <c r="B162" s="22">
        <v>1107221</v>
      </c>
      <c r="C162" s="32" t="s">
        <v>71</v>
      </c>
      <c r="D162" s="1"/>
      <c r="E162" s="24">
        <f>VLOOKUP(B162,EstimatedC,2,0)</f>
        <v>0</v>
      </c>
      <c r="F162" s="25" t="str">
        <f t="shared" si="2"/>
        <v/>
      </c>
      <c r="G162" s="26"/>
    </row>
    <row r="163" spans="2:7" ht="12.75" customHeight="1" outlineLevel="3">
      <c r="B163" s="22">
        <v>1107230</v>
      </c>
      <c r="C163" s="31" t="s">
        <v>237</v>
      </c>
      <c r="D163" s="1">
        <f>+D164</f>
        <v>0</v>
      </c>
      <c r="E163" s="24">
        <f>+E164</f>
        <v>0</v>
      </c>
      <c r="F163" s="25" t="str">
        <f t="shared" si="2"/>
        <v/>
      </c>
      <c r="G163" s="26"/>
    </row>
    <row r="164" spans="2:7" ht="12.75" customHeight="1" outlineLevel="3">
      <c r="B164" s="22">
        <v>1107231</v>
      </c>
      <c r="C164" s="32" t="s">
        <v>237</v>
      </c>
      <c r="D164" s="1"/>
      <c r="E164" s="24">
        <f>VLOOKUP(B164,EstimatedC,2,0)</f>
        <v>0</v>
      </c>
      <c r="F164" s="25" t="str">
        <f t="shared" si="2"/>
        <v/>
      </c>
      <c r="G164" s="26"/>
    </row>
    <row r="165" spans="2:7" ht="12.75" customHeight="1" outlineLevel="3">
      <c r="B165" s="22">
        <v>1107240</v>
      </c>
      <c r="C165" s="31" t="s">
        <v>72</v>
      </c>
      <c r="D165" s="1">
        <f>+D166</f>
        <v>0</v>
      </c>
      <c r="E165" s="24">
        <f>+E166</f>
        <v>0</v>
      </c>
      <c r="F165" s="25" t="str">
        <f t="shared" si="2"/>
        <v/>
      </c>
      <c r="G165" s="26"/>
    </row>
    <row r="166" spans="2:7" outlineLevel="3">
      <c r="B166" s="22">
        <v>1107241</v>
      </c>
      <c r="C166" s="32" t="s">
        <v>72</v>
      </c>
      <c r="D166" s="1"/>
      <c r="E166" s="24">
        <f>VLOOKUP(B166,EstimatedC,2,0)</f>
        <v>0</v>
      </c>
      <c r="F166" s="25" t="str">
        <f t="shared" si="2"/>
        <v/>
      </c>
      <c r="G166" s="26"/>
    </row>
    <row r="167" spans="2:7" outlineLevel="3">
      <c r="B167" s="22">
        <v>1107300</v>
      </c>
      <c r="C167" s="30" t="s">
        <v>144</v>
      </c>
      <c r="D167" s="1">
        <f>+D168+D170+D172+D174+D176+D178</f>
        <v>0</v>
      </c>
      <c r="E167" s="24">
        <f>+E168+E170+E172+E174+E176+E178</f>
        <v>0</v>
      </c>
      <c r="F167" s="25" t="str">
        <f t="shared" si="2"/>
        <v/>
      </c>
      <c r="G167" s="26"/>
    </row>
    <row r="168" spans="2:7" ht="12.75" customHeight="1" outlineLevel="3">
      <c r="B168" s="22">
        <v>1107310</v>
      </c>
      <c r="C168" s="31" t="s">
        <v>73</v>
      </c>
      <c r="D168" s="1">
        <f>+D169</f>
        <v>0</v>
      </c>
      <c r="E168" s="24">
        <f>+E169</f>
        <v>0</v>
      </c>
      <c r="F168" s="25" t="str">
        <f t="shared" si="2"/>
        <v/>
      </c>
      <c r="G168" s="26"/>
    </row>
    <row r="169" spans="2:7" ht="12.75" customHeight="1" outlineLevel="3">
      <c r="B169" s="22">
        <v>1107311</v>
      </c>
      <c r="C169" s="32" t="s">
        <v>73</v>
      </c>
      <c r="D169" s="1"/>
      <c r="E169" s="24">
        <f>VLOOKUP(B169,EstimatedC,2,0)</f>
        <v>0</v>
      </c>
      <c r="F169" s="25" t="str">
        <f t="shared" si="2"/>
        <v/>
      </c>
      <c r="G169" s="26"/>
    </row>
    <row r="170" spans="2:7" ht="12.75" customHeight="1" outlineLevel="3">
      <c r="B170" s="22">
        <v>1107320</v>
      </c>
      <c r="C170" s="31" t="s">
        <v>74</v>
      </c>
      <c r="D170" s="1">
        <f>+D171</f>
        <v>0</v>
      </c>
      <c r="E170" s="24">
        <f>+E171</f>
        <v>0</v>
      </c>
      <c r="F170" s="25" t="str">
        <f t="shared" si="2"/>
        <v/>
      </c>
      <c r="G170" s="26"/>
    </row>
    <row r="171" spans="2:7" ht="12.75" customHeight="1" outlineLevel="3">
      <c r="B171" s="22">
        <v>1107321</v>
      </c>
      <c r="C171" s="32" t="s">
        <v>74</v>
      </c>
      <c r="D171" s="1"/>
      <c r="E171" s="24">
        <f>VLOOKUP(B171,EstimatedC,2,0)</f>
        <v>0</v>
      </c>
      <c r="F171" s="25" t="str">
        <f t="shared" si="2"/>
        <v/>
      </c>
      <c r="G171" s="26"/>
    </row>
    <row r="172" spans="2:7" ht="12.75" customHeight="1" outlineLevel="3">
      <c r="B172" s="22">
        <v>1107330</v>
      </c>
      <c r="C172" s="31" t="s">
        <v>75</v>
      </c>
      <c r="D172" s="1">
        <f>+D173</f>
        <v>0</v>
      </c>
      <c r="E172" s="24">
        <f>+E173</f>
        <v>0</v>
      </c>
      <c r="F172" s="25" t="str">
        <f t="shared" si="2"/>
        <v/>
      </c>
      <c r="G172" s="26"/>
    </row>
    <row r="173" spans="2:7" ht="12.75" customHeight="1" outlineLevel="3">
      <c r="B173" s="22">
        <v>1107331</v>
      </c>
      <c r="C173" s="32" t="s">
        <v>75</v>
      </c>
      <c r="D173" s="1"/>
      <c r="E173" s="24">
        <f>VLOOKUP(B173,EstimatedC,2,0)</f>
        <v>0</v>
      </c>
      <c r="F173" s="25" t="str">
        <f t="shared" si="2"/>
        <v/>
      </c>
      <c r="G173" s="26"/>
    </row>
    <row r="174" spans="2:7" ht="12.75" customHeight="1" outlineLevel="3">
      <c r="B174" s="22">
        <v>1107340</v>
      </c>
      <c r="C174" s="31" t="s">
        <v>76</v>
      </c>
      <c r="D174" s="1">
        <f>+D175</f>
        <v>0</v>
      </c>
      <c r="E174" s="24">
        <f>+E175</f>
        <v>0</v>
      </c>
      <c r="F174" s="25" t="str">
        <f t="shared" si="2"/>
        <v/>
      </c>
      <c r="G174" s="26"/>
    </row>
    <row r="175" spans="2:7" ht="12.75" customHeight="1" outlineLevel="3">
      <c r="B175" s="22">
        <v>1107341</v>
      </c>
      <c r="C175" s="32" t="s">
        <v>76</v>
      </c>
      <c r="D175" s="1"/>
      <c r="E175" s="24">
        <f>VLOOKUP(B175,EstimatedC,2,0)</f>
        <v>0</v>
      </c>
      <c r="F175" s="25" t="str">
        <f t="shared" si="2"/>
        <v/>
      </c>
      <c r="G175" s="26"/>
    </row>
    <row r="176" spans="2:7" ht="12.75" customHeight="1" outlineLevel="3">
      <c r="B176" s="22">
        <v>1107350</v>
      </c>
      <c r="C176" s="31" t="s">
        <v>77</v>
      </c>
      <c r="D176" s="1">
        <f>+D177</f>
        <v>0</v>
      </c>
      <c r="E176" s="24">
        <f>+E177</f>
        <v>0</v>
      </c>
      <c r="F176" s="25" t="str">
        <f t="shared" si="2"/>
        <v/>
      </c>
      <c r="G176" s="26"/>
    </row>
    <row r="177" spans="2:7" s="29" customFormat="1" ht="20.100000000000001" customHeight="1" outlineLevel="3">
      <c r="B177" s="22">
        <v>1107351</v>
      </c>
      <c r="C177" s="32" t="s">
        <v>77</v>
      </c>
      <c r="D177" s="1"/>
      <c r="E177" s="24">
        <f>VLOOKUP(B177,EstimatedC,2,0)</f>
        <v>0</v>
      </c>
      <c r="F177" s="25" t="str">
        <f t="shared" si="2"/>
        <v/>
      </c>
      <c r="G177" s="26"/>
    </row>
    <row r="178" spans="2:7" ht="12.75" customHeight="1" outlineLevel="3">
      <c r="B178" s="22">
        <v>1107360</v>
      </c>
      <c r="C178" s="31" t="s">
        <v>279</v>
      </c>
      <c r="D178" s="1">
        <f>+D179</f>
        <v>0</v>
      </c>
      <c r="E178" s="24">
        <f>+E179</f>
        <v>0</v>
      </c>
      <c r="F178" s="25" t="str">
        <f t="shared" si="2"/>
        <v/>
      </c>
      <c r="G178" s="26"/>
    </row>
    <row r="179" spans="2:7" ht="12.75" customHeight="1" outlineLevel="3">
      <c r="B179" s="22">
        <v>1107361</v>
      </c>
      <c r="C179" s="32" t="s">
        <v>279</v>
      </c>
      <c r="D179" s="1"/>
      <c r="E179" s="24">
        <f>VLOOKUP(B179,EstimatedC,2,0)</f>
        <v>0</v>
      </c>
      <c r="F179" s="25" t="str">
        <f t="shared" si="2"/>
        <v/>
      </c>
      <c r="G179" s="26"/>
    </row>
    <row r="180" spans="2:7" ht="12.75" customHeight="1" outlineLevel="2">
      <c r="B180" s="22">
        <v>1108000</v>
      </c>
      <c r="C180" s="27" t="s">
        <v>145</v>
      </c>
      <c r="D180" s="2">
        <f>+D181+D184+D187</f>
        <v>0</v>
      </c>
      <c r="E180" s="28">
        <f>+E181+E184+E187</f>
        <v>0</v>
      </c>
      <c r="F180" s="25" t="str">
        <f t="shared" si="2"/>
        <v/>
      </c>
      <c r="G180" s="26"/>
    </row>
    <row r="181" spans="2:7" ht="12.75" customHeight="1" outlineLevel="3">
      <c r="B181" s="22">
        <v>1108100</v>
      </c>
      <c r="C181" s="30" t="s">
        <v>146</v>
      </c>
      <c r="D181" s="1">
        <f>+D182</f>
        <v>0</v>
      </c>
      <c r="E181" s="24">
        <f>+E182</f>
        <v>0</v>
      </c>
      <c r="F181" s="25" t="str">
        <f t="shared" si="2"/>
        <v/>
      </c>
      <c r="G181" s="26"/>
    </row>
    <row r="182" spans="2:7" ht="12.75" customHeight="1" outlineLevel="3">
      <c r="B182" s="22">
        <v>1108110</v>
      </c>
      <c r="C182" s="31" t="s">
        <v>78</v>
      </c>
      <c r="D182" s="1">
        <f>+D183</f>
        <v>0</v>
      </c>
      <c r="E182" s="24">
        <f>+E183</f>
        <v>0</v>
      </c>
      <c r="F182" s="25" t="str">
        <f t="shared" si="2"/>
        <v/>
      </c>
      <c r="G182" s="26"/>
    </row>
    <row r="183" spans="2:7" ht="12.75" customHeight="1" outlineLevel="3">
      <c r="B183" s="22">
        <v>1108111</v>
      </c>
      <c r="C183" s="32" t="s">
        <v>78</v>
      </c>
      <c r="D183" s="1"/>
      <c r="E183" s="24">
        <f>VLOOKUP(B183,EstimatedC,2,0)</f>
        <v>0</v>
      </c>
      <c r="F183" s="25" t="str">
        <f t="shared" si="2"/>
        <v/>
      </c>
      <c r="G183" s="26"/>
    </row>
    <row r="184" spans="2:7" ht="12.75" customHeight="1" outlineLevel="3">
      <c r="B184" s="22">
        <v>1108200</v>
      </c>
      <c r="C184" s="30" t="s">
        <v>147</v>
      </c>
      <c r="D184" s="1">
        <f>+D185</f>
        <v>0</v>
      </c>
      <c r="E184" s="24">
        <f>+E185</f>
        <v>0</v>
      </c>
      <c r="F184" s="25" t="str">
        <f t="shared" si="2"/>
        <v/>
      </c>
      <c r="G184" s="26"/>
    </row>
    <row r="185" spans="2:7" ht="12.75" customHeight="1" outlineLevel="3">
      <c r="B185" s="22">
        <v>1108210</v>
      </c>
      <c r="C185" s="31" t="s">
        <v>79</v>
      </c>
      <c r="D185" s="1">
        <f>+D186</f>
        <v>0</v>
      </c>
      <c r="E185" s="24">
        <f>+E186</f>
        <v>0</v>
      </c>
      <c r="F185" s="25" t="str">
        <f t="shared" si="2"/>
        <v/>
      </c>
      <c r="G185" s="26"/>
    </row>
    <row r="186" spans="2:7" outlineLevel="3">
      <c r="B186" s="22">
        <v>1108211</v>
      </c>
      <c r="C186" s="32" t="s">
        <v>79</v>
      </c>
      <c r="D186" s="1"/>
      <c r="E186" s="24">
        <f>VLOOKUP(B186,EstimatedC,2,0)</f>
        <v>0</v>
      </c>
      <c r="F186" s="25" t="str">
        <f t="shared" si="2"/>
        <v/>
      </c>
      <c r="G186" s="26"/>
    </row>
    <row r="187" spans="2:7" s="29" customFormat="1" ht="20.100000000000001" customHeight="1" outlineLevel="3">
      <c r="B187" s="22">
        <v>1108300</v>
      </c>
      <c r="C187" s="30" t="s">
        <v>148</v>
      </c>
      <c r="D187" s="1">
        <f>+D188</f>
        <v>0</v>
      </c>
      <c r="E187" s="24">
        <f>+E188</f>
        <v>0</v>
      </c>
      <c r="F187" s="25" t="str">
        <f t="shared" si="2"/>
        <v/>
      </c>
      <c r="G187" s="26"/>
    </row>
    <row r="188" spans="2:7" ht="12.75" customHeight="1" outlineLevel="3">
      <c r="B188" s="22">
        <v>1108310</v>
      </c>
      <c r="C188" s="31" t="s">
        <v>80</v>
      </c>
      <c r="D188" s="1">
        <f>+D189</f>
        <v>0</v>
      </c>
      <c r="E188" s="24">
        <f>+E189</f>
        <v>0</v>
      </c>
      <c r="F188" s="25" t="str">
        <f t="shared" si="2"/>
        <v/>
      </c>
      <c r="G188" s="26"/>
    </row>
    <row r="189" spans="2:7" ht="12.75" customHeight="1" outlineLevel="3">
      <c r="B189" s="22">
        <v>1108311</v>
      </c>
      <c r="C189" s="32" t="s">
        <v>80</v>
      </c>
      <c r="D189" s="1"/>
      <c r="E189" s="24">
        <f>VLOOKUP(B189,EstimatedC,2,0)</f>
        <v>0</v>
      </c>
      <c r="F189" s="25" t="str">
        <f t="shared" si="2"/>
        <v/>
      </c>
      <c r="G189" s="26"/>
    </row>
    <row r="190" spans="2:7" ht="12.75" customHeight="1" outlineLevel="2">
      <c r="B190" s="22">
        <v>1109000</v>
      </c>
      <c r="C190" s="40" t="s">
        <v>149</v>
      </c>
      <c r="D190" s="2">
        <f>+D191+D198+D203+D210+D217+D220</f>
        <v>0</v>
      </c>
      <c r="E190" s="28">
        <f>+E191+E198+E203+E210+E217+E220</f>
        <v>0</v>
      </c>
      <c r="F190" s="25" t="str">
        <f t="shared" si="2"/>
        <v/>
      </c>
      <c r="G190" s="26"/>
    </row>
    <row r="191" spans="2:7" ht="12.75" customHeight="1" outlineLevel="3">
      <c r="B191" s="22">
        <v>1109100</v>
      </c>
      <c r="C191" s="41" t="s">
        <v>150</v>
      </c>
      <c r="D191" s="1">
        <f>+D192+D194+D196</f>
        <v>0</v>
      </c>
      <c r="E191" s="24">
        <f>+E192+E194+E196</f>
        <v>0</v>
      </c>
      <c r="F191" s="25" t="str">
        <f t="shared" si="2"/>
        <v/>
      </c>
      <c r="G191" s="26"/>
    </row>
    <row r="192" spans="2:7" ht="12.75" customHeight="1" outlineLevel="3">
      <c r="B192" s="22">
        <v>1109110</v>
      </c>
      <c r="C192" s="42" t="s">
        <v>81</v>
      </c>
      <c r="D192" s="1">
        <f>+D193</f>
        <v>0</v>
      </c>
      <c r="E192" s="24">
        <f>+E193</f>
        <v>0</v>
      </c>
      <c r="F192" s="25" t="str">
        <f t="shared" si="2"/>
        <v/>
      </c>
      <c r="G192" s="26"/>
    </row>
    <row r="193" spans="2:7" ht="12.75" customHeight="1" outlineLevel="3">
      <c r="B193" s="22">
        <v>1109111</v>
      </c>
      <c r="C193" s="43" t="s">
        <v>81</v>
      </c>
      <c r="D193" s="1"/>
      <c r="E193" s="24">
        <f>VLOOKUP(B193,EstimatedC,2,0)</f>
        <v>0</v>
      </c>
      <c r="F193" s="25" t="str">
        <f t="shared" si="2"/>
        <v/>
      </c>
      <c r="G193" s="26"/>
    </row>
    <row r="194" spans="2:7" ht="12.75" customHeight="1" outlineLevel="3">
      <c r="B194" s="22">
        <v>1109140</v>
      </c>
      <c r="C194" s="42" t="s">
        <v>82</v>
      </c>
      <c r="D194" s="1">
        <f>+D195</f>
        <v>0</v>
      </c>
      <c r="E194" s="24">
        <f>+E195</f>
        <v>0</v>
      </c>
      <c r="F194" s="25" t="str">
        <f t="shared" si="2"/>
        <v/>
      </c>
      <c r="G194" s="26"/>
    </row>
    <row r="195" spans="2:7" ht="12.75" customHeight="1" outlineLevel="3">
      <c r="B195" s="22">
        <v>1109141</v>
      </c>
      <c r="C195" s="43" t="s">
        <v>82</v>
      </c>
      <c r="D195" s="1"/>
      <c r="E195" s="24">
        <f>VLOOKUP(B195,EstimatedC,2,0)</f>
        <v>0</v>
      </c>
      <c r="F195" s="25" t="str">
        <f t="shared" si="2"/>
        <v/>
      </c>
      <c r="G195" s="26"/>
    </row>
    <row r="196" spans="2:7" ht="12.75" customHeight="1" outlineLevel="3">
      <c r="B196" s="22">
        <v>1109150</v>
      </c>
      <c r="C196" s="42" t="s">
        <v>83</v>
      </c>
      <c r="D196" s="1">
        <f>+D197</f>
        <v>0</v>
      </c>
      <c r="E196" s="24">
        <f>+E197</f>
        <v>0</v>
      </c>
      <c r="F196" s="25" t="str">
        <f t="shared" si="2"/>
        <v/>
      </c>
      <c r="G196" s="26"/>
    </row>
    <row r="197" spans="2:7" ht="12.75" customHeight="1" outlineLevel="3">
      <c r="B197" s="22">
        <v>1109151</v>
      </c>
      <c r="C197" s="44" t="s">
        <v>83</v>
      </c>
      <c r="D197" s="1"/>
      <c r="E197" s="24">
        <f>VLOOKUP(B197,EstimatedC,2,0)</f>
        <v>0</v>
      </c>
      <c r="F197" s="25" t="str">
        <f t="shared" si="2"/>
        <v/>
      </c>
      <c r="G197" s="26"/>
    </row>
    <row r="198" spans="2:7" ht="12.75" customHeight="1" outlineLevel="3">
      <c r="B198" s="22">
        <v>1109200</v>
      </c>
      <c r="C198" s="41" t="s">
        <v>151</v>
      </c>
      <c r="D198" s="1">
        <f>+D199+D201</f>
        <v>0</v>
      </c>
      <c r="E198" s="24">
        <f>+E199+E201</f>
        <v>0</v>
      </c>
      <c r="F198" s="25" t="str">
        <f t="shared" si="2"/>
        <v/>
      </c>
      <c r="G198" s="26"/>
    </row>
    <row r="199" spans="2:7" ht="12.75" customHeight="1" outlineLevel="3">
      <c r="B199" s="22">
        <v>1109210</v>
      </c>
      <c r="C199" s="42" t="s">
        <v>84</v>
      </c>
      <c r="D199" s="1">
        <f>+D200</f>
        <v>0</v>
      </c>
      <c r="E199" s="24">
        <f>+E200</f>
        <v>0</v>
      </c>
      <c r="F199" s="25" t="str">
        <f t="shared" ref="F199:F262" si="3">IF(ABS(D199)&lt;&gt;0,D199-E199,"")</f>
        <v/>
      </c>
      <c r="G199" s="26"/>
    </row>
    <row r="200" spans="2:7" ht="12.75" customHeight="1" outlineLevel="3">
      <c r="B200" s="22">
        <v>1109211</v>
      </c>
      <c r="C200" s="44" t="s">
        <v>84</v>
      </c>
      <c r="D200" s="1"/>
      <c r="E200" s="24">
        <f>VLOOKUP(B200,EstimatedC,2,0)</f>
        <v>0</v>
      </c>
      <c r="F200" s="25" t="str">
        <f t="shared" si="3"/>
        <v/>
      </c>
      <c r="G200" s="26"/>
    </row>
    <row r="201" spans="2:7" ht="12.75" customHeight="1" outlineLevel="3">
      <c r="B201" s="22">
        <v>1109230</v>
      </c>
      <c r="C201" s="42" t="s">
        <v>179</v>
      </c>
      <c r="D201" s="1">
        <f>+D202</f>
        <v>0</v>
      </c>
      <c r="E201" s="24">
        <f>+E202</f>
        <v>0</v>
      </c>
      <c r="F201" s="25" t="str">
        <f t="shared" si="3"/>
        <v/>
      </c>
      <c r="G201" s="26"/>
    </row>
    <row r="202" spans="2:7" ht="12.75" customHeight="1" outlineLevel="3">
      <c r="B202" s="22">
        <v>1109231</v>
      </c>
      <c r="C202" s="44" t="s">
        <v>179</v>
      </c>
      <c r="D202" s="1"/>
      <c r="E202" s="24">
        <f>VLOOKUP(B202,EstimatedC,2,0)</f>
        <v>0</v>
      </c>
      <c r="F202" s="25" t="str">
        <f t="shared" si="3"/>
        <v/>
      </c>
      <c r="G202" s="26"/>
    </row>
    <row r="203" spans="2:7" outlineLevel="3">
      <c r="B203" s="22">
        <v>1109300</v>
      </c>
      <c r="C203" s="41" t="s">
        <v>152</v>
      </c>
      <c r="D203" s="1">
        <f>+D204+D206+D208</f>
        <v>0</v>
      </c>
      <c r="E203" s="24">
        <f>+E204+E206+E208</f>
        <v>0</v>
      </c>
      <c r="F203" s="25" t="str">
        <f t="shared" si="3"/>
        <v/>
      </c>
      <c r="G203" s="26"/>
    </row>
    <row r="204" spans="2:7" outlineLevel="3">
      <c r="B204" s="22">
        <v>1109310</v>
      </c>
      <c r="C204" s="42" t="s">
        <v>85</v>
      </c>
      <c r="D204" s="1">
        <f>+D205</f>
        <v>0</v>
      </c>
      <c r="E204" s="24">
        <f>+E205</f>
        <v>0</v>
      </c>
      <c r="F204" s="25" t="str">
        <f t="shared" si="3"/>
        <v/>
      </c>
      <c r="G204" s="26"/>
    </row>
    <row r="205" spans="2:7" ht="12.75" customHeight="1" outlineLevel="3">
      <c r="B205" s="22">
        <v>1109311</v>
      </c>
      <c r="C205" s="44" t="s">
        <v>85</v>
      </c>
      <c r="D205" s="1"/>
      <c r="E205" s="24">
        <f>VLOOKUP(B205,EstimatedC,2,0)</f>
        <v>0</v>
      </c>
      <c r="F205" s="25" t="str">
        <f t="shared" si="3"/>
        <v/>
      </c>
      <c r="G205" s="26"/>
    </row>
    <row r="206" spans="2:7" ht="12.75" customHeight="1" outlineLevel="3">
      <c r="B206" s="22">
        <v>1109330</v>
      </c>
      <c r="C206" s="42" t="s">
        <v>281</v>
      </c>
      <c r="D206" s="1">
        <f>+D207</f>
        <v>0</v>
      </c>
      <c r="E206" s="24">
        <f>+E207</f>
        <v>0</v>
      </c>
      <c r="F206" s="25" t="str">
        <f t="shared" si="3"/>
        <v/>
      </c>
      <c r="G206" s="26"/>
    </row>
    <row r="207" spans="2:7" ht="12.75" customHeight="1" outlineLevel="3">
      <c r="B207" s="22">
        <v>1109331</v>
      </c>
      <c r="C207" s="44" t="s">
        <v>281</v>
      </c>
      <c r="D207" s="1"/>
      <c r="E207" s="24">
        <f>VLOOKUP(B207,EstimatedC,2,0)</f>
        <v>0</v>
      </c>
      <c r="F207" s="25" t="str">
        <f t="shared" si="3"/>
        <v/>
      </c>
      <c r="G207" s="26"/>
    </row>
    <row r="208" spans="2:7" ht="12.75" customHeight="1" outlineLevel="3">
      <c r="B208" s="22">
        <v>1109350</v>
      </c>
      <c r="C208" s="42" t="s">
        <v>86</v>
      </c>
      <c r="D208" s="1">
        <f>+D209</f>
        <v>0</v>
      </c>
      <c r="E208" s="24">
        <f>+E209</f>
        <v>0</v>
      </c>
      <c r="F208" s="25" t="str">
        <f t="shared" si="3"/>
        <v/>
      </c>
      <c r="G208" s="26"/>
    </row>
    <row r="209" spans="2:7" ht="12.75" customHeight="1" outlineLevel="3">
      <c r="B209" s="22">
        <v>1109351</v>
      </c>
      <c r="C209" s="44" t="s">
        <v>86</v>
      </c>
      <c r="D209" s="1"/>
      <c r="E209" s="24">
        <f>VLOOKUP(B209,EstimatedC,2,0)</f>
        <v>0</v>
      </c>
      <c r="F209" s="25" t="str">
        <f t="shared" si="3"/>
        <v/>
      </c>
      <c r="G209" s="26"/>
    </row>
    <row r="210" spans="2:7" ht="12.75" customHeight="1" outlineLevel="3">
      <c r="B210" s="22">
        <v>1109400</v>
      </c>
      <c r="C210" s="41" t="s">
        <v>153</v>
      </c>
      <c r="D210" s="1">
        <f>+D211+D213+D215</f>
        <v>0</v>
      </c>
      <c r="E210" s="24">
        <f>+E211+E213+E215</f>
        <v>0</v>
      </c>
      <c r="F210" s="25" t="str">
        <f t="shared" si="3"/>
        <v/>
      </c>
      <c r="G210" s="26"/>
    </row>
    <row r="211" spans="2:7" ht="12.75" customHeight="1" outlineLevel="3">
      <c r="B211" s="22">
        <v>1109410</v>
      </c>
      <c r="C211" s="42" t="s">
        <v>87</v>
      </c>
      <c r="D211" s="1">
        <f>+D212</f>
        <v>0</v>
      </c>
      <c r="E211" s="24">
        <f>+E212</f>
        <v>0</v>
      </c>
      <c r="F211" s="25" t="str">
        <f t="shared" si="3"/>
        <v/>
      </c>
      <c r="G211" s="26"/>
    </row>
    <row r="212" spans="2:7" ht="12.75" customHeight="1" outlineLevel="3">
      <c r="B212" s="22">
        <v>1109411</v>
      </c>
      <c r="C212" s="44" t="s">
        <v>87</v>
      </c>
      <c r="D212" s="1"/>
      <c r="E212" s="24">
        <f>VLOOKUP(B212,EstimatedC,2,0)</f>
        <v>0</v>
      </c>
      <c r="F212" s="25" t="str">
        <f t="shared" si="3"/>
        <v/>
      </c>
      <c r="G212" s="26"/>
    </row>
    <row r="213" spans="2:7" ht="12.75" customHeight="1" outlineLevel="3">
      <c r="B213" s="22">
        <v>1109420</v>
      </c>
      <c r="C213" s="42" t="s">
        <v>154</v>
      </c>
      <c r="D213" s="1">
        <f>+D214</f>
        <v>0</v>
      </c>
      <c r="E213" s="24">
        <f>+E214</f>
        <v>0</v>
      </c>
      <c r="F213" s="25" t="str">
        <f t="shared" si="3"/>
        <v/>
      </c>
      <c r="G213" s="26"/>
    </row>
    <row r="214" spans="2:7" ht="12.75" customHeight="1" outlineLevel="3">
      <c r="B214" s="22">
        <v>1109421</v>
      </c>
      <c r="C214" s="44" t="s">
        <v>154</v>
      </c>
      <c r="D214" s="1"/>
      <c r="E214" s="24">
        <f>VLOOKUP(B214,EstimatedC,2,0)</f>
        <v>0</v>
      </c>
      <c r="F214" s="25" t="str">
        <f t="shared" si="3"/>
        <v/>
      </c>
      <c r="G214" s="26"/>
    </row>
    <row r="215" spans="2:7" ht="12.75" customHeight="1" outlineLevel="3">
      <c r="B215" s="22">
        <v>1109430</v>
      </c>
      <c r="C215" s="42" t="s">
        <v>88</v>
      </c>
      <c r="D215" s="1">
        <f>+D216</f>
        <v>0</v>
      </c>
      <c r="E215" s="24">
        <f>+E216</f>
        <v>0</v>
      </c>
      <c r="F215" s="25" t="str">
        <f t="shared" si="3"/>
        <v/>
      </c>
      <c r="G215" s="26"/>
    </row>
    <row r="216" spans="2:7" ht="12.75" customHeight="1" outlineLevel="3">
      <c r="B216" s="22">
        <v>1109431</v>
      </c>
      <c r="C216" s="44" t="s">
        <v>88</v>
      </c>
      <c r="D216" s="1"/>
      <c r="E216" s="24">
        <f>VLOOKUP(B216,EstimatedC,2,0)</f>
        <v>0</v>
      </c>
      <c r="F216" s="25" t="str">
        <f t="shared" si="3"/>
        <v/>
      </c>
      <c r="G216" s="26"/>
    </row>
    <row r="217" spans="2:7" ht="12.75" customHeight="1" outlineLevel="3">
      <c r="B217" s="22">
        <v>1109500</v>
      </c>
      <c r="C217" s="41" t="s">
        <v>155</v>
      </c>
      <c r="D217" s="1">
        <f>+D218</f>
        <v>0</v>
      </c>
      <c r="E217" s="24">
        <f>+E218</f>
        <v>0</v>
      </c>
      <c r="F217" s="25" t="str">
        <f t="shared" si="3"/>
        <v/>
      </c>
      <c r="G217" s="26"/>
    </row>
    <row r="218" spans="2:7" ht="12.75" customHeight="1" outlineLevel="3">
      <c r="B218" s="22">
        <v>1109510</v>
      </c>
      <c r="C218" s="42" t="s">
        <v>89</v>
      </c>
      <c r="D218" s="1">
        <f>+D219</f>
        <v>0</v>
      </c>
      <c r="E218" s="24">
        <f>+E219</f>
        <v>0</v>
      </c>
      <c r="F218" s="25" t="str">
        <f t="shared" si="3"/>
        <v/>
      </c>
      <c r="G218" s="26"/>
    </row>
    <row r="219" spans="2:7" ht="12.75" customHeight="1" outlineLevel="3">
      <c r="B219" s="22">
        <v>1109511</v>
      </c>
      <c r="C219" s="44" t="s">
        <v>89</v>
      </c>
      <c r="D219" s="1"/>
      <c r="E219" s="24">
        <f>VLOOKUP(B219,EstimatedC,2,0)</f>
        <v>0</v>
      </c>
      <c r="F219" s="25" t="str">
        <f t="shared" si="3"/>
        <v/>
      </c>
      <c r="G219" s="26"/>
    </row>
    <row r="220" spans="2:7" s="29" customFormat="1" ht="20.100000000000001" customHeight="1" outlineLevel="3">
      <c r="B220" s="22">
        <v>1109600</v>
      </c>
      <c r="C220" s="41" t="s">
        <v>156</v>
      </c>
      <c r="D220" s="1">
        <f>+D221</f>
        <v>0</v>
      </c>
      <c r="E220" s="24">
        <f>+E221</f>
        <v>0</v>
      </c>
      <c r="F220" s="25" t="str">
        <f t="shared" si="3"/>
        <v/>
      </c>
      <c r="G220" s="26"/>
    </row>
    <row r="221" spans="2:7" ht="12.75" customHeight="1" outlineLevel="3">
      <c r="B221" s="22">
        <v>1109610</v>
      </c>
      <c r="C221" s="42" t="s">
        <v>90</v>
      </c>
      <c r="D221" s="1">
        <f>+D222</f>
        <v>0</v>
      </c>
      <c r="E221" s="24">
        <f>+E222</f>
        <v>0</v>
      </c>
      <c r="F221" s="25" t="str">
        <f t="shared" si="3"/>
        <v/>
      </c>
      <c r="G221" s="26"/>
    </row>
    <row r="222" spans="2:7" ht="12.75" customHeight="1" outlineLevel="3">
      <c r="B222" s="22">
        <v>1109611</v>
      </c>
      <c r="C222" s="44" t="s">
        <v>90</v>
      </c>
      <c r="D222" s="1"/>
      <c r="E222" s="24">
        <f>VLOOKUP(B222,EstimatedC,2,0)</f>
        <v>0</v>
      </c>
      <c r="F222" s="25" t="str">
        <f t="shared" si="3"/>
        <v/>
      </c>
      <c r="G222" s="26"/>
    </row>
    <row r="223" spans="2:7" ht="12.75" customHeight="1" outlineLevel="2">
      <c r="B223" s="22">
        <v>1110000</v>
      </c>
      <c r="C223" s="40" t="s">
        <v>157</v>
      </c>
      <c r="D223" s="2">
        <f t="shared" ref="D223:E225" si="4">+D224</f>
        <v>0</v>
      </c>
      <c r="E223" s="28">
        <f t="shared" si="4"/>
        <v>0</v>
      </c>
      <c r="F223" s="25" t="str">
        <f t="shared" si="3"/>
        <v/>
      </c>
      <c r="G223" s="26"/>
    </row>
    <row r="224" spans="2:7" s="29" customFormat="1" ht="20.100000000000001" customHeight="1" outlineLevel="3">
      <c r="B224" s="22">
        <v>1110100</v>
      </c>
      <c r="C224" s="41" t="s">
        <v>157</v>
      </c>
      <c r="D224" s="1">
        <f t="shared" si="4"/>
        <v>0</v>
      </c>
      <c r="E224" s="24">
        <f t="shared" si="4"/>
        <v>0</v>
      </c>
      <c r="F224" s="25" t="str">
        <f t="shared" si="3"/>
        <v/>
      </c>
      <c r="G224" s="26"/>
    </row>
    <row r="225" spans="2:7" ht="12.75" customHeight="1" outlineLevel="3">
      <c r="B225" s="22">
        <v>1110110</v>
      </c>
      <c r="C225" s="42" t="s">
        <v>91</v>
      </c>
      <c r="D225" s="1">
        <f t="shared" si="4"/>
        <v>0</v>
      </c>
      <c r="E225" s="24">
        <f t="shared" si="4"/>
        <v>0</v>
      </c>
      <c r="F225" s="25" t="str">
        <f t="shared" si="3"/>
        <v/>
      </c>
      <c r="G225" s="26"/>
    </row>
    <row r="226" spans="2:7" ht="12.75" customHeight="1" outlineLevel="3">
      <c r="B226" s="22">
        <v>1110111</v>
      </c>
      <c r="C226" s="44" t="s">
        <v>91</v>
      </c>
      <c r="D226" s="1"/>
      <c r="E226" s="24">
        <f>VLOOKUP(B226,EstimatedC,2,0)</f>
        <v>0</v>
      </c>
      <c r="F226" s="25" t="str">
        <f t="shared" si="3"/>
        <v/>
      </c>
      <c r="G226" s="26"/>
    </row>
    <row r="227" spans="2:7" ht="12.75" customHeight="1" outlineLevel="2">
      <c r="B227" s="22">
        <v>1111000</v>
      </c>
      <c r="C227" s="40" t="s">
        <v>158</v>
      </c>
      <c r="D227" s="2">
        <f>+D228+D231</f>
        <v>0</v>
      </c>
      <c r="E227" s="28">
        <f>+E228+E231</f>
        <v>0</v>
      </c>
      <c r="F227" s="25" t="str">
        <f t="shared" si="3"/>
        <v/>
      </c>
      <c r="G227" s="26"/>
    </row>
    <row r="228" spans="2:7" ht="12.75" customHeight="1" outlineLevel="3">
      <c r="B228" s="22">
        <v>1111100</v>
      </c>
      <c r="C228" s="41" t="s">
        <v>159</v>
      </c>
      <c r="D228" s="1">
        <f>+D229</f>
        <v>0</v>
      </c>
      <c r="E228" s="24">
        <f>+E229</f>
        <v>0</v>
      </c>
      <c r="F228" s="25" t="str">
        <f t="shared" si="3"/>
        <v/>
      </c>
      <c r="G228" s="26"/>
    </row>
    <row r="229" spans="2:7" ht="12.75" customHeight="1" outlineLevel="3">
      <c r="B229" s="22">
        <v>1111110</v>
      </c>
      <c r="C229" s="42" t="s">
        <v>92</v>
      </c>
      <c r="D229" s="1">
        <f>+D230</f>
        <v>0</v>
      </c>
      <c r="E229" s="24">
        <f>+E230</f>
        <v>0</v>
      </c>
      <c r="F229" s="25" t="str">
        <f t="shared" si="3"/>
        <v/>
      </c>
      <c r="G229" s="26"/>
    </row>
    <row r="230" spans="2:7" ht="12.75" customHeight="1" outlineLevel="3">
      <c r="B230" s="22">
        <v>1111111</v>
      </c>
      <c r="C230" s="44" t="s">
        <v>92</v>
      </c>
      <c r="D230" s="1"/>
      <c r="E230" s="24">
        <f>VLOOKUP(B230,EstimatedC,2,0)</f>
        <v>0</v>
      </c>
      <c r="F230" s="25" t="str">
        <f t="shared" si="3"/>
        <v/>
      </c>
      <c r="G230" s="26"/>
    </row>
    <row r="231" spans="2:7" s="29" customFormat="1" ht="20.100000000000001" customHeight="1" outlineLevel="3">
      <c r="B231" s="22">
        <v>1111200</v>
      </c>
      <c r="C231" s="41" t="s">
        <v>160</v>
      </c>
      <c r="D231" s="1">
        <f>+D232</f>
        <v>0</v>
      </c>
      <c r="E231" s="24">
        <f>+E232</f>
        <v>0</v>
      </c>
      <c r="F231" s="25" t="str">
        <f t="shared" si="3"/>
        <v/>
      </c>
      <c r="G231" s="26"/>
    </row>
    <row r="232" spans="2:7" ht="12.75" customHeight="1" outlineLevel="3">
      <c r="B232" s="22">
        <v>1111210</v>
      </c>
      <c r="C232" s="42" t="s">
        <v>93</v>
      </c>
      <c r="D232" s="1">
        <f>+D233</f>
        <v>0</v>
      </c>
      <c r="E232" s="24">
        <f>+E233</f>
        <v>0</v>
      </c>
      <c r="F232" s="25" t="str">
        <f t="shared" si="3"/>
        <v/>
      </c>
      <c r="G232" s="26"/>
    </row>
    <row r="233" spans="2:7" ht="12.75" customHeight="1" outlineLevel="3">
      <c r="B233" s="22">
        <v>1111211</v>
      </c>
      <c r="C233" s="44" t="s">
        <v>93</v>
      </c>
      <c r="D233" s="1"/>
      <c r="E233" s="24">
        <f>VLOOKUP(B233,EstimatedC,2,0)</f>
        <v>0</v>
      </c>
      <c r="F233" s="25" t="str">
        <f t="shared" si="3"/>
        <v/>
      </c>
      <c r="G233" s="26"/>
    </row>
    <row r="234" spans="2:7" ht="12.75" customHeight="1" outlineLevel="2">
      <c r="B234" s="22">
        <v>1112000</v>
      </c>
      <c r="C234" s="40" t="s">
        <v>161</v>
      </c>
      <c r="D234" s="2">
        <f>+D235+D240+D243+D248+D251+D254+D259</f>
        <v>0</v>
      </c>
      <c r="E234" s="28">
        <f>+E235+E240+E243+E248+E251+E254+E259</f>
        <v>0</v>
      </c>
      <c r="F234" s="25" t="str">
        <f t="shared" si="3"/>
        <v/>
      </c>
      <c r="G234" s="26"/>
    </row>
    <row r="235" spans="2:7" outlineLevel="3">
      <c r="B235" s="22">
        <v>1112100</v>
      </c>
      <c r="C235" s="41" t="s">
        <v>162</v>
      </c>
      <c r="D235" s="1">
        <f>+D236+D238</f>
        <v>0</v>
      </c>
      <c r="E235" s="24">
        <f>+E236+E238</f>
        <v>0</v>
      </c>
      <c r="F235" s="25" t="str">
        <f t="shared" si="3"/>
        <v/>
      </c>
      <c r="G235" s="26"/>
    </row>
    <row r="236" spans="2:7" ht="12.75" customHeight="1" outlineLevel="3">
      <c r="B236" s="22">
        <v>1112110</v>
      </c>
      <c r="C236" s="42" t="s">
        <v>94</v>
      </c>
      <c r="D236" s="1">
        <f>+D237</f>
        <v>0</v>
      </c>
      <c r="E236" s="24">
        <f>+E237</f>
        <v>0</v>
      </c>
      <c r="F236" s="25" t="str">
        <f t="shared" si="3"/>
        <v/>
      </c>
      <c r="G236" s="26"/>
    </row>
    <row r="237" spans="2:7" ht="12.75" customHeight="1" outlineLevel="3">
      <c r="B237" s="22">
        <v>1112111</v>
      </c>
      <c r="C237" s="44" t="s">
        <v>94</v>
      </c>
      <c r="D237" s="1"/>
      <c r="E237" s="24">
        <f>VLOOKUP(B237,EstimatedC,2,0)</f>
        <v>0</v>
      </c>
      <c r="F237" s="25" t="str">
        <f t="shared" si="3"/>
        <v/>
      </c>
      <c r="G237" s="26"/>
    </row>
    <row r="238" spans="2:7" ht="12.75" customHeight="1" outlineLevel="3">
      <c r="B238" s="22">
        <v>1112120</v>
      </c>
      <c r="C238" s="42" t="s">
        <v>95</v>
      </c>
      <c r="D238" s="1">
        <f>+D239</f>
        <v>0</v>
      </c>
      <c r="E238" s="24">
        <f>+E239</f>
        <v>0</v>
      </c>
      <c r="F238" s="25" t="str">
        <f t="shared" si="3"/>
        <v/>
      </c>
      <c r="G238" s="26"/>
    </row>
    <row r="239" spans="2:7" ht="12.75" customHeight="1" outlineLevel="3">
      <c r="B239" s="22">
        <v>1112121</v>
      </c>
      <c r="C239" s="44" t="s">
        <v>95</v>
      </c>
      <c r="D239" s="1"/>
      <c r="E239" s="24">
        <f>VLOOKUP(B239,EstimatedC,2,0)</f>
        <v>0</v>
      </c>
      <c r="F239" s="25" t="str">
        <f t="shared" si="3"/>
        <v/>
      </c>
      <c r="G239" s="26"/>
    </row>
    <row r="240" spans="2:7" ht="12.75" customHeight="1" outlineLevel="3">
      <c r="B240" s="22">
        <v>1112200</v>
      </c>
      <c r="C240" s="41" t="s">
        <v>163</v>
      </c>
      <c r="D240" s="1">
        <f>+D241</f>
        <v>0</v>
      </c>
      <c r="E240" s="24">
        <f>+E241</f>
        <v>0</v>
      </c>
      <c r="F240" s="25" t="str">
        <f t="shared" si="3"/>
        <v/>
      </c>
      <c r="G240" s="26"/>
    </row>
    <row r="241" spans="2:7" outlineLevel="3">
      <c r="B241" s="22">
        <v>1112210</v>
      </c>
      <c r="C241" s="42" t="s">
        <v>96</v>
      </c>
      <c r="D241" s="1">
        <f>+D242</f>
        <v>0</v>
      </c>
      <c r="E241" s="24">
        <f>+E242</f>
        <v>0</v>
      </c>
      <c r="F241" s="25" t="str">
        <f t="shared" si="3"/>
        <v/>
      </c>
      <c r="G241" s="26"/>
    </row>
    <row r="242" spans="2:7" ht="12.75" customHeight="1" outlineLevel="3">
      <c r="B242" s="22">
        <v>1112211</v>
      </c>
      <c r="C242" s="44" t="s">
        <v>96</v>
      </c>
      <c r="D242" s="1"/>
      <c r="E242" s="24">
        <f>VLOOKUP(B242,EstimatedC,2,0)</f>
        <v>0</v>
      </c>
      <c r="F242" s="25" t="str">
        <f t="shared" si="3"/>
        <v/>
      </c>
      <c r="G242" s="26"/>
    </row>
    <row r="243" spans="2:7" ht="12.75" customHeight="1" outlineLevel="3">
      <c r="B243" s="22">
        <v>1112300</v>
      </c>
      <c r="C243" s="41" t="s">
        <v>253</v>
      </c>
      <c r="D243" s="1">
        <f>++D244+D246</f>
        <v>0</v>
      </c>
      <c r="E243" s="24">
        <f>++E244+E246</f>
        <v>0</v>
      </c>
      <c r="F243" s="25" t="str">
        <f t="shared" si="3"/>
        <v/>
      </c>
      <c r="G243" s="26"/>
    </row>
    <row r="244" spans="2:7" ht="12.75" customHeight="1" outlineLevel="3">
      <c r="B244" s="22">
        <v>1112310</v>
      </c>
      <c r="C244" s="42" t="s">
        <v>97</v>
      </c>
      <c r="D244" s="1">
        <f>+D245</f>
        <v>0</v>
      </c>
      <c r="E244" s="24">
        <f>+E245</f>
        <v>0</v>
      </c>
      <c r="F244" s="25" t="str">
        <f t="shared" si="3"/>
        <v/>
      </c>
      <c r="G244" s="26"/>
    </row>
    <row r="245" spans="2:7" ht="12.75" customHeight="1" outlineLevel="3">
      <c r="B245" s="22">
        <v>1112311</v>
      </c>
      <c r="C245" s="44" t="s">
        <v>97</v>
      </c>
      <c r="D245" s="1"/>
      <c r="E245" s="24">
        <f>VLOOKUP(B245,EstimatedC,2,0)</f>
        <v>0</v>
      </c>
      <c r="F245" s="25" t="str">
        <f t="shared" si="3"/>
        <v/>
      </c>
      <c r="G245" s="26"/>
    </row>
    <row r="246" spans="2:7" ht="12.75" customHeight="1" outlineLevel="3">
      <c r="B246" s="22">
        <v>1112320</v>
      </c>
      <c r="C246" s="42" t="s">
        <v>98</v>
      </c>
      <c r="D246" s="1">
        <f>+D247</f>
        <v>0</v>
      </c>
      <c r="E246" s="24">
        <f>+E247</f>
        <v>0</v>
      </c>
      <c r="F246" s="25" t="str">
        <f t="shared" si="3"/>
        <v/>
      </c>
      <c r="G246" s="26"/>
    </row>
    <row r="247" spans="2:7" ht="12.75" customHeight="1" outlineLevel="3">
      <c r="B247" s="22">
        <v>1112321</v>
      </c>
      <c r="C247" s="44" t="s">
        <v>98</v>
      </c>
      <c r="D247" s="1"/>
      <c r="E247" s="24">
        <f>VLOOKUP(B247,EstimatedC,2,0)</f>
        <v>0</v>
      </c>
      <c r="F247" s="25" t="str">
        <f t="shared" si="3"/>
        <v/>
      </c>
      <c r="G247" s="26"/>
    </row>
    <row r="248" spans="2:7" ht="12.75" customHeight="1" outlineLevel="3">
      <c r="B248" s="22">
        <v>1112400</v>
      </c>
      <c r="C248" s="41" t="s">
        <v>164</v>
      </c>
      <c r="D248" s="1">
        <f>+D249</f>
        <v>0</v>
      </c>
      <c r="E248" s="24">
        <f>+E249</f>
        <v>0</v>
      </c>
      <c r="F248" s="25" t="str">
        <f t="shared" si="3"/>
        <v/>
      </c>
      <c r="G248" s="26"/>
    </row>
    <row r="249" spans="2:7" ht="12.75" customHeight="1" outlineLevel="3">
      <c r="B249" s="22">
        <v>1112410</v>
      </c>
      <c r="C249" s="42" t="s">
        <v>99</v>
      </c>
      <c r="D249" s="1">
        <f>+D250</f>
        <v>0</v>
      </c>
      <c r="E249" s="24">
        <f>+E250</f>
        <v>0</v>
      </c>
      <c r="F249" s="25" t="str">
        <f t="shared" si="3"/>
        <v/>
      </c>
      <c r="G249" s="26"/>
    </row>
    <row r="250" spans="2:7" ht="12.75" customHeight="1" outlineLevel="3">
      <c r="B250" s="22">
        <v>1112411</v>
      </c>
      <c r="C250" s="44" t="s">
        <v>99</v>
      </c>
      <c r="D250" s="1"/>
      <c r="E250" s="24">
        <f>VLOOKUP(B250,EstimatedC,2,0)</f>
        <v>0</v>
      </c>
      <c r="F250" s="25" t="str">
        <f t="shared" si="3"/>
        <v/>
      </c>
      <c r="G250" s="26"/>
    </row>
    <row r="251" spans="2:7" ht="12.75" customHeight="1" outlineLevel="3">
      <c r="B251" s="22">
        <v>1112500</v>
      </c>
      <c r="C251" s="41" t="s">
        <v>165</v>
      </c>
      <c r="D251" s="1">
        <f>+D252</f>
        <v>0</v>
      </c>
      <c r="E251" s="24">
        <f>+E252</f>
        <v>0</v>
      </c>
      <c r="F251" s="25" t="str">
        <f t="shared" si="3"/>
        <v/>
      </c>
      <c r="G251" s="26"/>
    </row>
    <row r="252" spans="2:7" ht="12.75" customHeight="1" outlineLevel="3">
      <c r="B252" s="22">
        <v>1112510</v>
      </c>
      <c r="C252" s="42" t="s">
        <v>100</v>
      </c>
      <c r="D252" s="1">
        <f>+D253</f>
        <v>0</v>
      </c>
      <c r="E252" s="24">
        <f>+E253</f>
        <v>0</v>
      </c>
      <c r="F252" s="25" t="str">
        <f t="shared" si="3"/>
        <v/>
      </c>
      <c r="G252" s="26"/>
    </row>
    <row r="253" spans="2:7" ht="12.75" customHeight="1" outlineLevel="3">
      <c r="B253" s="22">
        <v>1112511</v>
      </c>
      <c r="C253" s="44" t="s">
        <v>100</v>
      </c>
      <c r="D253" s="1"/>
      <c r="E253" s="24">
        <f>VLOOKUP(B253,EstimatedC,2,0)</f>
        <v>0</v>
      </c>
      <c r="F253" s="25" t="str">
        <f t="shared" si="3"/>
        <v/>
      </c>
      <c r="G253" s="26"/>
    </row>
    <row r="254" spans="2:7" ht="12.75" customHeight="1" outlineLevel="3">
      <c r="B254" s="22">
        <v>1112600</v>
      </c>
      <c r="C254" s="41" t="s">
        <v>254</v>
      </c>
      <c r="D254" s="1">
        <f>+D255+D257</f>
        <v>0</v>
      </c>
      <c r="E254" s="24">
        <f>+E255+E257</f>
        <v>0</v>
      </c>
      <c r="F254" s="25" t="str">
        <f t="shared" si="3"/>
        <v/>
      </c>
      <c r="G254" s="26"/>
    </row>
    <row r="255" spans="2:7" ht="12.75" customHeight="1" outlineLevel="3">
      <c r="B255" s="22">
        <v>1112610</v>
      </c>
      <c r="C255" s="42" t="s">
        <v>180</v>
      </c>
      <c r="D255" s="1">
        <f>+D256</f>
        <v>0</v>
      </c>
      <c r="E255" s="24">
        <f>+E256</f>
        <v>0</v>
      </c>
      <c r="F255" s="25" t="str">
        <f t="shared" si="3"/>
        <v/>
      </c>
      <c r="G255" s="26"/>
    </row>
    <row r="256" spans="2:7" ht="12.75" customHeight="1" outlineLevel="3">
      <c r="B256" s="22">
        <v>1112611</v>
      </c>
      <c r="C256" s="44" t="s">
        <v>180</v>
      </c>
      <c r="D256" s="1"/>
      <c r="E256" s="24">
        <f>VLOOKUP(B256,EstimatedC,2,0)</f>
        <v>0</v>
      </c>
      <c r="F256" s="25" t="str">
        <f t="shared" si="3"/>
        <v/>
      </c>
      <c r="G256" s="26"/>
    </row>
    <row r="257" spans="2:7" ht="12.75" customHeight="1" outlineLevel="3">
      <c r="B257" s="22">
        <v>1112620</v>
      </c>
      <c r="C257" s="42" t="s">
        <v>266</v>
      </c>
      <c r="D257" s="1">
        <f>+D258</f>
        <v>0</v>
      </c>
      <c r="E257" s="24">
        <f>+E258</f>
        <v>0</v>
      </c>
      <c r="F257" s="25" t="str">
        <f t="shared" si="3"/>
        <v/>
      </c>
      <c r="G257" s="26"/>
    </row>
    <row r="258" spans="2:7" ht="12.75" customHeight="1" outlineLevel="3">
      <c r="B258" s="22">
        <v>1112621</v>
      </c>
      <c r="C258" s="44" t="s">
        <v>266</v>
      </c>
      <c r="D258" s="1"/>
      <c r="E258" s="24">
        <f>VLOOKUP(B258,EstimatedC,2,0)</f>
        <v>0</v>
      </c>
      <c r="F258" s="25" t="str">
        <f t="shared" si="3"/>
        <v/>
      </c>
      <c r="G258" s="26"/>
    </row>
    <row r="259" spans="2:7" s="29" customFormat="1" ht="20.100000000000001" customHeight="1" outlineLevel="3">
      <c r="B259" s="22">
        <v>1112700</v>
      </c>
      <c r="C259" s="41" t="s">
        <v>255</v>
      </c>
      <c r="D259" s="1">
        <f>+D260</f>
        <v>0</v>
      </c>
      <c r="E259" s="24">
        <f>+E260</f>
        <v>0</v>
      </c>
      <c r="F259" s="25" t="str">
        <f t="shared" si="3"/>
        <v/>
      </c>
      <c r="G259" s="26"/>
    </row>
    <row r="260" spans="2:7" ht="12.75" customHeight="1" outlineLevel="3">
      <c r="B260" s="22">
        <v>1112710</v>
      </c>
      <c r="C260" s="42" t="s">
        <v>274</v>
      </c>
      <c r="D260" s="1">
        <f>+D261</f>
        <v>0</v>
      </c>
      <c r="E260" s="24">
        <f>+E261</f>
        <v>0</v>
      </c>
      <c r="F260" s="25" t="str">
        <f t="shared" si="3"/>
        <v/>
      </c>
      <c r="G260" s="26"/>
    </row>
    <row r="261" spans="2:7" ht="12.75" customHeight="1" outlineLevel="3">
      <c r="B261" s="22">
        <v>1112711</v>
      </c>
      <c r="C261" s="44" t="s">
        <v>274</v>
      </c>
      <c r="D261" s="1"/>
      <c r="E261" s="24">
        <f>VLOOKUP(B261,EstimatedC,2,0)</f>
        <v>0</v>
      </c>
      <c r="F261" s="25" t="str">
        <f t="shared" si="3"/>
        <v/>
      </c>
      <c r="G261" s="26"/>
    </row>
    <row r="262" spans="2:7" ht="12.75" customHeight="1" outlineLevel="2">
      <c r="B262" s="22">
        <v>1113000</v>
      </c>
      <c r="C262" s="40" t="s">
        <v>256</v>
      </c>
      <c r="D262" s="2">
        <f t="shared" ref="D262:E264" si="5">+D263</f>
        <v>0</v>
      </c>
      <c r="E262" s="28">
        <f t="shared" si="5"/>
        <v>0</v>
      </c>
      <c r="F262" s="25" t="str">
        <f t="shared" si="3"/>
        <v/>
      </c>
      <c r="G262" s="26"/>
    </row>
    <row r="263" spans="2:7" outlineLevel="3">
      <c r="B263" s="22">
        <v>1113100</v>
      </c>
      <c r="C263" s="41" t="s">
        <v>256</v>
      </c>
      <c r="D263" s="1">
        <f t="shared" si="5"/>
        <v>0</v>
      </c>
      <c r="E263" s="24">
        <f t="shared" si="5"/>
        <v>0</v>
      </c>
      <c r="F263" s="25" t="str">
        <f t="shared" ref="F263:F327" si="6">IF(ABS(D263)&lt;&gt;0,D263-E263,"")</f>
        <v/>
      </c>
      <c r="G263" s="26"/>
    </row>
    <row r="264" spans="2:7" ht="19.5" customHeight="1" outlineLevel="3">
      <c r="B264" s="22">
        <v>1113110</v>
      </c>
      <c r="C264" s="42" t="s">
        <v>257</v>
      </c>
      <c r="D264" s="1">
        <f t="shared" si="5"/>
        <v>0</v>
      </c>
      <c r="E264" s="24">
        <f t="shared" si="5"/>
        <v>0</v>
      </c>
      <c r="F264" s="25" t="str">
        <f t="shared" si="6"/>
        <v/>
      </c>
      <c r="G264" s="26"/>
    </row>
    <row r="265" spans="2:7" s="29" customFormat="1" ht="20.100000000000001" customHeight="1" outlineLevel="3">
      <c r="B265" s="22">
        <v>1113111</v>
      </c>
      <c r="C265" s="44" t="s">
        <v>257</v>
      </c>
      <c r="D265" s="1"/>
      <c r="E265" s="24">
        <f>VLOOKUP(B265,EstimatedC,2,0)</f>
        <v>0</v>
      </c>
      <c r="F265" s="25" t="str">
        <f t="shared" si="6"/>
        <v/>
      </c>
      <c r="G265" s="26"/>
    </row>
    <row r="266" spans="2:7" ht="12.75" customHeight="1" outlineLevel="1">
      <c r="B266" s="22">
        <v>1200000</v>
      </c>
      <c r="C266" s="45" t="s">
        <v>267</v>
      </c>
      <c r="D266" s="1">
        <f>+D267+D271+D275+D279+D283</f>
        <v>0</v>
      </c>
      <c r="E266" s="156">
        <f>+E267+E271+E275+E279+E283</f>
        <v>0</v>
      </c>
      <c r="F266" s="25" t="str">
        <f t="shared" si="6"/>
        <v/>
      </c>
      <c r="G266" s="26"/>
    </row>
    <row r="267" spans="2:7" ht="12.75" customHeight="1" outlineLevel="2">
      <c r="B267" s="22">
        <v>1201000</v>
      </c>
      <c r="C267" s="40" t="s">
        <v>166</v>
      </c>
      <c r="D267" s="2">
        <f t="shared" ref="D267:E268" si="7">+D268</f>
        <v>0</v>
      </c>
      <c r="E267" s="157">
        <f t="shared" si="7"/>
        <v>0</v>
      </c>
      <c r="F267" s="25" t="str">
        <f t="shared" si="6"/>
        <v/>
      </c>
      <c r="G267" s="26"/>
    </row>
    <row r="268" spans="2:7" outlineLevel="3">
      <c r="B268" s="22">
        <v>1201100</v>
      </c>
      <c r="C268" s="41" t="s">
        <v>166</v>
      </c>
      <c r="D268" s="1">
        <f t="shared" si="7"/>
        <v>0</v>
      </c>
      <c r="E268" s="156">
        <f t="shared" si="7"/>
        <v>0</v>
      </c>
      <c r="F268" s="25" t="str">
        <f t="shared" si="6"/>
        <v/>
      </c>
      <c r="G268" s="26"/>
    </row>
    <row r="269" spans="2:7" ht="16.5" customHeight="1" outlineLevel="3">
      <c r="B269" s="22">
        <v>1201110</v>
      </c>
      <c r="C269" s="147" t="s">
        <v>102</v>
      </c>
      <c r="D269" s="1">
        <f>+D270</f>
        <v>0</v>
      </c>
      <c r="E269" s="156">
        <f>+E270</f>
        <v>0</v>
      </c>
      <c r="F269" s="25" t="str">
        <f t="shared" si="6"/>
        <v/>
      </c>
      <c r="G269" s="26"/>
    </row>
    <row r="270" spans="2:7" s="29" customFormat="1" ht="20.100000000000001" customHeight="1" outlineLevel="3">
      <c r="B270" s="22">
        <v>1201111</v>
      </c>
      <c r="C270" s="44" t="s">
        <v>102</v>
      </c>
      <c r="D270" s="1"/>
      <c r="E270" s="24">
        <f>VLOOKUP(B270,EstimatedC,2,0)</f>
        <v>0</v>
      </c>
      <c r="F270" s="25" t="str">
        <f t="shared" si="6"/>
        <v/>
      </c>
      <c r="G270" s="26"/>
    </row>
    <row r="271" spans="2:7" ht="12.75" customHeight="1" outlineLevel="2">
      <c r="B271" s="22">
        <v>1202000</v>
      </c>
      <c r="C271" s="40" t="s">
        <v>136</v>
      </c>
      <c r="D271" s="2">
        <f t="shared" ref="D271:E273" si="8">+D272</f>
        <v>0</v>
      </c>
      <c r="E271" s="157">
        <f t="shared" si="8"/>
        <v>0</v>
      </c>
      <c r="F271" s="25" t="str">
        <f t="shared" si="6"/>
        <v/>
      </c>
      <c r="G271" s="26"/>
    </row>
    <row r="272" spans="2:7" outlineLevel="3">
      <c r="B272" s="22">
        <v>1202100</v>
      </c>
      <c r="C272" s="41" t="s">
        <v>136</v>
      </c>
      <c r="D272" s="1">
        <f t="shared" si="8"/>
        <v>0</v>
      </c>
      <c r="E272" s="156">
        <f t="shared" si="8"/>
        <v>0</v>
      </c>
      <c r="F272" s="25" t="str">
        <f t="shared" si="6"/>
        <v/>
      </c>
      <c r="G272" s="26"/>
    </row>
    <row r="273" spans="2:7" outlineLevel="3">
      <c r="B273" s="22">
        <v>1202110</v>
      </c>
      <c r="C273" s="147" t="s">
        <v>275</v>
      </c>
      <c r="D273" s="1">
        <f t="shared" si="8"/>
        <v>0</v>
      </c>
      <c r="E273" s="156">
        <f t="shared" si="8"/>
        <v>0</v>
      </c>
      <c r="F273" s="25" t="str">
        <f t="shared" si="6"/>
        <v/>
      </c>
      <c r="G273" s="26"/>
    </row>
    <row r="274" spans="2:7" s="29" customFormat="1" ht="20.100000000000001" customHeight="1" outlineLevel="3">
      <c r="B274" s="22">
        <v>1202111</v>
      </c>
      <c r="C274" s="44" t="s">
        <v>275</v>
      </c>
      <c r="D274" s="1"/>
      <c r="E274" s="24">
        <f>VLOOKUP(B274,EstimatedC,2,0)</f>
        <v>0</v>
      </c>
      <c r="F274" s="25" t="str">
        <f t="shared" si="6"/>
        <v/>
      </c>
      <c r="G274" s="26"/>
    </row>
    <row r="275" spans="2:7" ht="12.75" customHeight="1" outlineLevel="2">
      <c r="B275" s="22">
        <v>1203000</v>
      </c>
      <c r="C275" s="40" t="s">
        <v>149</v>
      </c>
      <c r="D275" s="2">
        <f t="shared" ref="D275:E277" si="9">+D276</f>
        <v>0</v>
      </c>
      <c r="E275" s="157">
        <f t="shared" si="9"/>
        <v>0</v>
      </c>
      <c r="F275" s="25" t="str">
        <f t="shared" si="6"/>
        <v/>
      </c>
      <c r="G275" s="26"/>
    </row>
    <row r="276" spans="2:7" outlineLevel="3">
      <c r="B276" s="22">
        <v>1203100</v>
      </c>
      <c r="C276" s="41" t="s">
        <v>149</v>
      </c>
      <c r="D276" s="1">
        <f t="shared" si="9"/>
        <v>0</v>
      </c>
      <c r="E276" s="156">
        <f t="shared" si="9"/>
        <v>0</v>
      </c>
      <c r="F276" s="25" t="str">
        <f t="shared" si="6"/>
        <v/>
      </c>
      <c r="G276" s="26"/>
    </row>
    <row r="277" spans="2:7" outlineLevel="3">
      <c r="B277" s="22">
        <v>1203110</v>
      </c>
      <c r="C277" s="147" t="s">
        <v>184</v>
      </c>
      <c r="D277" s="1">
        <f t="shared" si="9"/>
        <v>0</v>
      </c>
      <c r="E277" s="156">
        <f t="shared" si="9"/>
        <v>0</v>
      </c>
      <c r="F277" s="25" t="str">
        <f t="shared" si="6"/>
        <v/>
      </c>
      <c r="G277" s="26"/>
    </row>
    <row r="278" spans="2:7" outlineLevel="3">
      <c r="B278" s="22">
        <v>1203111</v>
      </c>
      <c r="C278" s="44" t="s">
        <v>184</v>
      </c>
      <c r="D278" s="1"/>
      <c r="E278" s="24">
        <f>VLOOKUP(B278,EstimatedC,2,0)</f>
        <v>0</v>
      </c>
      <c r="F278" s="25" t="str">
        <f t="shared" si="6"/>
        <v/>
      </c>
      <c r="G278" s="26"/>
    </row>
    <row r="279" spans="2:7" outlineLevel="2">
      <c r="B279" s="22">
        <v>1204000</v>
      </c>
      <c r="C279" s="40" t="s">
        <v>157</v>
      </c>
      <c r="D279" s="2">
        <f t="shared" ref="D279:E281" si="10">+D280</f>
        <v>0</v>
      </c>
      <c r="E279" s="157">
        <f t="shared" si="10"/>
        <v>0</v>
      </c>
      <c r="F279" s="25" t="str">
        <f t="shared" si="6"/>
        <v/>
      </c>
      <c r="G279" s="26"/>
    </row>
    <row r="280" spans="2:7" outlineLevel="3">
      <c r="B280" s="22">
        <v>1204100</v>
      </c>
      <c r="C280" s="41" t="s">
        <v>157</v>
      </c>
      <c r="D280" s="1">
        <f t="shared" si="10"/>
        <v>0</v>
      </c>
      <c r="E280" s="156">
        <f t="shared" si="10"/>
        <v>0</v>
      </c>
      <c r="F280" s="25" t="str">
        <f t="shared" si="6"/>
        <v/>
      </c>
      <c r="G280" s="26"/>
    </row>
    <row r="281" spans="2:7" outlineLevel="3">
      <c r="B281" s="22">
        <v>1204110</v>
      </c>
      <c r="C281" s="147" t="s">
        <v>91</v>
      </c>
      <c r="D281" s="1">
        <f t="shared" si="10"/>
        <v>0</v>
      </c>
      <c r="E281" s="156">
        <f t="shared" si="10"/>
        <v>0</v>
      </c>
      <c r="F281" s="25" t="str">
        <f t="shared" si="6"/>
        <v/>
      </c>
      <c r="G281" s="26"/>
    </row>
    <row r="282" spans="2:7" outlineLevel="3">
      <c r="B282" s="22">
        <v>1204111</v>
      </c>
      <c r="C282" s="44" t="s">
        <v>91</v>
      </c>
      <c r="D282" s="1"/>
      <c r="E282" s="24">
        <f>VLOOKUP(B282,EstimatedC,2,0)</f>
        <v>0</v>
      </c>
      <c r="F282" s="25" t="str">
        <f t="shared" si="6"/>
        <v/>
      </c>
      <c r="G282" s="26"/>
    </row>
    <row r="283" spans="2:7" outlineLevel="2">
      <c r="B283" s="22">
        <v>1205000</v>
      </c>
      <c r="C283" s="40" t="s">
        <v>258</v>
      </c>
      <c r="D283" s="2">
        <f t="shared" ref="D283:E285" si="11">+D284</f>
        <v>0</v>
      </c>
      <c r="E283" s="157">
        <f t="shared" si="11"/>
        <v>0</v>
      </c>
      <c r="F283" s="25" t="str">
        <f t="shared" si="6"/>
        <v/>
      </c>
      <c r="G283" s="26"/>
    </row>
    <row r="284" spans="2:7" outlineLevel="3">
      <c r="B284" s="22">
        <v>1205100</v>
      </c>
      <c r="C284" s="41" t="s">
        <v>258</v>
      </c>
      <c r="D284" s="1">
        <f t="shared" si="11"/>
        <v>0</v>
      </c>
      <c r="E284" s="156">
        <f t="shared" si="11"/>
        <v>0</v>
      </c>
      <c r="F284" s="25" t="str">
        <f t="shared" si="6"/>
        <v/>
      </c>
      <c r="G284" s="26"/>
    </row>
    <row r="285" spans="2:7" ht="12.75" customHeight="1" outlineLevel="3">
      <c r="B285" s="22">
        <v>1205110</v>
      </c>
      <c r="C285" s="147" t="s">
        <v>259</v>
      </c>
      <c r="D285" s="1">
        <f t="shared" si="11"/>
        <v>0</v>
      </c>
      <c r="E285" s="156">
        <f t="shared" si="11"/>
        <v>0</v>
      </c>
      <c r="F285" s="25" t="str">
        <f t="shared" si="6"/>
        <v/>
      </c>
      <c r="G285" s="26"/>
    </row>
    <row r="286" spans="2:7" outlineLevel="3">
      <c r="B286" s="22">
        <v>1205111</v>
      </c>
      <c r="C286" s="44" t="s">
        <v>259</v>
      </c>
      <c r="D286" s="1"/>
      <c r="E286" s="24">
        <f>VLOOKUP(B286,EstimatedC,2,0)</f>
        <v>0</v>
      </c>
      <c r="F286" s="25" t="str">
        <f t="shared" si="6"/>
        <v/>
      </c>
      <c r="G286" s="26"/>
    </row>
    <row r="287" spans="2:7" outlineLevel="1">
      <c r="B287" s="22">
        <v>1300000</v>
      </c>
      <c r="C287" s="45" t="s">
        <v>101</v>
      </c>
      <c r="D287" s="1">
        <f>+D288+D292+D314+D318+D333</f>
        <v>0</v>
      </c>
      <c r="E287" s="24">
        <f>+E288+E292+E314+E318+E333</f>
        <v>0</v>
      </c>
      <c r="F287" s="25" t="str">
        <f t="shared" si="6"/>
        <v/>
      </c>
      <c r="G287" s="26"/>
    </row>
    <row r="288" spans="2:7" outlineLevel="2">
      <c r="B288" s="22">
        <v>1301000</v>
      </c>
      <c r="C288" s="40" t="s">
        <v>166</v>
      </c>
      <c r="D288" s="2">
        <f t="shared" ref="D288:E290" si="12">+D289</f>
        <v>0</v>
      </c>
      <c r="E288" s="28">
        <f t="shared" si="12"/>
        <v>0</v>
      </c>
      <c r="F288" s="25" t="str">
        <f t="shared" si="6"/>
        <v/>
      </c>
      <c r="G288" s="26"/>
    </row>
    <row r="289" spans="2:7" outlineLevel="3">
      <c r="B289" s="22">
        <v>1301100</v>
      </c>
      <c r="C289" s="41" t="s">
        <v>166</v>
      </c>
      <c r="D289" s="1">
        <f t="shared" si="12"/>
        <v>0</v>
      </c>
      <c r="E289" s="24">
        <f t="shared" si="12"/>
        <v>0</v>
      </c>
      <c r="F289" s="25" t="str">
        <f t="shared" si="6"/>
        <v/>
      </c>
      <c r="G289" s="26"/>
    </row>
    <row r="290" spans="2:7" outlineLevel="3">
      <c r="B290" s="22">
        <v>1301110</v>
      </c>
      <c r="C290" s="31" t="s">
        <v>102</v>
      </c>
      <c r="D290" s="1">
        <f t="shared" si="12"/>
        <v>0</v>
      </c>
      <c r="E290" s="24">
        <f t="shared" si="12"/>
        <v>0</v>
      </c>
      <c r="F290" s="25" t="str">
        <f t="shared" si="6"/>
        <v/>
      </c>
      <c r="G290" s="26"/>
    </row>
    <row r="291" spans="2:7" outlineLevel="3">
      <c r="B291" s="22">
        <v>1301111</v>
      </c>
      <c r="C291" s="44" t="s">
        <v>102</v>
      </c>
      <c r="D291" s="1"/>
      <c r="E291" s="24">
        <f>VLOOKUP(B291,EstimatedC,2,0)</f>
        <v>0</v>
      </c>
      <c r="F291" s="25" t="str">
        <f t="shared" si="6"/>
        <v/>
      </c>
      <c r="G291" s="26"/>
    </row>
    <row r="292" spans="2:7" outlineLevel="2">
      <c r="B292" s="22">
        <v>1302000</v>
      </c>
      <c r="C292" s="40" t="s">
        <v>136</v>
      </c>
      <c r="D292" s="2">
        <f>+D293+D303</f>
        <v>0</v>
      </c>
      <c r="E292" s="28">
        <f>+E293+E303</f>
        <v>0</v>
      </c>
      <c r="F292" s="25" t="str">
        <f t="shared" si="6"/>
        <v/>
      </c>
      <c r="G292" s="26"/>
    </row>
    <row r="293" spans="2:7" outlineLevel="3">
      <c r="B293" s="22">
        <v>1302100</v>
      </c>
      <c r="C293" s="41" t="s">
        <v>167</v>
      </c>
      <c r="D293" s="1">
        <f>+D294+D298</f>
        <v>0</v>
      </c>
      <c r="E293" s="24">
        <f>+E294+E298</f>
        <v>0</v>
      </c>
      <c r="F293" s="25" t="str">
        <f t="shared" si="6"/>
        <v/>
      </c>
      <c r="G293" s="26"/>
    </row>
    <row r="294" spans="2:7" outlineLevel="3">
      <c r="B294" s="22">
        <v>1302110</v>
      </c>
      <c r="C294" s="31" t="s">
        <v>62</v>
      </c>
      <c r="D294" s="1">
        <f>+D295+D296+D297</f>
        <v>0</v>
      </c>
      <c r="E294" s="24">
        <f>+E295+E296+E297</f>
        <v>0</v>
      </c>
      <c r="F294" s="25" t="str">
        <f t="shared" si="6"/>
        <v/>
      </c>
      <c r="G294" s="26"/>
    </row>
    <row r="295" spans="2:7" outlineLevel="3">
      <c r="B295" s="22">
        <v>1302111</v>
      </c>
      <c r="C295" s="44" t="s">
        <v>63</v>
      </c>
      <c r="D295" s="1"/>
      <c r="E295" s="24">
        <f>VLOOKUP(B295,EstimatedC,2,0)</f>
        <v>0</v>
      </c>
      <c r="F295" s="25" t="str">
        <f t="shared" si="6"/>
        <v/>
      </c>
      <c r="G295" s="26"/>
    </row>
    <row r="296" spans="2:7" s="29" customFormat="1" ht="20.100000000000001" customHeight="1" outlineLevel="3">
      <c r="B296" s="22">
        <v>1302112</v>
      </c>
      <c r="C296" s="44" t="s">
        <v>64</v>
      </c>
      <c r="D296" s="1"/>
      <c r="E296" s="24">
        <f>VLOOKUP(B296,EstimatedC,2,0)</f>
        <v>0</v>
      </c>
      <c r="F296" s="25" t="str">
        <f t="shared" si="6"/>
        <v/>
      </c>
      <c r="G296" s="26"/>
    </row>
    <row r="297" spans="2:7" ht="12.75" customHeight="1" outlineLevel="3">
      <c r="B297" s="22">
        <v>1302113</v>
      </c>
      <c r="C297" s="44" t="s">
        <v>103</v>
      </c>
      <c r="D297" s="1"/>
      <c r="E297" s="24">
        <f>VLOOKUP(B297,EstimatedC,2,0)</f>
        <v>0</v>
      </c>
      <c r="F297" s="25" t="str">
        <f t="shared" si="6"/>
        <v/>
      </c>
      <c r="G297" s="26"/>
    </row>
    <row r="298" spans="2:7" outlineLevel="3">
      <c r="B298" s="22">
        <v>1302120</v>
      </c>
      <c r="C298" s="31" t="s">
        <v>104</v>
      </c>
      <c r="D298" s="1">
        <f>+D299+D300+D301+D302</f>
        <v>0</v>
      </c>
      <c r="E298" s="24">
        <f>+E299+E300+E301+E302</f>
        <v>0</v>
      </c>
      <c r="F298" s="25" t="str">
        <f t="shared" si="6"/>
        <v/>
      </c>
      <c r="G298" s="26"/>
    </row>
    <row r="299" spans="2:7" outlineLevel="3">
      <c r="B299" s="22">
        <v>1302121</v>
      </c>
      <c r="C299" s="44" t="s">
        <v>181</v>
      </c>
      <c r="D299" s="1"/>
      <c r="E299" s="24">
        <f>VLOOKUP(B299,EstimatedC,2,0)</f>
        <v>0</v>
      </c>
      <c r="F299" s="25" t="str">
        <f t="shared" si="6"/>
        <v/>
      </c>
      <c r="G299" s="26"/>
    </row>
    <row r="300" spans="2:7" s="29" customFormat="1" ht="20.100000000000001" customHeight="1" outlineLevel="3">
      <c r="B300" s="22">
        <v>1302122</v>
      </c>
      <c r="C300" s="44" t="s">
        <v>182</v>
      </c>
      <c r="D300" s="1"/>
      <c r="E300" s="24">
        <f>VLOOKUP(B300,EstimatedC,2,0)</f>
        <v>0</v>
      </c>
      <c r="F300" s="25" t="str">
        <f t="shared" si="6"/>
        <v/>
      </c>
      <c r="G300" s="26"/>
    </row>
    <row r="301" spans="2:7" ht="12.75" customHeight="1" outlineLevel="3">
      <c r="B301" s="22">
        <v>1302123</v>
      </c>
      <c r="C301" s="44" t="s">
        <v>183</v>
      </c>
      <c r="D301" s="1"/>
      <c r="E301" s="24">
        <f>VLOOKUP(B301,EstimatedC,2,0)</f>
        <v>0</v>
      </c>
      <c r="F301" s="25" t="str">
        <f t="shared" si="6"/>
        <v/>
      </c>
      <c r="G301" s="26"/>
    </row>
    <row r="302" spans="2:7" outlineLevel="3">
      <c r="B302" s="22">
        <v>1302124</v>
      </c>
      <c r="C302" s="44" t="s">
        <v>66</v>
      </c>
      <c r="D302" s="1"/>
      <c r="E302" s="24">
        <f>VLOOKUP(B302,EstimatedC,2,0)</f>
        <v>0</v>
      </c>
      <c r="F302" s="25" t="str">
        <f t="shared" si="6"/>
        <v/>
      </c>
      <c r="G302" s="26"/>
    </row>
    <row r="303" spans="2:7" outlineLevel="3">
      <c r="B303" s="22">
        <v>1302200</v>
      </c>
      <c r="C303" s="41" t="s">
        <v>168</v>
      </c>
      <c r="D303" s="1">
        <f>+D304+D306+D308+D310+D312</f>
        <v>0</v>
      </c>
      <c r="E303" s="24">
        <f>+E304+E306+E308+E310+E312</f>
        <v>0</v>
      </c>
      <c r="F303" s="25" t="str">
        <f t="shared" si="6"/>
        <v/>
      </c>
      <c r="G303" s="26"/>
    </row>
    <row r="304" spans="2:7" ht="12.75" customHeight="1" outlineLevel="3">
      <c r="B304" s="22">
        <v>1302210</v>
      </c>
      <c r="C304" s="31" t="s">
        <v>105</v>
      </c>
      <c r="D304" s="1">
        <f>+D305</f>
        <v>0</v>
      </c>
      <c r="E304" s="24">
        <f>+E305</f>
        <v>0</v>
      </c>
      <c r="F304" s="25" t="str">
        <f t="shared" si="6"/>
        <v/>
      </c>
      <c r="G304" s="26"/>
    </row>
    <row r="305" spans="2:7" outlineLevel="3">
      <c r="B305" s="22">
        <v>1302211</v>
      </c>
      <c r="C305" s="44" t="s">
        <v>105</v>
      </c>
      <c r="D305" s="1"/>
      <c r="E305" s="24">
        <f>VLOOKUP(B305,EstimatedC,2,0)</f>
        <v>0</v>
      </c>
      <c r="F305" s="25" t="str">
        <f t="shared" si="6"/>
        <v/>
      </c>
      <c r="G305" s="26"/>
    </row>
    <row r="306" spans="2:7" outlineLevel="3">
      <c r="B306" s="22">
        <v>1302220</v>
      </c>
      <c r="C306" s="31" t="s">
        <v>106</v>
      </c>
      <c r="D306" s="1">
        <f>+D307</f>
        <v>0</v>
      </c>
      <c r="E306" s="24">
        <f>+E307</f>
        <v>0</v>
      </c>
      <c r="F306" s="25" t="str">
        <f t="shared" si="6"/>
        <v/>
      </c>
      <c r="G306" s="26"/>
    </row>
    <row r="307" spans="2:7" outlineLevel="3">
      <c r="B307" s="22">
        <v>1302221</v>
      </c>
      <c r="C307" s="44" t="s">
        <v>106</v>
      </c>
      <c r="D307" s="1"/>
      <c r="E307" s="24">
        <f>VLOOKUP(B307,EstimatedC,2,0)</f>
        <v>0</v>
      </c>
      <c r="F307" s="25" t="str">
        <f t="shared" si="6"/>
        <v/>
      </c>
      <c r="G307" s="26"/>
    </row>
    <row r="308" spans="2:7" outlineLevel="3">
      <c r="B308" s="22">
        <v>1302230</v>
      </c>
      <c r="C308" s="31" t="s">
        <v>107</v>
      </c>
      <c r="D308" s="1">
        <f>+D309</f>
        <v>0</v>
      </c>
      <c r="E308" s="24">
        <f>+E309</f>
        <v>0</v>
      </c>
      <c r="F308" s="25" t="str">
        <f t="shared" si="6"/>
        <v/>
      </c>
      <c r="G308" s="26"/>
    </row>
    <row r="309" spans="2:7" outlineLevel="3">
      <c r="B309" s="22">
        <v>1302231</v>
      </c>
      <c r="C309" s="44" t="s">
        <v>107</v>
      </c>
      <c r="D309" s="1"/>
      <c r="E309" s="24">
        <f>VLOOKUP(B309,EstimatedC,2,0)</f>
        <v>0</v>
      </c>
      <c r="F309" s="25" t="str">
        <f t="shared" si="6"/>
        <v/>
      </c>
      <c r="G309" s="26"/>
    </row>
    <row r="310" spans="2:7" outlineLevel="3">
      <c r="B310" s="22">
        <v>1302240</v>
      </c>
      <c r="C310" s="31" t="s">
        <v>108</v>
      </c>
      <c r="D310" s="1">
        <f>+D311</f>
        <v>0</v>
      </c>
      <c r="E310" s="24">
        <f>+E311</f>
        <v>0</v>
      </c>
      <c r="F310" s="25" t="str">
        <f t="shared" si="6"/>
        <v/>
      </c>
      <c r="G310" s="26"/>
    </row>
    <row r="311" spans="2:7" outlineLevel="3">
      <c r="B311" s="22">
        <v>1302241</v>
      </c>
      <c r="C311" s="44" t="s">
        <v>108</v>
      </c>
      <c r="D311" s="1"/>
      <c r="E311" s="24">
        <f>VLOOKUP(B311,EstimatedC,2,0)</f>
        <v>0</v>
      </c>
      <c r="F311" s="25" t="str">
        <f t="shared" si="6"/>
        <v/>
      </c>
      <c r="G311" s="26"/>
    </row>
    <row r="312" spans="2:7" outlineLevel="3">
      <c r="B312" s="22">
        <v>1302250</v>
      </c>
      <c r="C312" s="31" t="s">
        <v>109</v>
      </c>
      <c r="D312" s="1">
        <f>+D313</f>
        <v>0</v>
      </c>
      <c r="E312" s="24">
        <f>+E313</f>
        <v>0</v>
      </c>
      <c r="F312" s="25" t="str">
        <f t="shared" si="6"/>
        <v/>
      </c>
      <c r="G312" s="26"/>
    </row>
    <row r="313" spans="2:7" outlineLevel="3">
      <c r="B313" s="22">
        <v>1302251</v>
      </c>
      <c r="C313" s="44" t="s">
        <v>109</v>
      </c>
      <c r="D313" s="1"/>
      <c r="E313" s="24">
        <f>VLOOKUP(B313,EstimatedC,2,0)</f>
        <v>0</v>
      </c>
      <c r="F313" s="25" t="str">
        <f t="shared" si="6"/>
        <v/>
      </c>
      <c r="G313" s="26"/>
    </row>
    <row r="314" spans="2:7" outlineLevel="2">
      <c r="B314" s="22">
        <v>1303000</v>
      </c>
      <c r="C314" s="37" t="s">
        <v>149</v>
      </c>
      <c r="D314" s="2">
        <f t="shared" ref="D314:E316" si="13">+D315</f>
        <v>0</v>
      </c>
      <c r="E314" s="28">
        <f t="shared" si="13"/>
        <v>0</v>
      </c>
      <c r="F314" s="25" t="str">
        <f t="shared" si="6"/>
        <v/>
      </c>
      <c r="G314" s="26"/>
    </row>
    <row r="315" spans="2:7" s="29" customFormat="1" ht="20.100000000000001" customHeight="1" outlineLevel="3">
      <c r="B315" s="22">
        <v>1303100</v>
      </c>
      <c r="C315" s="30" t="s">
        <v>149</v>
      </c>
      <c r="D315" s="1">
        <f t="shared" si="13"/>
        <v>0</v>
      </c>
      <c r="E315" s="24">
        <f t="shared" si="13"/>
        <v>0</v>
      </c>
      <c r="F315" s="25" t="str">
        <f t="shared" si="6"/>
        <v/>
      </c>
      <c r="G315" s="26"/>
    </row>
    <row r="316" spans="2:7" ht="12.75" customHeight="1" outlineLevel="3">
      <c r="B316" s="22">
        <v>1303110</v>
      </c>
      <c r="C316" s="31" t="s">
        <v>184</v>
      </c>
      <c r="D316" s="1">
        <f t="shared" si="13"/>
        <v>0</v>
      </c>
      <c r="E316" s="24">
        <f t="shared" si="13"/>
        <v>0</v>
      </c>
      <c r="F316" s="25" t="str">
        <f t="shared" si="6"/>
        <v/>
      </c>
      <c r="G316" s="26"/>
    </row>
    <row r="317" spans="2:7" outlineLevel="3">
      <c r="B317" s="22">
        <v>1303111</v>
      </c>
      <c r="C317" s="44" t="s">
        <v>184</v>
      </c>
      <c r="D317" s="1"/>
      <c r="E317" s="24">
        <f>VLOOKUP(B317,EstimatedC,2,0)</f>
        <v>0</v>
      </c>
      <c r="F317" s="25" t="str">
        <f t="shared" si="6"/>
        <v/>
      </c>
      <c r="G317" s="26"/>
    </row>
    <row r="318" spans="2:7" outlineLevel="2">
      <c r="B318" s="22">
        <v>1304000</v>
      </c>
      <c r="C318" s="37" t="s">
        <v>157</v>
      </c>
      <c r="D318" s="2">
        <f>+D319+D322</f>
        <v>0</v>
      </c>
      <c r="E318" s="28">
        <f>+E319+E322</f>
        <v>0</v>
      </c>
      <c r="F318" s="25" t="str">
        <f t="shared" si="6"/>
        <v/>
      </c>
      <c r="G318" s="26"/>
    </row>
    <row r="319" spans="2:7" ht="27" customHeight="1" outlineLevel="3">
      <c r="B319" s="22">
        <v>1304100</v>
      </c>
      <c r="C319" s="30" t="s">
        <v>169</v>
      </c>
      <c r="D319" s="1">
        <f>+D320</f>
        <v>0</v>
      </c>
      <c r="E319" s="24">
        <f>+E320</f>
        <v>0</v>
      </c>
      <c r="F319" s="25" t="str">
        <f t="shared" si="6"/>
        <v/>
      </c>
      <c r="G319" s="26"/>
    </row>
    <row r="320" spans="2:7" s="29" customFormat="1" ht="20.100000000000001" customHeight="1" outlineLevel="3">
      <c r="B320" s="22">
        <v>1304110</v>
      </c>
      <c r="C320" s="31" t="s">
        <v>110</v>
      </c>
      <c r="D320" s="1">
        <f>+D321</f>
        <v>0</v>
      </c>
      <c r="E320" s="24">
        <f>+E321</f>
        <v>0</v>
      </c>
      <c r="F320" s="25" t="str">
        <f t="shared" si="6"/>
        <v/>
      </c>
      <c r="G320" s="26"/>
    </row>
    <row r="321" spans="2:7" ht="12.75" customHeight="1" outlineLevel="3">
      <c r="B321" s="22">
        <v>1304111</v>
      </c>
      <c r="C321" s="44" t="s">
        <v>110</v>
      </c>
      <c r="D321" s="1"/>
      <c r="E321" s="24">
        <f>VLOOKUP(B321,EstimatedC,2,0)</f>
        <v>0</v>
      </c>
      <c r="F321" s="25" t="str">
        <f t="shared" si="6"/>
        <v/>
      </c>
      <c r="G321" s="26"/>
    </row>
    <row r="322" spans="2:7" outlineLevel="3">
      <c r="B322" s="22">
        <v>1304200</v>
      </c>
      <c r="C322" s="30" t="s">
        <v>170</v>
      </c>
      <c r="D322" s="1">
        <f>+D323+D325+D327+D329+D331</f>
        <v>0</v>
      </c>
      <c r="E322" s="24">
        <f>+E323+E325+E327+E329+E331</f>
        <v>0</v>
      </c>
      <c r="F322" s="25" t="str">
        <f t="shared" si="6"/>
        <v/>
      </c>
      <c r="G322" s="26"/>
    </row>
    <row r="323" spans="2:7" outlineLevel="3">
      <c r="B323" s="22">
        <v>1304210</v>
      </c>
      <c r="C323" s="31" t="s">
        <v>105</v>
      </c>
      <c r="D323" s="1">
        <f>+D324</f>
        <v>0</v>
      </c>
      <c r="E323" s="24">
        <f>+E324</f>
        <v>0</v>
      </c>
      <c r="F323" s="25" t="str">
        <f t="shared" si="6"/>
        <v/>
      </c>
      <c r="G323" s="26"/>
    </row>
    <row r="324" spans="2:7" outlineLevel="3">
      <c r="B324" s="22">
        <v>1304211</v>
      </c>
      <c r="C324" s="44" t="s">
        <v>105</v>
      </c>
      <c r="D324" s="1"/>
      <c r="E324" s="24">
        <f>VLOOKUP(B324,EstimatedC,2,0)</f>
        <v>0</v>
      </c>
      <c r="F324" s="25" t="str">
        <f t="shared" si="6"/>
        <v/>
      </c>
      <c r="G324" s="26"/>
    </row>
    <row r="325" spans="2:7" outlineLevel="3">
      <c r="B325" s="22">
        <v>1304220</v>
      </c>
      <c r="C325" s="31" t="s">
        <v>106</v>
      </c>
      <c r="D325" s="1">
        <f>+D326</f>
        <v>0</v>
      </c>
      <c r="E325" s="24">
        <f>+E326</f>
        <v>0</v>
      </c>
      <c r="F325" s="25" t="str">
        <f t="shared" si="6"/>
        <v/>
      </c>
      <c r="G325" s="26"/>
    </row>
    <row r="326" spans="2:7" outlineLevel="3">
      <c r="B326" s="22">
        <v>1304221</v>
      </c>
      <c r="C326" s="44" t="s">
        <v>106</v>
      </c>
      <c r="D326" s="1"/>
      <c r="E326" s="24">
        <f>VLOOKUP(B326,EstimatedC,2,0)</f>
        <v>0</v>
      </c>
      <c r="F326" s="25" t="str">
        <f t="shared" si="6"/>
        <v/>
      </c>
      <c r="G326" s="26"/>
    </row>
    <row r="327" spans="2:7" outlineLevel="3">
      <c r="B327" s="22">
        <v>1304230</v>
      </c>
      <c r="C327" s="31" t="s">
        <v>107</v>
      </c>
      <c r="D327" s="1">
        <f>+D328</f>
        <v>0</v>
      </c>
      <c r="E327" s="24">
        <f>+E328</f>
        <v>0</v>
      </c>
      <c r="F327" s="25" t="str">
        <f t="shared" si="6"/>
        <v/>
      </c>
      <c r="G327" s="26"/>
    </row>
    <row r="328" spans="2:7" outlineLevel="3">
      <c r="B328" s="22">
        <v>1304231</v>
      </c>
      <c r="C328" s="44" t="s">
        <v>107</v>
      </c>
      <c r="D328" s="1"/>
      <c r="E328" s="24">
        <f>VLOOKUP(B328,EstimatedC,2,0)</f>
        <v>0</v>
      </c>
      <c r="F328" s="25" t="str">
        <f t="shared" ref="F328:F381" si="14">IF(ABS(D328)&lt;&gt;0,D328-E328,"")</f>
        <v/>
      </c>
      <c r="G328" s="26"/>
    </row>
    <row r="329" spans="2:7" outlineLevel="3">
      <c r="B329" s="22">
        <v>1304240</v>
      </c>
      <c r="C329" s="31" t="s">
        <v>108</v>
      </c>
      <c r="D329" s="1">
        <f>+D330</f>
        <v>0</v>
      </c>
      <c r="E329" s="24">
        <f>+E330</f>
        <v>0</v>
      </c>
      <c r="F329" s="25" t="str">
        <f t="shared" si="14"/>
        <v/>
      </c>
      <c r="G329" s="26"/>
    </row>
    <row r="330" spans="2:7" outlineLevel="3">
      <c r="B330" s="22">
        <v>1304241</v>
      </c>
      <c r="C330" s="44" t="s">
        <v>108</v>
      </c>
      <c r="D330" s="1"/>
      <c r="E330" s="24">
        <f>VLOOKUP(B330,EstimatedC,2,0)</f>
        <v>0</v>
      </c>
      <c r="F330" s="25" t="str">
        <f t="shared" si="14"/>
        <v/>
      </c>
      <c r="G330" s="26"/>
    </row>
    <row r="331" spans="2:7" outlineLevel="3">
      <c r="B331" s="22">
        <v>1304250</v>
      </c>
      <c r="C331" s="31" t="s">
        <v>109</v>
      </c>
      <c r="D331" s="1">
        <f>+D332</f>
        <v>0</v>
      </c>
      <c r="E331" s="24">
        <f>+E332</f>
        <v>0</v>
      </c>
      <c r="F331" s="25" t="str">
        <f t="shared" si="14"/>
        <v/>
      </c>
      <c r="G331" s="26"/>
    </row>
    <row r="332" spans="2:7" ht="27" customHeight="1" outlineLevel="3">
      <c r="B332" s="22">
        <v>1304251</v>
      </c>
      <c r="C332" s="44" t="s">
        <v>185</v>
      </c>
      <c r="D332" s="1"/>
      <c r="E332" s="24">
        <f>VLOOKUP(B332,EstimatedC,2,0)</f>
        <v>0</v>
      </c>
      <c r="F332" s="25" t="str">
        <f t="shared" si="14"/>
        <v/>
      </c>
      <c r="G332" s="26"/>
    </row>
    <row r="333" spans="2:7" s="29" customFormat="1" ht="20.100000000000001" customHeight="1" outlineLevel="2">
      <c r="B333" s="22">
        <v>1305000</v>
      </c>
      <c r="C333" s="46" t="s">
        <v>164</v>
      </c>
      <c r="D333" s="2">
        <f t="shared" ref="D333:E335" si="15">+D334</f>
        <v>0</v>
      </c>
      <c r="E333" s="28">
        <f t="shared" si="15"/>
        <v>0</v>
      </c>
      <c r="F333" s="25" t="str">
        <f t="shared" si="14"/>
        <v/>
      </c>
      <c r="G333" s="26"/>
    </row>
    <row r="334" spans="2:7" ht="12.75" customHeight="1" outlineLevel="3">
      <c r="B334" s="22">
        <v>1305100</v>
      </c>
      <c r="C334" s="30" t="s">
        <v>164</v>
      </c>
      <c r="D334" s="1">
        <f t="shared" si="15"/>
        <v>0</v>
      </c>
      <c r="E334" s="24">
        <f t="shared" si="15"/>
        <v>0</v>
      </c>
      <c r="F334" s="25" t="str">
        <f t="shared" si="14"/>
        <v/>
      </c>
      <c r="G334" s="26"/>
    </row>
    <row r="335" spans="2:7" outlineLevel="3">
      <c r="B335" s="22">
        <v>1305110</v>
      </c>
      <c r="C335" s="31" t="s">
        <v>99</v>
      </c>
      <c r="D335" s="1">
        <f t="shared" si="15"/>
        <v>0</v>
      </c>
      <c r="E335" s="24">
        <f t="shared" si="15"/>
        <v>0</v>
      </c>
      <c r="F335" s="25" t="str">
        <f t="shared" si="14"/>
        <v/>
      </c>
      <c r="G335" s="26"/>
    </row>
    <row r="336" spans="2:7" outlineLevel="3">
      <c r="B336" s="22">
        <v>1305111</v>
      </c>
      <c r="C336" s="44" t="s">
        <v>99</v>
      </c>
      <c r="D336" s="1"/>
      <c r="E336" s="24">
        <f>VLOOKUP(B336,EstimatedC,2,0)</f>
        <v>0</v>
      </c>
      <c r="F336" s="25" t="str">
        <f t="shared" si="14"/>
        <v/>
      </c>
      <c r="G336" s="26"/>
    </row>
    <row r="337" spans="2:7" outlineLevel="1">
      <c r="B337" s="22">
        <v>1400000</v>
      </c>
      <c r="C337" s="23" t="s">
        <v>111</v>
      </c>
      <c r="D337" s="1">
        <f>+D338</f>
        <v>0</v>
      </c>
      <c r="E337" s="24">
        <f>+E338</f>
        <v>0</v>
      </c>
      <c r="F337" s="25" t="str">
        <f t="shared" si="14"/>
        <v/>
      </c>
      <c r="G337" s="26"/>
    </row>
    <row r="338" spans="2:7" outlineLevel="2">
      <c r="B338" s="22">
        <v>1401000</v>
      </c>
      <c r="C338" s="37" t="s">
        <v>171</v>
      </c>
      <c r="D338" s="2">
        <f>+D339</f>
        <v>0</v>
      </c>
      <c r="E338" s="28">
        <f>+E339</f>
        <v>0</v>
      </c>
      <c r="F338" s="25" t="str">
        <f t="shared" si="14"/>
        <v/>
      </c>
      <c r="G338" s="26"/>
    </row>
    <row r="339" spans="2:7" outlineLevel="3">
      <c r="B339" s="22">
        <v>1401100</v>
      </c>
      <c r="C339" s="30" t="s">
        <v>171</v>
      </c>
      <c r="D339" s="1">
        <f>+D340+D342+D344+D346+D348</f>
        <v>0</v>
      </c>
      <c r="E339" s="24">
        <f>+E340+E342+E344+E346+E348</f>
        <v>0</v>
      </c>
      <c r="F339" s="25" t="str">
        <f t="shared" si="14"/>
        <v/>
      </c>
      <c r="G339" s="26"/>
    </row>
    <row r="340" spans="2:7" outlineLevel="3">
      <c r="B340" s="22">
        <v>1401110</v>
      </c>
      <c r="C340" s="31" t="s">
        <v>105</v>
      </c>
      <c r="D340" s="1">
        <f>+D341</f>
        <v>0</v>
      </c>
      <c r="E340" s="24">
        <f>+E341</f>
        <v>0</v>
      </c>
      <c r="F340" s="25" t="str">
        <f t="shared" si="14"/>
        <v/>
      </c>
      <c r="G340" s="26"/>
    </row>
    <row r="341" spans="2:7" outlineLevel="3">
      <c r="B341" s="22">
        <v>1401111</v>
      </c>
      <c r="C341" s="44" t="s">
        <v>105</v>
      </c>
      <c r="D341" s="1"/>
      <c r="E341" s="24">
        <f>VLOOKUP(B341,EstimatedC,2,0)</f>
        <v>0</v>
      </c>
      <c r="F341" s="25" t="str">
        <f t="shared" si="14"/>
        <v/>
      </c>
      <c r="G341" s="26"/>
    </row>
    <row r="342" spans="2:7" outlineLevel="3">
      <c r="B342" s="22">
        <v>1401120</v>
      </c>
      <c r="C342" s="31" t="s">
        <v>106</v>
      </c>
      <c r="D342" s="1">
        <f>+D343</f>
        <v>0</v>
      </c>
      <c r="E342" s="24">
        <f>+E343</f>
        <v>0</v>
      </c>
      <c r="F342" s="25" t="str">
        <f t="shared" si="14"/>
        <v/>
      </c>
      <c r="G342" s="26"/>
    </row>
    <row r="343" spans="2:7" outlineLevel="3">
      <c r="B343" s="22">
        <v>1401121</v>
      </c>
      <c r="C343" s="44" t="s">
        <v>106</v>
      </c>
      <c r="D343" s="1"/>
      <c r="E343" s="24">
        <f>VLOOKUP(B343,EstimatedC,2,0)</f>
        <v>0</v>
      </c>
      <c r="F343" s="25" t="str">
        <f t="shared" si="14"/>
        <v/>
      </c>
      <c r="G343" s="26"/>
    </row>
    <row r="344" spans="2:7" outlineLevel="3">
      <c r="B344" s="22">
        <v>1401130</v>
      </c>
      <c r="C344" s="31" t="s">
        <v>107</v>
      </c>
      <c r="D344" s="1">
        <f>+D345</f>
        <v>0</v>
      </c>
      <c r="E344" s="24">
        <f>+E345</f>
        <v>0</v>
      </c>
      <c r="F344" s="25" t="str">
        <f t="shared" si="14"/>
        <v/>
      </c>
      <c r="G344" s="26"/>
    </row>
    <row r="345" spans="2:7" ht="12.75" customHeight="1" outlineLevel="3">
      <c r="B345" s="22">
        <v>1401131</v>
      </c>
      <c r="C345" s="32" t="s">
        <v>107</v>
      </c>
      <c r="D345" s="1"/>
      <c r="E345" s="24">
        <f>VLOOKUP(B345,EstimatedC,2,0)</f>
        <v>0</v>
      </c>
      <c r="F345" s="25" t="str">
        <f t="shared" si="14"/>
        <v/>
      </c>
      <c r="G345" s="26"/>
    </row>
    <row r="346" spans="2:7" outlineLevel="3">
      <c r="B346" s="22">
        <v>1401140</v>
      </c>
      <c r="C346" s="31" t="s">
        <v>108</v>
      </c>
      <c r="D346" s="1">
        <f>+D347</f>
        <v>0</v>
      </c>
      <c r="E346" s="24">
        <f>+E347</f>
        <v>0</v>
      </c>
      <c r="F346" s="25" t="str">
        <f t="shared" si="14"/>
        <v/>
      </c>
      <c r="G346" s="26"/>
    </row>
    <row r="347" spans="2:7" outlineLevel="3">
      <c r="B347" s="22">
        <v>1401141</v>
      </c>
      <c r="C347" s="44" t="s">
        <v>108</v>
      </c>
      <c r="D347" s="1"/>
      <c r="E347" s="24">
        <f>VLOOKUP(B347,EstimatedC,2,0)</f>
        <v>0</v>
      </c>
      <c r="F347" s="25" t="str">
        <f t="shared" si="14"/>
        <v/>
      </c>
      <c r="G347" s="26"/>
    </row>
    <row r="348" spans="2:7" outlineLevel="3">
      <c r="B348" s="22">
        <v>1401150</v>
      </c>
      <c r="C348" s="31" t="s">
        <v>109</v>
      </c>
      <c r="D348" s="1">
        <f>+D349</f>
        <v>0</v>
      </c>
      <c r="E348" s="24">
        <f>+E349</f>
        <v>0</v>
      </c>
      <c r="F348" s="25" t="str">
        <f t="shared" si="14"/>
        <v/>
      </c>
      <c r="G348" s="26"/>
    </row>
    <row r="349" spans="2:7" outlineLevel="3">
      <c r="B349" s="22">
        <v>1401151</v>
      </c>
      <c r="C349" s="44" t="s">
        <v>109</v>
      </c>
      <c r="D349" s="1"/>
      <c r="E349" s="24">
        <f>VLOOKUP(B349,EstimatedC,2,0)</f>
        <v>0</v>
      </c>
      <c r="F349" s="25" t="str">
        <f t="shared" si="14"/>
        <v/>
      </c>
      <c r="G349" s="26"/>
    </row>
    <row r="350" spans="2:7" outlineLevel="1">
      <c r="B350" s="22">
        <v>1500000</v>
      </c>
      <c r="C350" s="23" t="s">
        <v>260</v>
      </c>
      <c r="D350" s="1">
        <f>D351+D371+D375</f>
        <v>0</v>
      </c>
      <c r="E350" s="24">
        <f>E351+E371+E375</f>
        <v>0</v>
      </c>
      <c r="F350" s="25" t="str">
        <f t="shared" si="14"/>
        <v/>
      </c>
      <c r="G350" s="26"/>
    </row>
    <row r="351" spans="2:7" s="29" customFormat="1" ht="20.100000000000001" customHeight="1" outlineLevel="2">
      <c r="B351" s="22">
        <v>1501000</v>
      </c>
      <c r="C351" s="27" t="s">
        <v>172</v>
      </c>
      <c r="D351" s="2">
        <f>D352+D361+D368</f>
        <v>0</v>
      </c>
      <c r="E351" s="28">
        <f>E352+E361+E368</f>
        <v>0</v>
      </c>
      <c r="F351" s="25" t="str">
        <f t="shared" si="14"/>
        <v/>
      </c>
      <c r="G351" s="26"/>
    </row>
    <row r="352" spans="2:7" ht="12.75" customHeight="1" outlineLevel="3">
      <c r="B352" s="22">
        <v>1501100</v>
      </c>
      <c r="C352" s="30" t="s">
        <v>173</v>
      </c>
      <c r="D352" s="1">
        <f>+D353+D358</f>
        <v>0</v>
      </c>
      <c r="E352" s="24">
        <f>+E353+E358</f>
        <v>0</v>
      </c>
      <c r="F352" s="25" t="str">
        <f t="shared" si="14"/>
        <v/>
      </c>
      <c r="G352" s="26"/>
    </row>
    <row r="353" spans="2:7" outlineLevel="3">
      <c r="B353" s="22">
        <v>1501110</v>
      </c>
      <c r="C353" s="31" t="s">
        <v>261</v>
      </c>
      <c r="D353" s="1">
        <f>+D354+D355+D356+D357</f>
        <v>0</v>
      </c>
      <c r="E353" s="24">
        <f>+E354+E355+E356+E357</f>
        <v>0</v>
      </c>
      <c r="F353" s="25" t="str">
        <f t="shared" si="14"/>
        <v/>
      </c>
      <c r="G353" s="26"/>
    </row>
    <row r="354" spans="2:7" outlineLevel="3">
      <c r="B354" s="22">
        <v>1501111</v>
      </c>
      <c r="C354" s="44" t="s">
        <v>186</v>
      </c>
      <c r="D354" s="1"/>
      <c r="E354" s="24">
        <f>VLOOKUP(B354,EstimatedC,2,0)</f>
        <v>0</v>
      </c>
      <c r="F354" s="25" t="str">
        <f t="shared" si="14"/>
        <v/>
      </c>
      <c r="G354" s="26"/>
    </row>
    <row r="355" spans="2:7" ht="12.75" customHeight="1" outlineLevel="3">
      <c r="B355" s="22">
        <v>1501112</v>
      </c>
      <c r="C355" s="44" t="s">
        <v>189</v>
      </c>
      <c r="D355" s="1"/>
      <c r="E355" s="24">
        <f>VLOOKUP(B355,EstimatedC,2,0)</f>
        <v>0</v>
      </c>
      <c r="F355" s="25" t="str">
        <f t="shared" si="14"/>
        <v/>
      </c>
      <c r="G355" s="26"/>
    </row>
    <row r="356" spans="2:7" outlineLevel="3">
      <c r="B356" s="22">
        <v>1501115</v>
      </c>
      <c r="C356" s="44" t="s">
        <v>187</v>
      </c>
      <c r="D356" s="1"/>
      <c r="E356" s="24">
        <f>VLOOKUP(B356,EstimatedC,2,0)</f>
        <v>0</v>
      </c>
      <c r="F356" s="25" t="str">
        <f t="shared" si="14"/>
        <v/>
      </c>
      <c r="G356" s="26"/>
    </row>
    <row r="357" spans="2:7" outlineLevel="3">
      <c r="B357" s="22">
        <v>1501116</v>
      </c>
      <c r="C357" s="44" t="s">
        <v>188</v>
      </c>
      <c r="D357" s="1"/>
      <c r="E357" s="24">
        <f>VLOOKUP(B357,EstimatedC,2,0)</f>
        <v>0</v>
      </c>
      <c r="F357" s="25" t="str">
        <f t="shared" si="14"/>
        <v/>
      </c>
      <c r="G357" s="26"/>
    </row>
    <row r="358" spans="2:7" ht="12.75" customHeight="1" outlineLevel="3">
      <c r="B358" s="22">
        <v>1501120</v>
      </c>
      <c r="C358" s="31" t="s">
        <v>262</v>
      </c>
      <c r="D358" s="1">
        <f>+D359+D360</f>
        <v>0</v>
      </c>
      <c r="E358" s="156">
        <f>+E359+E360</f>
        <v>0</v>
      </c>
      <c r="F358" s="25" t="str">
        <f t="shared" si="14"/>
        <v/>
      </c>
      <c r="G358" s="26"/>
    </row>
    <row r="359" spans="2:7" outlineLevel="3">
      <c r="B359" s="22">
        <v>1501121</v>
      </c>
      <c r="C359" s="44" t="s">
        <v>263</v>
      </c>
      <c r="D359" s="1"/>
      <c r="E359" s="24">
        <f>VLOOKUP(B359,EstimatedC,2,0)</f>
        <v>0</v>
      </c>
      <c r="F359" s="25" t="str">
        <f t="shared" si="14"/>
        <v/>
      </c>
      <c r="G359" s="26"/>
    </row>
    <row r="360" spans="2:7" outlineLevel="3">
      <c r="B360" s="22">
        <v>1501122</v>
      </c>
      <c r="C360" s="44" t="s">
        <v>190</v>
      </c>
      <c r="D360" s="1"/>
      <c r="E360" s="24">
        <f>VLOOKUP(B360,EstimatedC,2,0)</f>
        <v>0</v>
      </c>
      <c r="F360" s="25" t="str">
        <f t="shared" si="14"/>
        <v/>
      </c>
      <c r="G360" s="26"/>
    </row>
    <row r="361" spans="2:7" s="29" customFormat="1" ht="20.100000000000001" customHeight="1" outlineLevel="3">
      <c r="B361" s="22">
        <v>1501200</v>
      </c>
      <c r="C361" s="30" t="s">
        <v>174</v>
      </c>
      <c r="D361" s="1">
        <f>D362+D364+D366</f>
        <v>0</v>
      </c>
      <c r="E361" s="156">
        <f>E362+E364+E366</f>
        <v>0</v>
      </c>
      <c r="F361" s="25" t="str">
        <f t="shared" si="14"/>
        <v/>
      </c>
      <c r="G361" s="26"/>
    </row>
    <row r="362" spans="2:7" ht="12.75" customHeight="1" outlineLevel="3">
      <c r="B362" s="22">
        <v>1501210</v>
      </c>
      <c r="C362" s="31" t="s">
        <v>191</v>
      </c>
      <c r="D362" s="1">
        <f>D363</f>
        <v>0</v>
      </c>
      <c r="E362" s="156">
        <f>E363</f>
        <v>0</v>
      </c>
      <c r="F362" s="25" t="str">
        <f t="shared" si="14"/>
        <v/>
      </c>
      <c r="G362" s="26"/>
    </row>
    <row r="363" spans="2:7" outlineLevel="3">
      <c r="B363" s="22">
        <v>1501211</v>
      </c>
      <c r="C363" s="44" t="s">
        <v>191</v>
      </c>
      <c r="D363" s="1"/>
      <c r="E363" s="24">
        <f>VLOOKUP(B363,EstimatedC,2,0)</f>
        <v>0</v>
      </c>
      <c r="F363" s="25" t="str">
        <f t="shared" si="14"/>
        <v/>
      </c>
      <c r="G363" s="26"/>
    </row>
    <row r="364" spans="2:7" outlineLevel="3">
      <c r="B364" s="22">
        <v>1501220</v>
      </c>
      <c r="C364" s="31" t="s">
        <v>192</v>
      </c>
      <c r="D364" s="1">
        <f>D365</f>
        <v>0</v>
      </c>
      <c r="E364" s="24">
        <f>E365</f>
        <v>0</v>
      </c>
      <c r="F364" s="25" t="str">
        <f t="shared" si="14"/>
        <v/>
      </c>
      <c r="G364" s="26"/>
    </row>
    <row r="365" spans="2:7" ht="27" customHeight="1" outlineLevel="3">
      <c r="B365" s="22">
        <v>1501221</v>
      </c>
      <c r="C365" s="44" t="s">
        <v>192</v>
      </c>
      <c r="D365" s="1"/>
      <c r="E365" s="24">
        <f>VLOOKUP(B365,EstimatedC,2,0)</f>
        <v>0</v>
      </c>
      <c r="F365" s="25" t="str">
        <f t="shared" si="14"/>
        <v/>
      </c>
      <c r="G365" s="26"/>
    </row>
    <row r="366" spans="2:7" s="29" customFormat="1" ht="20.100000000000001" customHeight="1" outlineLevel="3">
      <c r="B366" s="22">
        <v>1501230</v>
      </c>
      <c r="C366" s="31" t="s">
        <v>112</v>
      </c>
      <c r="D366" s="1">
        <f>D367</f>
        <v>0</v>
      </c>
      <c r="E366" s="24">
        <f>E367</f>
        <v>0</v>
      </c>
      <c r="F366" s="25" t="str">
        <f t="shared" si="14"/>
        <v/>
      </c>
      <c r="G366" s="26"/>
    </row>
    <row r="367" spans="2:7" ht="12.75" customHeight="1" outlineLevel="3">
      <c r="B367" s="22">
        <v>1501231</v>
      </c>
      <c r="C367" s="44" t="s">
        <v>112</v>
      </c>
      <c r="D367" s="1"/>
      <c r="E367" s="24">
        <f>VLOOKUP(B367,EstimatedC,2,0)</f>
        <v>0</v>
      </c>
      <c r="F367" s="25" t="str">
        <f t="shared" si="14"/>
        <v/>
      </c>
      <c r="G367" s="26"/>
    </row>
    <row r="368" spans="2:7" outlineLevel="3">
      <c r="B368" s="22">
        <v>1501300</v>
      </c>
      <c r="C368" s="30" t="s">
        <v>175</v>
      </c>
      <c r="D368" s="1">
        <f>D369</f>
        <v>0</v>
      </c>
      <c r="E368" s="24">
        <f>E369</f>
        <v>0</v>
      </c>
      <c r="F368" s="25" t="str">
        <f t="shared" si="14"/>
        <v/>
      </c>
      <c r="G368" s="26"/>
    </row>
    <row r="369" spans="2:7" outlineLevel="3">
      <c r="B369" s="22">
        <v>1501310</v>
      </c>
      <c r="C369" s="31" t="s">
        <v>193</v>
      </c>
      <c r="D369" s="1">
        <f>D370</f>
        <v>0</v>
      </c>
      <c r="E369" s="24">
        <f>E370</f>
        <v>0</v>
      </c>
      <c r="F369" s="25" t="str">
        <f t="shared" si="14"/>
        <v/>
      </c>
      <c r="G369" s="26"/>
    </row>
    <row r="370" spans="2:7" outlineLevel="3">
      <c r="B370" s="22">
        <v>1501311</v>
      </c>
      <c r="C370" s="44" t="s">
        <v>193</v>
      </c>
      <c r="D370" s="1"/>
      <c r="E370" s="24">
        <f>VLOOKUP(B370,EstimatedC,2,0)</f>
        <v>0</v>
      </c>
      <c r="F370" s="25" t="str">
        <f t="shared" si="14"/>
        <v/>
      </c>
      <c r="G370" s="26"/>
    </row>
    <row r="371" spans="2:7" s="29" customFormat="1" ht="20.100000000000001" customHeight="1" outlineLevel="2">
      <c r="B371" s="22">
        <v>1502000</v>
      </c>
      <c r="C371" s="27" t="s">
        <v>176</v>
      </c>
      <c r="D371" s="1">
        <f t="shared" ref="D371:E373" si="16">D372</f>
        <v>0</v>
      </c>
      <c r="E371" s="24">
        <f t="shared" si="16"/>
        <v>0</v>
      </c>
      <c r="F371" s="25" t="str">
        <f t="shared" si="14"/>
        <v/>
      </c>
      <c r="G371" s="26"/>
    </row>
    <row r="372" spans="2:7" ht="12.75" customHeight="1" outlineLevel="3">
      <c r="B372" s="22">
        <v>1502100</v>
      </c>
      <c r="C372" s="30" t="s">
        <v>176</v>
      </c>
      <c r="D372" s="1">
        <f t="shared" si="16"/>
        <v>0</v>
      </c>
      <c r="E372" s="24">
        <f t="shared" si="16"/>
        <v>0</v>
      </c>
      <c r="F372" s="25" t="str">
        <f t="shared" si="14"/>
        <v/>
      </c>
      <c r="G372" s="26"/>
    </row>
    <row r="373" spans="2:7" ht="24" customHeight="1" outlineLevel="3">
      <c r="B373" s="22">
        <v>1502110</v>
      </c>
      <c r="C373" s="31" t="s">
        <v>113</v>
      </c>
      <c r="D373" s="2">
        <f t="shared" si="16"/>
        <v>0</v>
      </c>
      <c r="E373" s="24">
        <f t="shared" si="16"/>
        <v>0</v>
      </c>
      <c r="F373" s="25" t="str">
        <f t="shared" si="14"/>
        <v/>
      </c>
      <c r="G373" s="26"/>
    </row>
    <row r="374" spans="2:7" outlineLevel="3">
      <c r="B374" s="22">
        <v>1502111</v>
      </c>
      <c r="C374" s="44" t="s">
        <v>264</v>
      </c>
      <c r="D374" s="1"/>
      <c r="E374" s="24">
        <f>VLOOKUP(B374,EstimatedC,2,0)</f>
        <v>0</v>
      </c>
      <c r="F374" s="25" t="str">
        <f t="shared" si="14"/>
        <v/>
      </c>
      <c r="G374" s="26"/>
    </row>
    <row r="375" spans="2:7" outlineLevel="2">
      <c r="B375" s="22">
        <v>1503000</v>
      </c>
      <c r="C375" s="27" t="s">
        <v>177</v>
      </c>
      <c r="D375" s="1">
        <f>D376</f>
        <v>0</v>
      </c>
      <c r="E375" s="24">
        <f>E376</f>
        <v>0</v>
      </c>
      <c r="F375" s="25" t="str">
        <f t="shared" si="14"/>
        <v/>
      </c>
      <c r="G375" s="26"/>
    </row>
    <row r="376" spans="2:7" ht="27" customHeight="1" outlineLevel="3">
      <c r="B376" s="22">
        <v>1503100</v>
      </c>
      <c r="C376" s="30" t="s">
        <v>177</v>
      </c>
      <c r="D376" s="1">
        <f>D377</f>
        <v>0</v>
      </c>
      <c r="E376" s="24">
        <f>E377</f>
        <v>0</v>
      </c>
      <c r="F376" s="25" t="str">
        <f t="shared" si="14"/>
        <v/>
      </c>
      <c r="G376" s="26"/>
    </row>
    <row r="377" spans="2:7" s="29" customFormat="1" ht="20.100000000000001" customHeight="1" outlineLevel="3">
      <c r="B377" s="22">
        <v>1503110</v>
      </c>
      <c r="C377" s="31" t="s">
        <v>114</v>
      </c>
      <c r="D377" s="1">
        <f>+D378</f>
        <v>0</v>
      </c>
      <c r="E377" s="24">
        <f>+E378</f>
        <v>0</v>
      </c>
      <c r="F377" s="25" t="str">
        <f t="shared" si="14"/>
        <v/>
      </c>
      <c r="G377" s="26"/>
    </row>
    <row r="378" spans="2:7" ht="12.75" customHeight="1" outlineLevel="3">
      <c r="B378" s="22">
        <v>1503111</v>
      </c>
      <c r="C378" s="44" t="s">
        <v>114</v>
      </c>
      <c r="D378" s="1"/>
      <c r="E378" s="24">
        <f>VLOOKUP(B378,EstimatedC,2,0)</f>
        <v>0</v>
      </c>
      <c r="F378" s="25" t="str">
        <f t="shared" si="14"/>
        <v/>
      </c>
      <c r="G378" s="26"/>
    </row>
    <row r="379" spans="2:7" ht="12.75" customHeight="1" outlineLevel="1">
      <c r="B379" s="22">
        <v>1600000</v>
      </c>
      <c r="C379" s="23" t="s">
        <v>115</v>
      </c>
      <c r="D379" s="1">
        <f t="shared" ref="D379:E381" si="17">+D380</f>
        <v>0</v>
      </c>
      <c r="E379" s="24">
        <f t="shared" si="17"/>
        <v>0</v>
      </c>
      <c r="F379" s="25" t="str">
        <f t="shared" si="14"/>
        <v/>
      </c>
      <c r="G379" s="26"/>
    </row>
    <row r="380" spans="2:7" outlineLevel="2">
      <c r="B380" s="22">
        <v>1601000</v>
      </c>
      <c r="C380" s="27" t="s">
        <v>115</v>
      </c>
      <c r="D380" s="2">
        <f t="shared" si="17"/>
        <v>0</v>
      </c>
      <c r="E380" s="28">
        <f t="shared" si="17"/>
        <v>0</v>
      </c>
      <c r="F380" s="25" t="str">
        <f t="shared" si="14"/>
        <v/>
      </c>
      <c r="G380" s="26"/>
    </row>
    <row r="381" spans="2:7" outlineLevel="3">
      <c r="B381" s="22">
        <v>1601100</v>
      </c>
      <c r="C381" s="30" t="s">
        <v>115</v>
      </c>
      <c r="D381" s="1">
        <f t="shared" si="17"/>
        <v>0</v>
      </c>
      <c r="E381" s="24">
        <f t="shared" si="17"/>
        <v>0</v>
      </c>
      <c r="F381" s="25" t="str">
        <f t="shared" si="14"/>
        <v/>
      </c>
      <c r="G381" s="26"/>
    </row>
    <row r="382" spans="2:7" outlineLevel="3">
      <c r="B382" s="22">
        <v>1601110</v>
      </c>
      <c r="C382" s="31" t="s">
        <v>116</v>
      </c>
      <c r="D382" s="1">
        <f>+D383+D384</f>
        <v>0</v>
      </c>
      <c r="E382" s="24">
        <f>+E383+E384</f>
        <v>0</v>
      </c>
      <c r="F382" s="25" t="str">
        <f t="shared" ref="F382:F384" si="18">IF(ABS(D382)&lt;&gt;0,D382-E382,"")</f>
        <v/>
      </c>
    </row>
    <row r="383" spans="2:7" outlineLevel="3">
      <c r="B383" s="22">
        <v>1601111</v>
      </c>
      <c r="C383" s="32" t="s">
        <v>117</v>
      </c>
      <c r="D383" s="1"/>
      <c r="E383" s="24">
        <f>VLOOKUP(B383,EstimatedC,2,0)</f>
        <v>0</v>
      </c>
      <c r="F383" s="25" t="str">
        <f t="shared" si="18"/>
        <v/>
      </c>
    </row>
    <row r="384" spans="2:7" outlineLevel="3">
      <c r="B384" s="22">
        <v>1601112</v>
      </c>
      <c r="C384" s="32" t="s">
        <v>118</v>
      </c>
      <c r="D384" s="1"/>
      <c r="E384" s="24">
        <f>VLOOKUP(B384,EstimatedC,2,0)</f>
        <v>0</v>
      </c>
      <c r="F384" s="25" t="str">
        <f t="shared" si="18"/>
        <v/>
      </c>
    </row>
  </sheetData>
  <sheetProtection algorithmName="SHA-512" hashValue="gsHF9a20acHCcdB+lAmFgNg46zj/ucY7vZaGHp4UvJDEiqDiHm2fkPMNriSDJFip3H0TkHRyVlYr13o51rfsog==" saltValue="Gl3Bbz6O2/BKoI4DsVJ5CQ==" spinCount="100000" sheet="1" objects="1" scenarios="1" selectLockedCells="1"/>
  <mergeCells count="2">
    <mergeCell ref="B1:B3"/>
    <mergeCell ref="C1:C3"/>
  </mergeCells>
  <conditionalFormatting sqref="D7">
    <cfRule type="cellIs" dxfId="17" priority="1"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M2270"/>
  <sheetViews>
    <sheetView zoomScaleNormal="100" workbookViewId="0">
      <selection activeCell="F6" sqref="F6"/>
    </sheetView>
  </sheetViews>
  <sheetFormatPr defaultRowHeight="16.5"/>
  <cols>
    <col min="1" max="1" width="6.7109375" style="101" customWidth="1"/>
    <col min="2" max="2" width="15.140625" style="79" customWidth="1"/>
    <col min="3" max="3" width="5" style="79" customWidth="1"/>
    <col min="4" max="4" width="55.85546875" style="79" customWidth="1"/>
    <col min="5" max="5" width="3.5703125" style="96" customWidth="1"/>
    <col min="6" max="6" width="32.42578125" style="96" customWidth="1"/>
    <col min="7" max="7" width="19.42578125" style="96" customWidth="1"/>
    <col min="8" max="8" width="13.5703125" style="98" customWidth="1"/>
    <col min="9" max="9" width="16.7109375" style="98" customWidth="1"/>
    <col min="10" max="10" width="11.28515625" style="98" customWidth="1"/>
    <col min="11" max="11" width="1.42578125" style="98" customWidth="1"/>
    <col min="12" max="12" width="6.85546875" style="100" customWidth="1"/>
    <col min="13" max="13" width="12.5703125" style="96" customWidth="1"/>
    <col min="14" max="16384" width="9.140625" style="96"/>
  </cols>
  <sheetData>
    <row r="1" spans="1:13" s="54" customFormat="1" ht="22.5" customHeight="1">
      <c r="A1" s="48"/>
      <c r="B1" s="49"/>
      <c r="C1" s="49"/>
      <c r="D1" s="49"/>
      <c r="E1" s="50"/>
      <c r="F1" s="50" t="s">
        <v>227</v>
      </c>
      <c r="G1" s="51" t="s">
        <v>228</v>
      </c>
      <c r="H1" s="51" t="s">
        <v>229</v>
      </c>
      <c r="I1" s="52" t="s">
        <v>230</v>
      </c>
      <c r="J1" s="53" t="s">
        <v>231</v>
      </c>
      <c r="K1" s="51"/>
      <c r="L1" s="53"/>
      <c r="M1" s="53" t="s">
        <v>232</v>
      </c>
    </row>
    <row r="2" spans="1:13" s="63" customFormat="1" ht="26.25" customHeight="1">
      <c r="A2" s="55"/>
      <c r="B2" s="56"/>
      <c r="C2" s="57"/>
      <c r="D2" s="164" t="s">
        <v>214</v>
      </c>
      <c r="E2" s="163" t="s">
        <v>233</v>
      </c>
      <c r="F2" s="164"/>
      <c r="G2" s="164"/>
      <c r="H2" s="164"/>
      <c r="I2" s="58" t="s">
        <v>198</v>
      </c>
      <c r="J2" s="59" t="str">
        <f>Year11</f>
        <v>Current Year</v>
      </c>
      <c r="K2" s="60"/>
      <c r="L2" s="61"/>
      <c r="M2" s="62"/>
    </row>
    <row r="3" spans="1:13" s="63" customFormat="1" ht="26.25" customHeight="1">
      <c r="A3" s="55"/>
      <c r="B3" s="56"/>
      <c r="C3" s="57"/>
      <c r="D3" s="164"/>
      <c r="E3" s="164"/>
      <c r="F3" s="164"/>
      <c r="G3" s="164"/>
      <c r="H3" s="164"/>
      <c r="I3" s="58" t="s">
        <v>219</v>
      </c>
      <c r="J3" s="59" t="str">
        <f>Country</f>
        <v>Fictitious</v>
      </c>
      <c r="K3" s="60"/>
      <c r="L3" s="61"/>
      <c r="M3" s="62"/>
    </row>
    <row r="4" spans="1:13" s="63" customFormat="1" ht="26.25" customHeight="1" thickBot="1">
      <c r="A4" s="55"/>
      <c r="B4" s="64"/>
      <c r="C4" s="65"/>
      <c r="D4" s="165"/>
      <c r="E4" s="66"/>
      <c r="F4" s="166" t="s">
        <v>224</v>
      </c>
      <c r="G4" s="166"/>
      <c r="H4" s="166"/>
      <c r="I4" s="67" t="s">
        <v>220</v>
      </c>
      <c r="J4" s="68" t="str">
        <f>'1-Step 1-L-Year'!F3</f>
        <v>Ficty</v>
      </c>
      <c r="K4" s="69"/>
      <c r="L4" s="70"/>
      <c r="M4" s="71"/>
    </row>
    <row r="5" spans="1:13" s="79" customFormat="1" ht="14.25" thickBot="1">
      <c r="A5" s="72">
        <v>1</v>
      </c>
      <c r="B5" s="73" t="s">
        <v>199</v>
      </c>
      <c r="C5" s="73"/>
      <c r="D5" s="74" t="s">
        <v>200</v>
      </c>
      <c r="E5" s="75"/>
      <c r="F5" s="74" t="s">
        <v>201</v>
      </c>
      <c r="G5" s="74" t="s">
        <v>202</v>
      </c>
      <c r="H5" s="75" t="s">
        <v>198</v>
      </c>
      <c r="I5" s="75" t="s">
        <v>203</v>
      </c>
      <c r="J5" s="75" t="s">
        <v>215</v>
      </c>
      <c r="K5" s="76"/>
      <c r="L5" s="77" t="str">
        <f>IF(AND(ISNUMBER(I16),ISNUMBER(H16)),"OK","")</f>
        <v/>
      </c>
      <c r="M5" s="78"/>
    </row>
    <row r="6" spans="1:13" s="79" customFormat="1" ht="13.5">
      <c r="A6" s="72" t="str">
        <f>IF(B6="Code",1+MAX(A$5:A5),"")</f>
        <v/>
      </c>
      <c r="B6" s="80">
        <f>VLOOKUP(A5,BasicHeadings,2,0)</f>
        <v>1101111</v>
      </c>
      <c r="C6" s="81"/>
      <c r="D6" s="80" t="str">
        <f>VLOOKUP(A5,BasicHeadings,3,0)</f>
        <v>Rice</v>
      </c>
      <c r="E6" s="76">
        <v>1</v>
      </c>
      <c r="F6" s="11"/>
      <c r="G6" s="11"/>
      <c r="H6" s="12"/>
      <c r="I6" s="12"/>
      <c r="J6" s="12" t="s">
        <v>216</v>
      </c>
      <c r="K6" s="76"/>
      <c r="L6" s="82"/>
      <c r="M6" s="11"/>
    </row>
    <row r="7" spans="1:13" s="79" customFormat="1" ht="15" customHeight="1">
      <c r="A7" s="72" t="str">
        <f>IF(B7="Code",1+MAX(A$5:A6),"")</f>
        <v/>
      </c>
      <c r="B7" s="83"/>
      <c r="C7" s="84" t="s">
        <v>212</v>
      </c>
      <c r="D7" s="83"/>
      <c r="E7" s="76">
        <v>2</v>
      </c>
      <c r="F7" s="11"/>
      <c r="G7" s="11"/>
      <c r="H7" s="12"/>
      <c r="I7" s="12"/>
      <c r="J7" s="12" t="s">
        <v>216</v>
      </c>
      <c r="K7" s="76"/>
      <c r="L7" s="82"/>
      <c r="M7" s="11"/>
    </row>
    <row r="8" spans="1:13" s="79" customFormat="1" ht="13.5" customHeight="1">
      <c r="A8" s="72" t="str">
        <f>IF(B8="Code",1+MAX(A$5:A7),"")</f>
        <v/>
      </c>
      <c r="B8" s="85"/>
      <c r="C8" s="167" t="s">
        <v>239</v>
      </c>
      <c r="D8" s="168"/>
      <c r="E8" s="76">
        <v>3</v>
      </c>
      <c r="F8" s="11"/>
      <c r="G8" s="11"/>
      <c r="H8" s="12"/>
      <c r="I8" s="13"/>
      <c r="J8" s="12" t="s">
        <v>216</v>
      </c>
      <c r="K8" s="76"/>
      <c r="L8" s="82"/>
      <c r="M8" s="11"/>
    </row>
    <row r="9" spans="1:13" s="79" customFormat="1" ht="13.5">
      <c r="A9" s="72" t="str">
        <f>IF(B9="Code",1+MAX(A$5:A8),"")</f>
        <v/>
      </c>
      <c r="B9" s="86"/>
      <c r="C9" s="169"/>
      <c r="D9" s="170"/>
      <c r="E9" s="87">
        <v>4</v>
      </c>
      <c r="F9" s="11"/>
      <c r="G9" s="11"/>
      <c r="H9" s="12"/>
      <c r="I9" s="12"/>
      <c r="J9" s="12" t="s">
        <v>216</v>
      </c>
      <c r="K9" s="76"/>
      <c r="L9" s="82"/>
      <c r="M9" s="11"/>
    </row>
    <row r="10" spans="1:13" s="79" customFormat="1" ht="13.5">
      <c r="A10" s="72" t="str">
        <f>IF(B10="Code",1+MAX(A$5:A9),"")</f>
        <v/>
      </c>
      <c r="B10" s="88" t="s">
        <v>238</v>
      </c>
      <c r="C10" s="102"/>
      <c r="D10" s="89" t="str">
        <f>IF(ISNUMBER(C10),VLOOKUP(C10,Approaches,2,0),"")</f>
        <v/>
      </c>
      <c r="E10" s="76">
        <v>5</v>
      </c>
      <c r="F10" s="11"/>
      <c r="G10" s="12"/>
      <c r="H10" s="103"/>
      <c r="I10" s="14"/>
      <c r="J10" s="12" t="s">
        <v>216</v>
      </c>
      <c r="K10" s="87"/>
      <c r="L10" s="82"/>
      <c r="M10" s="11"/>
    </row>
    <row r="11" spans="1:13" s="79" customFormat="1" ht="13.5">
      <c r="A11" s="72"/>
      <c r="B11" s="88" t="s">
        <v>238</v>
      </c>
      <c r="C11" s="102"/>
      <c r="D11" s="86" t="str">
        <f>IF(ISNUMBER(C11),VLOOKUP(C11,Approaches,2,0),"")</f>
        <v/>
      </c>
      <c r="E11" s="76">
        <v>6</v>
      </c>
      <c r="F11" s="11"/>
      <c r="G11" s="12"/>
      <c r="H11" s="103"/>
      <c r="I11" s="14"/>
      <c r="J11" s="12"/>
      <c r="K11" s="87"/>
      <c r="L11" s="82"/>
      <c r="M11" s="11"/>
    </row>
    <row r="12" spans="1:13" s="79" customFormat="1" ht="13.5">
      <c r="A12" s="72"/>
      <c r="B12" s="88" t="s">
        <v>238</v>
      </c>
      <c r="C12" s="102"/>
      <c r="D12" s="86" t="str">
        <f>IF(ISNUMBER(C12),VLOOKUP(C12,Approaches,2,0),"")</f>
        <v/>
      </c>
      <c r="E12" s="76">
        <v>7</v>
      </c>
      <c r="F12" s="11"/>
      <c r="G12" s="12"/>
      <c r="H12" s="103"/>
      <c r="I12" s="14"/>
      <c r="J12" s="12"/>
      <c r="K12" s="87"/>
      <c r="L12" s="82"/>
      <c r="M12" s="11"/>
    </row>
    <row r="13" spans="1:13" s="79" customFormat="1" ht="13.5">
      <c r="A13" s="72"/>
      <c r="B13" s="88" t="s">
        <v>238</v>
      </c>
      <c r="C13" s="102"/>
      <c r="D13" s="86" t="str">
        <f>IF(ISNUMBER(C13),VLOOKUP(C13,Approaches,2,0),"")</f>
        <v/>
      </c>
      <c r="E13" s="76">
        <v>8</v>
      </c>
      <c r="F13" s="11"/>
      <c r="G13" s="12"/>
      <c r="H13" s="103"/>
      <c r="I13" s="14"/>
      <c r="J13" s="12"/>
      <c r="K13" s="87"/>
      <c r="L13" s="82"/>
      <c r="M13" s="11"/>
    </row>
    <row r="14" spans="1:13" s="79" customFormat="1" ht="13.5">
      <c r="A14" s="72"/>
      <c r="B14" s="88" t="s">
        <v>238</v>
      </c>
      <c r="C14" s="102"/>
      <c r="D14" s="90" t="str">
        <f>IF(ISNUMBER(C14),VLOOKUP(C14,Approaches,2,0),"")</f>
        <v/>
      </c>
      <c r="E14" s="76">
        <v>9</v>
      </c>
      <c r="F14" s="11"/>
      <c r="G14" s="12"/>
      <c r="H14" s="103"/>
      <c r="I14" s="14"/>
      <c r="J14" s="12"/>
      <c r="K14" s="87"/>
      <c r="L14" s="82"/>
      <c r="M14" s="11"/>
    </row>
    <row r="15" spans="1:13" s="79" customFormat="1" ht="14.25" thickBot="1">
      <c r="A15" s="72"/>
      <c r="B15" s="91"/>
      <c r="C15" s="91"/>
      <c r="D15" s="86"/>
      <c r="E15" s="76">
        <v>10</v>
      </c>
      <c r="F15" s="11"/>
      <c r="G15" s="12"/>
      <c r="H15" s="103"/>
      <c r="I15" s="15"/>
      <c r="J15" s="12"/>
      <c r="K15" s="87"/>
      <c r="L15" s="82"/>
      <c r="M15" s="11"/>
    </row>
    <row r="16" spans="1:13" s="79" customFormat="1" ht="14.25" thickBot="1">
      <c r="A16" s="72" t="str">
        <f>IF(B16="Code",1+MAX(A$5:A10),"")</f>
        <v/>
      </c>
      <c r="B16" s="92"/>
      <c r="C16" s="92"/>
      <c r="D16" s="92"/>
      <c r="E16" s="93"/>
      <c r="F16" s="94"/>
      <c r="G16" s="92" t="s">
        <v>204</v>
      </c>
      <c r="H16" s="95">
        <f>B6</f>
        <v>1101111</v>
      </c>
      <c r="I16" s="104"/>
      <c r="J16" s="93" t="s">
        <v>216</v>
      </c>
      <c r="K16" s="93"/>
      <c r="L16" s="93"/>
      <c r="M16" s="93"/>
    </row>
    <row r="17" spans="1:13" s="79" customFormat="1" ht="14.25" thickBot="1">
      <c r="A17" s="72">
        <f>IF(B17="Code",1+MAX(A$5:A16),"")</f>
        <v>2</v>
      </c>
      <c r="B17" s="73" t="s">
        <v>199</v>
      </c>
      <c r="C17" s="73"/>
      <c r="D17" s="74" t="s">
        <v>200</v>
      </c>
      <c r="E17" s="75"/>
      <c r="F17" s="74" t="s">
        <v>201</v>
      </c>
      <c r="G17" s="74" t="s">
        <v>202</v>
      </c>
      <c r="H17" s="75" t="s">
        <v>198</v>
      </c>
      <c r="I17" s="75" t="s">
        <v>203</v>
      </c>
      <c r="J17" s="75" t="s">
        <v>215</v>
      </c>
      <c r="K17" s="76"/>
      <c r="L17" s="77" t="str">
        <f>IF(AND(ISNUMBER(I28),ISNUMBER(H28)),"OK","")</f>
        <v/>
      </c>
      <c r="M17" s="78"/>
    </row>
    <row r="18" spans="1:13" s="79" customFormat="1" ht="13.5">
      <c r="A18" s="72" t="str">
        <f>IF(B18="Code",1+MAX(A$5:A17),"")</f>
        <v/>
      </c>
      <c r="B18" s="80">
        <f>VLOOKUP(A17,BasicHeadings,2,0)</f>
        <v>1101112</v>
      </c>
      <c r="C18" s="81"/>
      <c r="D18" s="80" t="str">
        <f>VLOOKUP(A17,BasicHeadings,3,0)</f>
        <v>Other cereals, flour and other cereal products</v>
      </c>
      <c r="E18" s="76">
        <v>1</v>
      </c>
      <c r="F18" s="11"/>
      <c r="G18" s="11"/>
      <c r="H18" s="12"/>
      <c r="I18" s="12"/>
      <c r="J18" s="12" t="s">
        <v>216</v>
      </c>
      <c r="K18" s="76"/>
      <c r="L18" s="82"/>
      <c r="M18" s="11"/>
    </row>
    <row r="19" spans="1:13" s="79" customFormat="1" ht="15" customHeight="1">
      <c r="A19" s="72" t="str">
        <f>IF(B19="Code",1+MAX(A$5:A18),"")</f>
        <v/>
      </c>
      <c r="B19" s="83"/>
      <c r="C19" s="84" t="s">
        <v>212</v>
      </c>
      <c r="D19" s="83"/>
      <c r="E19" s="76">
        <v>2</v>
      </c>
      <c r="F19" s="11"/>
      <c r="G19" s="11"/>
      <c r="H19" s="12"/>
      <c r="I19" s="12"/>
      <c r="J19" s="12" t="s">
        <v>216</v>
      </c>
      <c r="K19" s="76"/>
      <c r="L19" s="82"/>
      <c r="M19" s="11"/>
    </row>
    <row r="20" spans="1:13" s="79" customFormat="1" ht="13.5" customHeight="1">
      <c r="A20" s="72" t="str">
        <f>IF(B20="Code",1+MAX(A$5:A19),"")</f>
        <v/>
      </c>
      <c r="B20" s="85"/>
      <c r="C20" s="167" t="s">
        <v>239</v>
      </c>
      <c r="D20" s="168"/>
      <c r="E20" s="76">
        <v>3</v>
      </c>
      <c r="F20" s="11"/>
      <c r="G20" s="11"/>
      <c r="H20" s="12"/>
      <c r="I20" s="13"/>
      <c r="J20" s="12" t="s">
        <v>216</v>
      </c>
      <c r="K20" s="76"/>
      <c r="L20" s="82"/>
      <c r="M20" s="11"/>
    </row>
    <row r="21" spans="1:13" s="79" customFormat="1" ht="13.5">
      <c r="A21" s="72" t="str">
        <f>IF(B21="Code",1+MAX(A$5:A20),"")</f>
        <v/>
      </c>
      <c r="B21" s="86"/>
      <c r="C21" s="169"/>
      <c r="D21" s="170"/>
      <c r="E21" s="87">
        <v>4</v>
      </c>
      <c r="F21" s="11"/>
      <c r="G21" s="11"/>
      <c r="H21" s="12"/>
      <c r="I21" s="12"/>
      <c r="J21" s="12" t="s">
        <v>216</v>
      </c>
      <c r="K21" s="76"/>
      <c r="L21" s="82"/>
      <c r="M21" s="11"/>
    </row>
    <row r="22" spans="1:13" s="79" customFormat="1" ht="13.5">
      <c r="A22" s="72" t="str">
        <f>IF(B22="Code",1+MAX(A$5:A21),"")</f>
        <v/>
      </c>
      <c r="B22" s="88" t="s">
        <v>238</v>
      </c>
      <c r="C22" s="102"/>
      <c r="D22" s="89" t="str">
        <f>IF(ISNUMBER(C22),VLOOKUP(C22,Approaches,2,0),"")</f>
        <v/>
      </c>
      <c r="E22" s="76">
        <v>5</v>
      </c>
      <c r="F22" s="11"/>
      <c r="G22" s="12"/>
      <c r="H22" s="103"/>
      <c r="I22" s="14"/>
      <c r="J22" s="12" t="s">
        <v>216</v>
      </c>
      <c r="K22" s="87"/>
      <c r="L22" s="82"/>
      <c r="M22" s="11"/>
    </row>
    <row r="23" spans="1:13" s="79" customFormat="1" ht="13.5">
      <c r="A23" s="72"/>
      <c r="B23" s="88" t="s">
        <v>238</v>
      </c>
      <c r="C23" s="102"/>
      <c r="D23" s="86" t="str">
        <f>IF(ISNUMBER(C23),VLOOKUP(C23,Approaches,2,0),"")</f>
        <v/>
      </c>
      <c r="E23" s="76">
        <v>6</v>
      </c>
      <c r="F23" s="11"/>
      <c r="G23" s="12"/>
      <c r="H23" s="103"/>
      <c r="I23" s="14"/>
      <c r="J23" s="12"/>
      <c r="K23" s="87"/>
      <c r="L23" s="82"/>
      <c r="M23" s="11"/>
    </row>
    <row r="24" spans="1:13" s="79" customFormat="1" ht="13.5">
      <c r="A24" s="72"/>
      <c r="B24" s="88" t="s">
        <v>238</v>
      </c>
      <c r="C24" s="102"/>
      <c r="D24" s="86" t="str">
        <f>IF(ISNUMBER(C24),VLOOKUP(C24,Approaches,2,0),"")</f>
        <v/>
      </c>
      <c r="E24" s="76">
        <v>7</v>
      </c>
      <c r="F24" s="11"/>
      <c r="G24" s="12"/>
      <c r="H24" s="103"/>
      <c r="I24" s="14"/>
      <c r="J24" s="12"/>
      <c r="K24" s="87"/>
      <c r="L24" s="82"/>
      <c r="M24" s="11"/>
    </row>
    <row r="25" spans="1:13" s="79" customFormat="1" ht="13.5">
      <c r="A25" s="72"/>
      <c r="B25" s="88" t="s">
        <v>238</v>
      </c>
      <c r="C25" s="102"/>
      <c r="D25" s="86" t="str">
        <f>IF(ISNUMBER(C25),VLOOKUP(C25,Approaches,2,0),"")</f>
        <v/>
      </c>
      <c r="E25" s="76">
        <v>8</v>
      </c>
      <c r="F25" s="11"/>
      <c r="G25" s="12"/>
      <c r="H25" s="103"/>
      <c r="I25" s="14"/>
      <c r="J25" s="12"/>
      <c r="K25" s="87"/>
      <c r="L25" s="82"/>
      <c r="M25" s="11"/>
    </row>
    <row r="26" spans="1:13" s="79" customFormat="1" ht="13.5">
      <c r="A26" s="72"/>
      <c r="B26" s="88" t="s">
        <v>238</v>
      </c>
      <c r="C26" s="102"/>
      <c r="D26" s="90" t="str">
        <f>IF(ISNUMBER(C26),VLOOKUP(C26,Approaches,2,0),"")</f>
        <v/>
      </c>
      <c r="E26" s="76">
        <v>9</v>
      </c>
      <c r="F26" s="11"/>
      <c r="G26" s="12"/>
      <c r="H26" s="103"/>
      <c r="I26" s="14"/>
      <c r="J26" s="12"/>
      <c r="K26" s="87"/>
      <c r="L26" s="82"/>
      <c r="M26" s="11"/>
    </row>
    <row r="27" spans="1:13" s="79" customFormat="1" ht="14.25" thickBot="1">
      <c r="A27" s="72"/>
      <c r="B27" s="91"/>
      <c r="C27" s="91"/>
      <c r="D27" s="86"/>
      <c r="E27" s="76">
        <v>10</v>
      </c>
      <c r="F27" s="11"/>
      <c r="G27" s="12"/>
      <c r="H27" s="103"/>
      <c r="I27" s="15"/>
      <c r="J27" s="12"/>
      <c r="K27" s="87"/>
      <c r="L27" s="82"/>
      <c r="M27" s="11"/>
    </row>
    <row r="28" spans="1:13" s="79" customFormat="1" ht="14.25" thickBot="1">
      <c r="A28" s="72" t="str">
        <f>IF(B28="Code",1+MAX(A$5:A22),"")</f>
        <v/>
      </c>
      <c r="B28" s="92"/>
      <c r="C28" s="92"/>
      <c r="D28" s="92"/>
      <c r="E28" s="93"/>
      <c r="F28" s="94"/>
      <c r="G28" s="92" t="s">
        <v>204</v>
      </c>
      <c r="H28" s="95">
        <f>B18</f>
        <v>1101112</v>
      </c>
      <c r="I28" s="104"/>
      <c r="J28" s="93" t="s">
        <v>216</v>
      </c>
      <c r="K28" s="93"/>
      <c r="L28" s="93"/>
      <c r="M28" s="93"/>
    </row>
    <row r="29" spans="1:13" s="79" customFormat="1" ht="14.25" thickBot="1">
      <c r="A29" s="72">
        <f>IF(B29="Code",1+MAX(A$5:A28),"")</f>
        <v>3</v>
      </c>
      <c r="B29" s="73" t="s">
        <v>199</v>
      </c>
      <c r="C29" s="73"/>
      <c r="D29" s="74" t="s">
        <v>200</v>
      </c>
      <c r="E29" s="75"/>
      <c r="F29" s="74" t="s">
        <v>201</v>
      </c>
      <c r="G29" s="74" t="s">
        <v>202</v>
      </c>
      <c r="H29" s="75" t="s">
        <v>198</v>
      </c>
      <c r="I29" s="75" t="s">
        <v>203</v>
      </c>
      <c r="J29" s="75" t="s">
        <v>215</v>
      </c>
      <c r="K29" s="76"/>
      <c r="L29" s="77" t="str">
        <f>IF(AND(ISNUMBER(I40),ISNUMBER(H40)),"OK","")</f>
        <v/>
      </c>
      <c r="M29" s="78"/>
    </row>
    <row r="30" spans="1:13" s="79" customFormat="1" ht="13.5">
      <c r="A30" s="72" t="str">
        <f>IF(B30="Code",1+MAX(A$5:A29),"")</f>
        <v/>
      </c>
      <c r="B30" s="80">
        <f>VLOOKUP(A29,BasicHeadings,2,0)</f>
        <v>1101113</v>
      </c>
      <c r="C30" s="81"/>
      <c r="D30" s="80" t="str">
        <f>VLOOKUP(A29,BasicHeadings,3,0)</f>
        <v>Bread</v>
      </c>
      <c r="E30" s="76">
        <v>1</v>
      </c>
      <c r="F30" s="11"/>
      <c r="G30" s="11"/>
      <c r="H30" s="12"/>
      <c r="I30" s="12"/>
      <c r="J30" s="12" t="s">
        <v>216</v>
      </c>
      <c r="K30" s="76"/>
      <c r="L30" s="82"/>
      <c r="M30" s="11"/>
    </row>
    <row r="31" spans="1:13" s="79" customFormat="1" ht="15" customHeight="1">
      <c r="A31" s="72" t="str">
        <f>IF(B31="Code",1+MAX(A$5:A30),"")</f>
        <v/>
      </c>
      <c r="B31" s="83"/>
      <c r="C31" s="84" t="s">
        <v>212</v>
      </c>
      <c r="D31" s="83"/>
      <c r="E31" s="76">
        <v>2</v>
      </c>
      <c r="F31" s="11"/>
      <c r="G31" s="11"/>
      <c r="H31" s="12"/>
      <c r="I31" s="12"/>
      <c r="J31" s="12" t="s">
        <v>216</v>
      </c>
      <c r="K31" s="76"/>
      <c r="L31" s="82"/>
      <c r="M31" s="11"/>
    </row>
    <row r="32" spans="1:13" s="79" customFormat="1" ht="13.5" customHeight="1">
      <c r="A32" s="72" t="str">
        <f>IF(B32="Code",1+MAX(A$5:A31),"")</f>
        <v/>
      </c>
      <c r="B32" s="85"/>
      <c r="C32" s="167" t="s">
        <v>239</v>
      </c>
      <c r="D32" s="168"/>
      <c r="E32" s="76">
        <v>3</v>
      </c>
      <c r="F32" s="11"/>
      <c r="G32" s="11"/>
      <c r="H32" s="12"/>
      <c r="I32" s="13"/>
      <c r="J32" s="12" t="s">
        <v>216</v>
      </c>
      <c r="K32" s="76"/>
      <c r="L32" s="82"/>
      <c r="M32" s="11"/>
    </row>
    <row r="33" spans="1:13" s="79" customFormat="1" ht="13.5">
      <c r="A33" s="72" t="str">
        <f>IF(B33="Code",1+MAX(A$5:A32),"")</f>
        <v/>
      </c>
      <c r="B33" s="86"/>
      <c r="C33" s="169"/>
      <c r="D33" s="170"/>
      <c r="E33" s="87">
        <v>4</v>
      </c>
      <c r="F33" s="11"/>
      <c r="G33" s="11"/>
      <c r="H33" s="12"/>
      <c r="I33" s="12"/>
      <c r="J33" s="12" t="s">
        <v>216</v>
      </c>
      <c r="K33" s="76"/>
      <c r="L33" s="82"/>
      <c r="M33" s="11"/>
    </row>
    <row r="34" spans="1:13" s="79" customFormat="1" ht="13.5">
      <c r="A34" s="72" t="str">
        <f>IF(B34="Code",1+MAX(A$5:A33),"")</f>
        <v/>
      </c>
      <c r="B34" s="88" t="s">
        <v>238</v>
      </c>
      <c r="C34" s="102"/>
      <c r="D34" s="89" t="str">
        <f>IF(ISNUMBER(C34),VLOOKUP(C34,Approaches,2,0),"")</f>
        <v/>
      </c>
      <c r="E34" s="76">
        <v>5</v>
      </c>
      <c r="F34" s="11"/>
      <c r="G34" s="12"/>
      <c r="H34" s="103"/>
      <c r="I34" s="14"/>
      <c r="J34" s="12" t="s">
        <v>216</v>
      </c>
      <c r="K34" s="87"/>
      <c r="L34" s="82"/>
      <c r="M34" s="11"/>
    </row>
    <row r="35" spans="1:13" s="79" customFormat="1" ht="13.5">
      <c r="A35" s="72"/>
      <c r="B35" s="88" t="s">
        <v>238</v>
      </c>
      <c r="C35" s="102"/>
      <c r="D35" s="86" t="str">
        <f>IF(ISNUMBER(C35),VLOOKUP(C35,Approaches,2,0),"")</f>
        <v/>
      </c>
      <c r="E35" s="76">
        <v>6</v>
      </c>
      <c r="F35" s="11"/>
      <c r="G35" s="12"/>
      <c r="H35" s="103"/>
      <c r="I35" s="14"/>
      <c r="J35" s="12"/>
      <c r="K35" s="87"/>
      <c r="L35" s="82"/>
      <c r="M35" s="11"/>
    </row>
    <row r="36" spans="1:13" s="79" customFormat="1" ht="13.5">
      <c r="A36" s="72"/>
      <c r="B36" s="88" t="s">
        <v>238</v>
      </c>
      <c r="C36" s="102"/>
      <c r="D36" s="86" t="str">
        <f>IF(ISNUMBER(C36),VLOOKUP(C36,Approaches,2,0),"")</f>
        <v/>
      </c>
      <c r="E36" s="76">
        <v>7</v>
      </c>
      <c r="F36" s="11"/>
      <c r="G36" s="12"/>
      <c r="H36" s="103"/>
      <c r="I36" s="14"/>
      <c r="J36" s="12"/>
      <c r="K36" s="87"/>
      <c r="L36" s="82"/>
      <c r="M36" s="11"/>
    </row>
    <row r="37" spans="1:13" s="79" customFormat="1" ht="13.5">
      <c r="A37" s="72"/>
      <c r="B37" s="88" t="s">
        <v>238</v>
      </c>
      <c r="C37" s="102"/>
      <c r="D37" s="86" t="str">
        <f>IF(ISNUMBER(C37),VLOOKUP(C37,Approaches,2,0),"")</f>
        <v/>
      </c>
      <c r="E37" s="76">
        <v>8</v>
      </c>
      <c r="F37" s="11"/>
      <c r="G37" s="12"/>
      <c r="H37" s="103"/>
      <c r="I37" s="14"/>
      <c r="J37" s="12"/>
      <c r="K37" s="87"/>
      <c r="L37" s="82"/>
      <c r="M37" s="11"/>
    </row>
    <row r="38" spans="1:13" s="79" customFormat="1" ht="13.5">
      <c r="A38" s="72"/>
      <c r="B38" s="88" t="s">
        <v>238</v>
      </c>
      <c r="C38" s="102"/>
      <c r="D38" s="90" t="str">
        <f>IF(ISNUMBER(C38),VLOOKUP(C38,Approaches,2,0),"")</f>
        <v/>
      </c>
      <c r="E38" s="76">
        <v>9</v>
      </c>
      <c r="F38" s="11"/>
      <c r="G38" s="12"/>
      <c r="H38" s="103"/>
      <c r="I38" s="14"/>
      <c r="J38" s="12"/>
      <c r="K38" s="87"/>
      <c r="L38" s="82"/>
      <c r="M38" s="11"/>
    </row>
    <row r="39" spans="1:13" s="79" customFormat="1" ht="14.25" thickBot="1">
      <c r="A39" s="72"/>
      <c r="B39" s="91"/>
      <c r="C39" s="91"/>
      <c r="D39" s="86"/>
      <c r="E39" s="76">
        <v>10</v>
      </c>
      <c r="F39" s="11"/>
      <c r="G39" s="12"/>
      <c r="H39" s="103"/>
      <c r="I39" s="15"/>
      <c r="J39" s="12"/>
      <c r="K39" s="87"/>
      <c r="L39" s="82"/>
      <c r="M39" s="11"/>
    </row>
    <row r="40" spans="1:13" s="79" customFormat="1" ht="14.25" thickBot="1">
      <c r="A40" s="72" t="str">
        <f>IF(B40="Code",1+MAX(A$5:A34),"")</f>
        <v/>
      </c>
      <c r="B40" s="92"/>
      <c r="C40" s="92"/>
      <c r="D40" s="92"/>
      <c r="E40" s="93"/>
      <c r="F40" s="94"/>
      <c r="G40" s="92" t="s">
        <v>204</v>
      </c>
      <c r="H40" s="95">
        <f>B30</f>
        <v>1101113</v>
      </c>
      <c r="I40" s="104"/>
      <c r="J40" s="93" t="s">
        <v>216</v>
      </c>
      <c r="K40" s="93"/>
      <c r="L40" s="93"/>
      <c r="M40" s="93"/>
    </row>
    <row r="41" spans="1:13" s="79" customFormat="1" ht="14.25" thickBot="1">
      <c r="A41" s="72">
        <f>IF(B41="Code",1+MAX(A$5:A40),"")</f>
        <v>4</v>
      </c>
      <c r="B41" s="73" t="s">
        <v>199</v>
      </c>
      <c r="C41" s="73"/>
      <c r="D41" s="74" t="s">
        <v>200</v>
      </c>
      <c r="E41" s="75"/>
      <c r="F41" s="74" t="s">
        <v>201</v>
      </c>
      <c r="G41" s="74" t="s">
        <v>202</v>
      </c>
      <c r="H41" s="75" t="s">
        <v>198</v>
      </c>
      <c r="I41" s="75" t="s">
        <v>203</v>
      </c>
      <c r="J41" s="75" t="s">
        <v>215</v>
      </c>
      <c r="K41" s="76"/>
      <c r="L41" s="77" t="str">
        <f>IF(AND(ISNUMBER(I52),ISNUMBER(H52)),"OK","")</f>
        <v/>
      </c>
      <c r="M41" s="78"/>
    </row>
    <row r="42" spans="1:13" s="79" customFormat="1" ht="13.5">
      <c r="A42" s="72" t="str">
        <f>IF(B42="Code",1+MAX(A$5:A41),"")</f>
        <v/>
      </c>
      <c r="B42" s="80">
        <f>VLOOKUP(A41,BasicHeadings,2,0)</f>
        <v>1101114</v>
      </c>
      <c r="C42" s="81"/>
      <c r="D42" s="80" t="str">
        <f>VLOOKUP(A41,BasicHeadings,3,0)</f>
        <v>Other bakery products</v>
      </c>
      <c r="E42" s="76">
        <v>1</v>
      </c>
      <c r="F42" s="11"/>
      <c r="G42" s="11"/>
      <c r="H42" s="12"/>
      <c r="I42" s="12"/>
      <c r="J42" s="12" t="s">
        <v>216</v>
      </c>
      <c r="K42" s="76"/>
      <c r="L42" s="82"/>
      <c r="M42" s="11"/>
    </row>
    <row r="43" spans="1:13" s="79" customFormat="1" ht="15" customHeight="1">
      <c r="A43" s="72" t="str">
        <f>IF(B43="Code",1+MAX(A$5:A42),"")</f>
        <v/>
      </c>
      <c r="B43" s="83"/>
      <c r="C43" s="84" t="s">
        <v>212</v>
      </c>
      <c r="D43" s="83"/>
      <c r="E43" s="76">
        <v>2</v>
      </c>
      <c r="F43" s="11"/>
      <c r="G43" s="11"/>
      <c r="H43" s="12"/>
      <c r="I43" s="12"/>
      <c r="J43" s="12" t="s">
        <v>216</v>
      </c>
      <c r="K43" s="76"/>
      <c r="L43" s="82"/>
      <c r="M43" s="11"/>
    </row>
    <row r="44" spans="1:13" s="79" customFormat="1" ht="13.5" customHeight="1">
      <c r="A44" s="72" t="str">
        <f>IF(B44="Code",1+MAX(A$5:A43),"")</f>
        <v/>
      </c>
      <c r="B44" s="85"/>
      <c r="C44" s="167" t="s">
        <v>239</v>
      </c>
      <c r="D44" s="168"/>
      <c r="E44" s="76">
        <v>3</v>
      </c>
      <c r="F44" s="11"/>
      <c r="G44" s="11"/>
      <c r="H44" s="12"/>
      <c r="I44" s="13"/>
      <c r="J44" s="12" t="s">
        <v>216</v>
      </c>
      <c r="K44" s="76"/>
      <c r="L44" s="82"/>
      <c r="M44" s="11"/>
    </row>
    <row r="45" spans="1:13" s="79" customFormat="1" ht="13.5">
      <c r="A45" s="72" t="str">
        <f>IF(B45="Code",1+MAX(A$5:A44),"")</f>
        <v/>
      </c>
      <c r="B45" s="86"/>
      <c r="C45" s="169"/>
      <c r="D45" s="170"/>
      <c r="E45" s="87">
        <v>4</v>
      </c>
      <c r="F45" s="11"/>
      <c r="G45" s="11"/>
      <c r="H45" s="12"/>
      <c r="I45" s="12"/>
      <c r="J45" s="12" t="s">
        <v>216</v>
      </c>
      <c r="K45" s="76"/>
      <c r="L45" s="82"/>
      <c r="M45" s="11"/>
    </row>
    <row r="46" spans="1:13" s="79" customFormat="1" ht="13.5">
      <c r="A46" s="72" t="str">
        <f>IF(B46="Code",1+MAX(A$5:A45),"")</f>
        <v/>
      </c>
      <c r="B46" s="88" t="s">
        <v>238</v>
      </c>
      <c r="C46" s="102"/>
      <c r="D46" s="89" t="str">
        <f>IF(ISNUMBER(C46),VLOOKUP(C46,Approaches,2,0),"")</f>
        <v/>
      </c>
      <c r="E46" s="76">
        <v>5</v>
      </c>
      <c r="F46" s="11"/>
      <c r="G46" s="12"/>
      <c r="H46" s="103"/>
      <c r="I46" s="14"/>
      <c r="J46" s="12" t="s">
        <v>216</v>
      </c>
      <c r="K46" s="87"/>
      <c r="L46" s="82"/>
      <c r="M46" s="11"/>
    </row>
    <row r="47" spans="1:13" s="79" customFormat="1" ht="13.5">
      <c r="A47" s="72"/>
      <c r="B47" s="88" t="s">
        <v>238</v>
      </c>
      <c r="C47" s="102"/>
      <c r="D47" s="86" t="str">
        <f>IF(ISNUMBER(C47),VLOOKUP(C47,Approaches,2,0),"")</f>
        <v/>
      </c>
      <c r="E47" s="76">
        <v>6</v>
      </c>
      <c r="F47" s="11"/>
      <c r="G47" s="12"/>
      <c r="H47" s="103"/>
      <c r="I47" s="14"/>
      <c r="J47" s="12"/>
      <c r="K47" s="87"/>
      <c r="L47" s="82"/>
      <c r="M47" s="11"/>
    </row>
    <row r="48" spans="1:13" s="79" customFormat="1" ht="13.5">
      <c r="A48" s="72"/>
      <c r="B48" s="88" t="s">
        <v>238</v>
      </c>
      <c r="C48" s="102"/>
      <c r="D48" s="86" t="str">
        <f>IF(ISNUMBER(C48),VLOOKUP(C48,Approaches,2,0),"")</f>
        <v/>
      </c>
      <c r="E48" s="76">
        <v>7</v>
      </c>
      <c r="F48" s="11"/>
      <c r="G48" s="12"/>
      <c r="H48" s="103"/>
      <c r="I48" s="14"/>
      <c r="J48" s="12"/>
      <c r="K48" s="87"/>
      <c r="L48" s="82"/>
      <c r="M48" s="11"/>
    </row>
    <row r="49" spans="1:13" s="79" customFormat="1" ht="13.5">
      <c r="A49" s="72"/>
      <c r="B49" s="88" t="s">
        <v>238</v>
      </c>
      <c r="C49" s="102"/>
      <c r="D49" s="86" t="str">
        <f>IF(ISNUMBER(C49),VLOOKUP(C49,Approaches,2,0),"")</f>
        <v/>
      </c>
      <c r="E49" s="76">
        <v>8</v>
      </c>
      <c r="F49" s="11"/>
      <c r="G49" s="12"/>
      <c r="H49" s="103"/>
      <c r="I49" s="14"/>
      <c r="J49" s="12"/>
      <c r="K49" s="87"/>
      <c r="L49" s="82"/>
      <c r="M49" s="11"/>
    </row>
    <row r="50" spans="1:13" s="79" customFormat="1" ht="13.5">
      <c r="A50" s="72"/>
      <c r="B50" s="88" t="s">
        <v>238</v>
      </c>
      <c r="C50" s="102"/>
      <c r="D50" s="90" t="str">
        <f>IF(ISNUMBER(C50),VLOOKUP(C50,Approaches,2,0),"")</f>
        <v/>
      </c>
      <c r="E50" s="76">
        <v>9</v>
      </c>
      <c r="F50" s="11"/>
      <c r="G50" s="12"/>
      <c r="H50" s="103"/>
      <c r="I50" s="14"/>
      <c r="J50" s="12"/>
      <c r="K50" s="87"/>
      <c r="L50" s="82"/>
      <c r="M50" s="11"/>
    </row>
    <row r="51" spans="1:13" s="79" customFormat="1" ht="14.25" thickBot="1">
      <c r="A51" s="72"/>
      <c r="B51" s="91"/>
      <c r="C51" s="91"/>
      <c r="D51" s="86"/>
      <c r="E51" s="76">
        <v>10</v>
      </c>
      <c r="F51" s="11"/>
      <c r="G51" s="12"/>
      <c r="H51" s="103"/>
      <c r="I51" s="15"/>
      <c r="J51" s="12"/>
      <c r="K51" s="87"/>
      <c r="L51" s="82"/>
      <c r="M51" s="11"/>
    </row>
    <row r="52" spans="1:13" s="79" customFormat="1" ht="14.25" thickBot="1">
      <c r="A52" s="72" t="str">
        <f>IF(B52="Code",1+MAX(A$5:A46),"")</f>
        <v/>
      </c>
      <c r="B52" s="92"/>
      <c r="C52" s="92"/>
      <c r="D52" s="92"/>
      <c r="E52" s="93"/>
      <c r="F52" s="94"/>
      <c r="G52" s="92" t="s">
        <v>204</v>
      </c>
      <c r="H52" s="95">
        <f>B42</f>
        <v>1101114</v>
      </c>
      <c r="I52" s="104"/>
      <c r="J52" s="93" t="s">
        <v>216</v>
      </c>
      <c r="K52" s="93"/>
      <c r="L52" s="93"/>
      <c r="M52" s="93"/>
    </row>
    <row r="53" spans="1:13" s="79" customFormat="1" ht="14.25" thickBot="1">
      <c r="A53" s="72">
        <f>IF(B53="Code",1+MAX(A$5:A52),"")</f>
        <v>5</v>
      </c>
      <c r="B53" s="73" t="s">
        <v>199</v>
      </c>
      <c r="C53" s="73"/>
      <c r="D53" s="74" t="s">
        <v>200</v>
      </c>
      <c r="E53" s="75"/>
      <c r="F53" s="74" t="s">
        <v>201</v>
      </c>
      <c r="G53" s="74" t="s">
        <v>202</v>
      </c>
      <c r="H53" s="75" t="s">
        <v>198</v>
      </c>
      <c r="I53" s="75" t="s">
        <v>203</v>
      </c>
      <c r="J53" s="75" t="s">
        <v>215</v>
      </c>
      <c r="K53" s="76"/>
      <c r="L53" s="77" t="str">
        <f>IF(AND(ISNUMBER(I64),ISNUMBER(H64)),"OK","")</f>
        <v/>
      </c>
      <c r="M53" s="78"/>
    </row>
    <row r="54" spans="1:13" s="79" customFormat="1" ht="13.5">
      <c r="A54" s="72" t="str">
        <f>IF(B54="Code",1+MAX(A$5:A53),"")</f>
        <v/>
      </c>
      <c r="B54" s="80">
        <f>VLOOKUP(A53,BasicHeadings,2,0)</f>
        <v>1101115</v>
      </c>
      <c r="C54" s="81"/>
      <c r="D54" s="80" t="str">
        <f>VLOOKUP(A53,BasicHeadings,3,0)</f>
        <v>Pasta products and couscous</v>
      </c>
      <c r="E54" s="76">
        <v>1</v>
      </c>
      <c r="F54" s="11"/>
      <c r="G54" s="11"/>
      <c r="H54" s="12"/>
      <c r="I54" s="12"/>
      <c r="J54" s="12" t="s">
        <v>216</v>
      </c>
      <c r="K54" s="76"/>
      <c r="L54" s="82"/>
      <c r="M54" s="11"/>
    </row>
    <row r="55" spans="1:13" s="79" customFormat="1" ht="15" customHeight="1">
      <c r="A55" s="72" t="str">
        <f>IF(B55="Code",1+MAX(A$5:A54),"")</f>
        <v/>
      </c>
      <c r="B55" s="83"/>
      <c r="C55" s="84" t="s">
        <v>212</v>
      </c>
      <c r="D55" s="83"/>
      <c r="E55" s="76">
        <v>2</v>
      </c>
      <c r="F55" s="11"/>
      <c r="G55" s="11"/>
      <c r="H55" s="12"/>
      <c r="I55" s="12"/>
      <c r="J55" s="12" t="s">
        <v>216</v>
      </c>
      <c r="K55" s="76"/>
      <c r="L55" s="82"/>
      <c r="M55" s="11"/>
    </row>
    <row r="56" spans="1:13" s="79" customFormat="1" ht="13.5" customHeight="1">
      <c r="A56" s="72" t="str">
        <f>IF(B56="Code",1+MAX(A$5:A55),"")</f>
        <v/>
      </c>
      <c r="B56" s="85"/>
      <c r="C56" s="167" t="s">
        <v>239</v>
      </c>
      <c r="D56" s="168"/>
      <c r="E56" s="76">
        <v>3</v>
      </c>
      <c r="F56" s="11"/>
      <c r="G56" s="11"/>
      <c r="H56" s="12"/>
      <c r="I56" s="13"/>
      <c r="J56" s="12" t="s">
        <v>216</v>
      </c>
      <c r="K56" s="76"/>
      <c r="L56" s="82"/>
      <c r="M56" s="11"/>
    </row>
    <row r="57" spans="1:13" s="79" customFormat="1" ht="13.5">
      <c r="A57" s="72" t="str">
        <f>IF(B57="Code",1+MAX(A$5:A56),"")</f>
        <v/>
      </c>
      <c r="B57" s="86"/>
      <c r="C57" s="169"/>
      <c r="D57" s="170"/>
      <c r="E57" s="87">
        <v>4</v>
      </c>
      <c r="F57" s="11"/>
      <c r="G57" s="11"/>
      <c r="H57" s="12"/>
      <c r="I57" s="12"/>
      <c r="J57" s="12" t="s">
        <v>216</v>
      </c>
      <c r="K57" s="76"/>
      <c r="L57" s="82"/>
      <c r="M57" s="11"/>
    </row>
    <row r="58" spans="1:13" s="79" customFormat="1" ht="13.5">
      <c r="A58" s="72" t="str">
        <f>IF(B58="Code",1+MAX(A$5:A57),"")</f>
        <v/>
      </c>
      <c r="B58" s="88" t="s">
        <v>238</v>
      </c>
      <c r="C58" s="102"/>
      <c r="D58" s="89" t="str">
        <f>IF(ISNUMBER(C58),VLOOKUP(C58,Approaches,2,0),"")</f>
        <v/>
      </c>
      <c r="E58" s="76">
        <v>5</v>
      </c>
      <c r="F58" s="11"/>
      <c r="G58" s="12"/>
      <c r="H58" s="103"/>
      <c r="I58" s="14"/>
      <c r="J58" s="12" t="s">
        <v>216</v>
      </c>
      <c r="K58" s="87"/>
      <c r="L58" s="82"/>
      <c r="M58" s="11"/>
    </row>
    <row r="59" spans="1:13" s="79" customFormat="1" ht="13.5">
      <c r="A59" s="72"/>
      <c r="B59" s="88" t="s">
        <v>238</v>
      </c>
      <c r="C59" s="102"/>
      <c r="D59" s="86" t="str">
        <f>IF(ISNUMBER(C59),VLOOKUP(C59,Approaches,2,0),"")</f>
        <v/>
      </c>
      <c r="E59" s="76">
        <v>6</v>
      </c>
      <c r="F59" s="11"/>
      <c r="G59" s="12"/>
      <c r="H59" s="103"/>
      <c r="I59" s="14"/>
      <c r="J59" s="12"/>
      <c r="K59" s="87"/>
      <c r="L59" s="82"/>
      <c r="M59" s="11"/>
    </row>
    <row r="60" spans="1:13" s="79" customFormat="1" ht="13.5">
      <c r="A60" s="72"/>
      <c r="B60" s="88" t="s">
        <v>238</v>
      </c>
      <c r="C60" s="102"/>
      <c r="D60" s="86" t="str">
        <f>IF(ISNUMBER(C60),VLOOKUP(C60,Approaches,2,0),"")</f>
        <v/>
      </c>
      <c r="E60" s="76">
        <v>7</v>
      </c>
      <c r="F60" s="11"/>
      <c r="G60" s="12"/>
      <c r="H60" s="103"/>
      <c r="I60" s="14"/>
      <c r="J60" s="12"/>
      <c r="K60" s="87"/>
      <c r="L60" s="82"/>
      <c r="M60" s="11"/>
    </row>
    <row r="61" spans="1:13" s="79" customFormat="1" ht="13.5">
      <c r="A61" s="72"/>
      <c r="B61" s="88" t="s">
        <v>238</v>
      </c>
      <c r="C61" s="102"/>
      <c r="D61" s="86" t="str">
        <f>IF(ISNUMBER(C61),VLOOKUP(C61,Approaches,2,0),"")</f>
        <v/>
      </c>
      <c r="E61" s="76">
        <v>8</v>
      </c>
      <c r="F61" s="11"/>
      <c r="G61" s="12"/>
      <c r="H61" s="103"/>
      <c r="I61" s="14"/>
      <c r="J61" s="12"/>
      <c r="K61" s="87"/>
      <c r="L61" s="82"/>
      <c r="M61" s="11"/>
    </row>
    <row r="62" spans="1:13" s="79" customFormat="1" ht="13.5">
      <c r="A62" s="72"/>
      <c r="B62" s="88" t="s">
        <v>238</v>
      </c>
      <c r="C62" s="102"/>
      <c r="D62" s="90" t="str">
        <f>IF(ISNUMBER(C62),VLOOKUP(C62,Approaches,2,0),"")</f>
        <v/>
      </c>
      <c r="E62" s="76">
        <v>9</v>
      </c>
      <c r="F62" s="11"/>
      <c r="G62" s="12"/>
      <c r="H62" s="103"/>
      <c r="I62" s="14"/>
      <c r="J62" s="12"/>
      <c r="K62" s="87"/>
      <c r="L62" s="82"/>
      <c r="M62" s="11"/>
    </row>
    <row r="63" spans="1:13" s="79" customFormat="1" ht="14.25" thickBot="1">
      <c r="A63" s="72"/>
      <c r="B63" s="91"/>
      <c r="C63" s="91"/>
      <c r="D63" s="86"/>
      <c r="E63" s="76">
        <v>10</v>
      </c>
      <c r="F63" s="11"/>
      <c r="G63" s="12"/>
      <c r="H63" s="103"/>
      <c r="I63" s="15"/>
      <c r="J63" s="12"/>
      <c r="K63" s="87"/>
      <c r="L63" s="82"/>
      <c r="M63" s="11"/>
    </row>
    <row r="64" spans="1:13" s="79" customFormat="1" ht="14.25" thickBot="1">
      <c r="A64" s="72" t="str">
        <f>IF(B64="Code",1+MAX(A$5:A58),"")</f>
        <v/>
      </c>
      <c r="B64" s="92"/>
      <c r="C64" s="92"/>
      <c r="D64" s="92"/>
      <c r="E64" s="93"/>
      <c r="F64" s="94"/>
      <c r="G64" s="92" t="s">
        <v>204</v>
      </c>
      <c r="H64" s="95">
        <f>B54</f>
        <v>1101115</v>
      </c>
      <c r="I64" s="104"/>
      <c r="J64" s="93" t="s">
        <v>216</v>
      </c>
      <c r="K64" s="93"/>
      <c r="L64" s="93"/>
      <c r="M64" s="93"/>
    </row>
    <row r="65" spans="1:13" s="79" customFormat="1" ht="14.25" thickBot="1">
      <c r="A65" s="72">
        <f>IF(B65="Code",1+MAX(A$5:A64),"")</f>
        <v>6</v>
      </c>
      <c r="B65" s="73" t="s">
        <v>199</v>
      </c>
      <c r="C65" s="73"/>
      <c r="D65" s="74" t="s">
        <v>200</v>
      </c>
      <c r="E65" s="75"/>
      <c r="F65" s="74" t="s">
        <v>201</v>
      </c>
      <c r="G65" s="74" t="s">
        <v>202</v>
      </c>
      <c r="H65" s="75" t="s">
        <v>198</v>
      </c>
      <c r="I65" s="75" t="s">
        <v>203</v>
      </c>
      <c r="J65" s="75" t="s">
        <v>215</v>
      </c>
      <c r="K65" s="76"/>
      <c r="L65" s="77" t="str">
        <f>IF(AND(ISNUMBER(I76),ISNUMBER(H76)),"OK","")</f>
        <v/>
      </c>
      <c r="M65" s="78"/>
    </row>
    <row r="66" spans="1:13" s="79" customFormat="1" ht="13.5">
      <c r="A66" s="72" t="str">
        <f>IF(B66="Code",1+MAX(A$5:A65),"")</f>
        <v/>
      </c>
      <c r="B66" s="80">
        <f>VLOOKUP(A65,BasicHeadings,2,0)</f>
        <v>1101121</v>
      </c>
      <c r="C66" s="81"/>
      <c r="D66" s="80" t="str">
        <f>VLOOKUP(A65,BasicHeadings,3,0)</f>
        <v>Beef and veal</v>
      </c>
      <c r="E66" s="76">
        <v>1</v>
      </c>
      <c r="F66" s="11"/>
      <c r="G66" s="11"/>
      <c r="H66" s="12"/>
      <c r="I66" s="12"/>
      <c r="J66" s="12" t="s">
        <v>216</v>
      </c>
      <c r="K66" s="76"/>
      <c r="L66" s="82"/>
      <c r="M66" s="11"/>
    </row>
    <row r="67" spans="1:13" s="79" customFormat="1" ht="15" customHeight="1">
      <c r="A67" s="72" t="str">
        <f>IF(B67="Code",1+MAX(A$5:A66),"")</f>
        <v/>
      </c>
      <c r="B67" s="83"/>
      <c r="C67" s="84" t="s">
        <v>212</v>
      </c>
      <c r="D67" s="83"/>
      <c r="E67" s="76">
        <v>2</v>
      </c>
      <c r="F67" s="11"/>
      <c r="G67" s="11"/>
      <c r="H67" s="12"/>
      <c r="I67" s="12"/>
      <c r="J67" s="12" t="s">
        <v>216</v>
      </c>
      <c r="K67" s="76"/>
      <c r="L67" s="82"/>
      <c r="M67" s="11"/>
    </row>
    <row r="68" spans="1:13" s="79" customFormat="1" ht="13.5" customHeight="1">
      <c r="A68" s="72" t="str">
        <f>IF(B68="Code",1+MAX(A$5:A67),"")</f>
        <v/>
      </c>
      <c r="B68" s="85"/>
      <c r="C68" s="167" t="s">
        <v>239</v>
      </c>
      <c r="D68" s="168"/>
      <c r="E68" s="76">
        <v>3</v>
      </c>
      <c r="F68" s="11"/>
      <c r="G68" s="11"/>
      <c r="H68" s="12"/>
      <c r="I68" s="13"/>
      <c r="J68" s="12" t="s">
        <v>216</v>
      </c>
      <c r="K68" s="76"/>
      <c r="L68" s="82"/>
      <c r="M68" s="11"/>
    </row>
    <row r="69" spans="1:13" s="79" customFormat="1" ht="13.5">
      <c r="A69" s="72" t="str">
        <f>IF(B69="Code",1+MAX(A$5:A68),"")</f>
        <v/>
      </c>
      <c r="B69" s="86"/>
      <c r="C69" s="169"/>
      <c r="D69" s="170"/>
      <c r="E69" s="87">
        <v>4</v>
      </c>
      <c r="F69" s="11"/>
      <c r="G69" s="11"/>
      <c r="H69" s="12"/>
      <c r="I69" s="12"/>
      <c r="J69" s="12" t="s">
        <v>216</v>
      </c>
      <c r="K69" s="76"/>
      <c r="L69" s="82"/>
      <c r="M69" s="11"/>
    </row>
    <row r="70" spans="1:13" s="79" customFormat="1" ht="13.5">
      <c r="A70" s="72" t="str">
        <f>IF(B70="Code",1+MAX(A$5:A69),"")</f>
        <v/>
      </c>
      <c r="B70" s="88" t="s">
        <v>238</v>
      </c>
      <c r="C70" s="102"/>
      <c r="D70" s="89" t="str">
        <f>IF(ISNUMBER(C70),VLOOKUP(C70,Approaches,2,0),"")</f>
        <v/>
      </c>
      <c r="E70" s="76">
        <v>5</v>
      </c>
      <c r="F70" s="11"/>
      <c r="G70" s="12"/>
      <c r="H70" s="103"/>
      <c r="I70" s="14"/>
      <c r="J70" s="12" t="s">
        <v>216</v>
      </c>
      <c r="K70" s="87"/>
      <c r="L70" s="82"/>
      <c r="M70" s="11"/>
    </row>
    <row r="71" spans="1:13" s="79" customFormat="1" ht="13.5">
      <c r="A71" s="72"/>
      <c r="B71" s="88" t="s">
        <v>238</v>
      </c>
      <c r="C71" s="102"/>
      <c r="D71" s="86" t="str">
        <f>IF(ISNUMBER(C71),VLOOKUP(C71,Approaches,2,0),"")</f>
        <v/>
      </c>
      <c r="E71" s="76">
        <v>6</v>
      </c>
      <c r="F71" s="11"/>
      <c r="G71" s="12"/>
      <c r="H71" s="103"/>
      <c r="I71" s="14"/>
      <c r="J71" s="12"/>
      <c r="K71" s="87"/>
      <c r="L71" s="82"/>
      <c r="M71" s="11"/>
    </row>
    <row r="72" spans="1:13" s="79" customFormat="1" ht="13.5">
      <c r="A72" s="72"/>
      <c r="B72" s="88" t="s">
        <v>238</v>
      </c>
      <c r="C72" s="102"/>
      <c r="D72" s="86" t="str">
        <f>IF(ISNUMBER(C72),VLOOKUP(C72,Approaches,2,0),"")</f>
        <v/>
      </c>
      <c r="E72" s="76">
        <v>7</v>
      </c>
      <c r="F72" s="11"/>
      <c r="G72" s="12"/>
      <c r="H72" s="103"/>
      <c r="I72" s="14"/>
      <c r="J72" s="12"/>
      <c r="K72" s="87"/>
      <c r="L72" s="82"/>
      <c r="M72" s="11"/>
    </row>
    <row r="73" spans="1:13" s="79" customFormat="1" ht="13.5">
      <c r="A73" s="72"/>
      <c r="B73" s="88" t="s">
        <v>238</v>
      </c>
      <c r="C73" s="102"/>
      <c r="D73" s="86" t="str">
        <f>IF(ISNUMBER(C73),VLOOKUP(C73,Approaches,2,0),"")</f>
        <v/>
      </c>
      <c r="E73" s="76">
        <v>8</v>
      </c>
      <c r="F73" s="11"/>
      <c r="G73" s="12"/>
      <c r="H73" s="103"/>
      <c r="I73" s="14"/>
      <c r="J73" s="12"/>
      <c r="K73" s="87"/>
      <c r="L73" s="82"/>
      <c r="M73" s="11"/>
    </row>
    <row r="74" spans="1:13" s="79" customFormat="1" ht="13.5">
      <c r="A74" s="72"/>
      <c r="B74" s="88" t="s">
        <v>238</v>
      </c>
      <c r="C74" s="102"/>
      <c r="D74" s="90" t="str">
        <f>IF(ISNUMBER(C74),VLOOKUP(C74,Approaches,2,0),"")</f>
        <v/>
      </c>
      <c r="E74" s="76">
        <v>9</v>
      </c>
      <c r="F74" s="11"/>
      <c r="G74" s="12"/>
      <c r="H74" s="103"/>
      <c r="I74" s="14"/>
      <c r="J74" s="12"/>
      <c r="K74" s="87"/>
      <c r="L74" s="82"/>
      <c r="M74" s="11"/>
    </row>
    <row r="75" spans="1:13" s="79" customFormat="1" ht="14.25" thickBot="1">
      <c r="A75" s="72"/>
      <c r="B75" s="91"/>
      <c r="C75" s="91"/>
      <c r="D75" s="86"/>
      <c r="E75" s="76">
        <v>10</v>
      </c>
      <c r="F75" s="11"/>
      <c r="G75" s="12"/>
      <c r="H75" s="103"/>
      <c r="I75" s="15"/>
      <c r="J75" s="12"/>
      <c r="K75" s="87"/>
      <c r="L75" s="82"/>
      <c r="M75" s="11"/>
    </row>
    <row r="76" spans="1:13" s="79" customFormat="1" ht="14.25" thickBot="1">
      <c r="A76" s="72" t="str">
        <f>IF(B76="Code",1+MAX(A$5:A70),"")</f>
        <v/>
      </c>
      <c r="B76" s="92"/>
      <c r="C76" s="92"/>
      <c r="D76" s="92"/>
      <c r="E76" s="93"/>
      <c r="F76" s="94"/>
      <c r="G76" s="92" t="s">
        <v>204</v>
      </c>
      <c r="H76" s="95">
        <f>B66</f>
        <v>1101121</v>
      </c>
      <c r="I76" s="104"/>
      <c r="J76" s="93" t="s">
        <v>216</v>
      </c>
      <c r="K76" s="93"/>
      <c r="L76" s="93"/>
      <c r="M76" s="93"/>
    </row>
    <row r="77" spans="1:13" s="79" customFormat="1" ht="14.25" thickBot="1">
      <c r="A77" s="72">
        <f>IF(B77="Code",1+MAX(A$5:A76),"")</f>
        <v>7</v>
      </c>
      <c r="B77" s="73" t="s">
        <v>199</v>
      </c>
      <c r="C77" s="73"/>
      <c r="D77" s="74" t="s">
        <v>200</v>
      </c>
      <c r="E77" s="75"/>
      <c r="F77" s="74" t="s">
        <v>201</v>
      </c>
      <c r="G77" s="74" t="s">
        <v>202</v>
      </c>
      <c r="H77" s="75" t="s">
        <v>198</v>
      </c>
      <c r="I77" s="75" t="s">
        <v>203</v>
      </c>
      <c r="J77" s="75" t="s">
        <v>215</v>
      </c>
      <c r="K77" s="76"/>
      <c r="L77" s="77" t="str">
        <f>IF(AND(ISNUMBER(I88),ISNUMBER(H88)),"OK","")</f>
        <v/>
      </c>
      <c r="M77" s="78"/>
    </row>
    <row r="78" spans="1:13" s="79" customFormat="1" ht="13.5">
      <c r="A78" s="72" t="str">
        <f>IF(B78="Code",1+MAX(A$5:A77),"")</f>
        <v/>
      </c>
      <c r="B78" s="80">
        <f>VLOOKUP(A77,BasicHeadings,2,0)</f>
        <v>1101122</v>
      </c>
      <c r="C78" s="81"/>
      <c r="D78" s="80" t="str">
        <f>VLOOKUP(A77,BasicHeadings,3,0)</f>
        <v>Pork</v>
      </c>
      <c r="E78" s="76">
        <v>1</v>
      </c>
      <c r="F78" s="11"/>
      <c r="G78" s="11"/>
      <c r="H78" s="12"/>
      <c r="I78" s="12"/>
      <c r="J78" s="12" t="s">
        <v>216</v>
      </c>
      <c r="K78" s="76"/>
      <c r="L78" s="82"/>
      <c r="M78" s="11"/>
    </row>
    <row r="79" spans="1:13" s="79" customFormat="1" ht="15" customHeight="1">
      <c r="A79" s="72" t="str">
        <f>IF(B79="Code",1+MAX(A$5:A78),"")</f>
        <v/>
      </c>
      <c r="B79" s="83"/>
      <c r="C79" s="84" t="s">
        <v>212</v>
      </c>
      <c r="D79" s="83"/>
      <c r="E79" s="76">
        <v>2</v>
      </c>
      <c r="F79" s="11"/>
      <c r="G79" s="11"/>
      <c r="H79" s="12"/>
      <c r="I79" s="12"/>
      <c r="J79" s="12" t="s">
        <v>216</v>
      </c>
      <c r="K79" s="76"/>
      <c r="L79" s="82"/>
      <c r="M79" s="11"/>
    </row>
    <row r="80" spans="1:13" s="79" customFormat="1" ht="13.5" customHeight="1">
      <c r="A80" s="72" t="str">
        <f>IF(B80="Code",1+MAX(A$5:A79),"")</f>
        <v/>
      </c>
      <c r="B80" s="85"/>
      <c r="C80" s="167" t="s">
        <v>239</v>
      </c>
      <c r="D80" s="168"/>
      <c r="E80" s="76">
        <v>3</v>
      </c>
      <c r="F80" s="11"/>
      <c r="G80" s="11"/>
      <c r="H80" s="12"/>
      <c r="I80" s="13"/>
      <c r="J80" s="12" t="s">
        <v>216</v>
      </c>
      <c r="K80" s="76"/>
      <c r="L80" s="82"/>
      <c r="M80" s="11"/>
    </row>
    <row r="81" spans="1:13" s="79" customFormat="1" ht="13.5">
      <c r="A81" s="72" t="str">
        <f>IF(B81="Code",1+MAX(A$5:A80),"")</f>
        <v/>
      </c>
      <c r="B81" s="86"/>
      <c r="C81" s="169"/>
      <c r="D81" s="170"/>
      <c r="E81" s="87">
        <v>4</v>
      </c>
      <c r="F81" s="11"/>
      <c r="G81" s="11"/>
      <c r="H81" s="12"/>
      <c r="I81" s="12"/>
      <c r="J81" s="12" t="s">
        <v>216</v>
      </c>
      <c r="K81" s="76"/>
      <c r="L81" s="82"/>
      <c r="M81" s="11"/>
    </row>
    <row r="82" spans="1:13" s="79" customFormat="1" ht="13.5">
      <c r="A82" s="72" t="str">
        <f>IF(B82="Code",1+MAX(A$5:A81),"")</f>
        <v/>
      </c>
      <c r="B82" s="88" t="s">
        <v>238</v>
      </c>
      <c r="C82" s="102"/>
      <c r="D82" s="89" t="str">
        <f>IF(ISNUMBER(C82),VLOOKUP(C82,Approaches,2,0),"")</f>
        <v/>
      </c>
      <c r="E82" s="76">
        <v>5</v>
      </c>
      <c r="F82" s="11"/>
      <c r="G82" s="12"/>
      <c r="H82" s="103"/>
      <c r="I82" s="14"/>
      <c r="J82" s="12" t="s">
        <v>216</v>
      </c>
      <c r="K82" s="87"/>
      <c r="L82" s="82"/>
      <c r="M82" s="11"/>
    </row>
    <row r="83" spans="1:13" s="79" customFormat="1" ht="13.5">
      <c r="A83" s="72"/>
      <c r="B83" s="88" t="s">
        <v>238</v>
      </c>
      <c r="C83" s="102"/>
      <c r="D83" s="86" t="str">
        <f>IF(ISNUMBER(C83),VLOOKUP(C83,Approaches,2,0),"")</f>
        <v/>
      </c>
      <c r="E83" s="76">
        <v>6</v>
      </c>
      <c r="F83" s="11"/>
      <c r="G83" s="12"/>
      <c r="H83" s="103"/>
      <c r="I83" s="14"/>
      <c r="J83" s="12"/>
      <c r="K83" s="87"/>
      <c r="L83" s="82"/>
      <c r="M83" s="11"/>
    </row>
    <row r="84" spans="1:13" s="79" customFormat="1" ht="13.5">
      <c r="A84" s="72"/>
      <c r="B84" s="88" t="s">
        <v>238</v>
      </c>
      <c r="C84" s="102"/>
      <c r="D84" s="86" t="str">
        <f>IF(ISNUMBER(C84),VLOOKUP(C84,Approaches,2,0),"")</f>
        <v/>
      </c>
      <c r="E84" s="76">
        <v>7</v>
      </c>
      <c r="F84" s="11"/>
      <c r="G84" s="12"/>
      <c r="H84" s="103"/>
      <c r="I84" s="14"/>
      <c r="J84" s="12"/>
      <c r="K84" s="87"/>
      <c r="L84" s="82"/>
      <c r="M84" s="11"/>
    </row>
    <row r="85" spans="1:13" s="79" customFormat="1" ht="13.5">
      <c r="A85" s="72"/>
      <c r="B85" s="88" t="s">
        <v>238</v>
      </c>
      <c r="C85" s="102"/>
      <c r="D85" s="86" t="str">
        <f>IF(ISNUMBER(C85),VLOOKUP(C85,Approaches,2,0),"")</f>
        <v/>
      </c>
      <c r="E85" s="76">
        <v>8</v>
      </c>
      <c r="F85" s="11"/>
      <c r="G85" s="12"/>
      <c r="H85" s="103"/>
      <c r="I85" s="14"/>
      <c r="J85" s="12"/>
      <c r="K85" s="87"/>
      <c r="L85" s="82"/>
      <c r="M85" s="11"/>
    </row>
    <row r="86" spans="1:13" s="79" customFormat="1" ht="13.5">
      <c r="A86" s="72"/>
      <c r="B86" s="88" t="s">
        <v>238</v>
      </c>
      <c r="C86" s="102"/>
      <c r="D86" s="90" t="str">
        <f>IF(ISNUMBER(C86),VLOOKUP(C86,Approaches,2,0),"")</f>
        <v/>
      </c>
      <c r="E86" s="76">
        <v>9</v>
      </c>
      <c r="F86" s="11"/>
      <c r="G86" s="12"/>
      <c r="H86" s="103"/>
      <c r="I86" s="14"/>
      <c r="J86" s="12"/>
      <c r="K86" s="87"/>
      <c r="L86" s="82"/>
      <c r="M86" s="11"/>
    </row>
    <row r="87" spans="1:13" s="79" customFormat="1" ht="14.25" thickBot="1">
      <c r="A87" s="72"/>
      <c r="B87" s="91"/>
      <c r="C87" s="91"/>
      <c r="D87" s="86"/>
      <c r="E87" s="76">
        <v>10</v>
      </c>
      <c r="F87" s="11"/>
      <c r="G87" s="12"/>
      <c r="H87" s="103"/>
      <c r="I87" s="15"/>
      <c r="J87" s="12"/>
      <c r="K87" s="87"/>
      <c r="L87" s="82"/>
      <c r="M87" s="11"/>
    </row>
    <row r="88" spans="1:13" s="79" customFormat="1" ht="14.25" thickBot="1">
      <c r="A88" s="72" t="str">
        <f>IF(B88="Code",1+MAX(A$5:A82),"")</f>
        <v/>
      </c>
      <c r="B88" s="92"/>
      <c r="C88" s="92"/>
      <c r="D88" s="92"/>
      <c r="E88" s="93"/>
      <c r="F88" s="94"/>
      <c r="G88" s="92" t="s">
        <v>204</v>
      </c>
      <c r="H88" s="95">
        <f>B78</f>
        <v>1101122</v>
      </c>
      <c r="I88" s="104"/>
      <c r="J88" s="93" t="s">
        <v>216</v>
      </c>
      <c r="K88" s="93"/>
      <c r="L88" s="93"/>
      <c r="M88" s="93"/>
    </row>
    <row r="89" spans="1:13" s="79" customFormat="1" ht="14.25" thickBot="1">
      <c r="A89" s="72">
        <f>IF(B89="Code",1+MAX(A$5:A88),"")</f>
        <v>8</v>
      </c>
      <c r="B89" s="73" t="s">
        <v>199</v>
      </c>
      <c r="C89" s="73"/>
      <c r="D89" s="74" t="s">
        <v>200</v>
      </c>
      <c r="E89" s="75"/>
      <c r="F89" s="74" t="s">
        <v>201</v>
      </c>
      <c r="G89" s="74" t="s">
        <v>202</v>
      </c>
      <c r="H89" s="75" t="s">
        <v>198</v>
      </c>
      <c r="I89" s="75" t="s">
        <v>203</v>
      </c>
      <c r="J89" s="75" t="s">
        <v>215</v>
      </c>
      <c r="K89" s="76"/>
      <c r="L89" s="77" t="str">
        <f>IF(AND(ISNUMBER(I100),ISNUMBER(H100)),"OK","")</f>
        <v/>
      </c>
      <c r="M89" s="78"/>
    </row>
    <row r="90" spans="1:13" s="79" customFormat="1" ht="13.5">
      <c r="A90" s="72" t="str">
        <f>IF(B90="Code",1+MAX(A$5:A89),"")</f>
        <v/>
      </c>
      <c r="B90" s="80">
        <f>VLOOKUP(A89,BasicHeadings,2,0)</f>
        <v>1101123</v>
      </c>
      <c r="C90" s="81"/>
      <c r="D90" s="80" t="str">
        <f>VLOOKUP(A89,BasicHeadings,3,0)</f>
        <v>Lamb, mutton and goat</v>
      </c>
      <c r="E90" s="76">
        <v>1</v>
      </c>
      <c r="F90" s="11"/>
      <c r="G90" s="11"/>
      <c r="H90" s="12"/>
      <c r="I90" s="12"/>
      <c r="J90" s="12" t="s">
        <v>216</v>
      </c>
      <c r="K90" s="76"/>
      <c r="L90" s="82"/>
      <c r="M90" s="11"/>
    </row>
    <row r="91" spans="1:13" s="79" customFormat="1" ht="15" customHeight="1">
      <c r="A91" s="72" t="str">
        <f>IF(B91="Code",1+MAX(A$5:A90),"")</f>
        <v/>
      </c>
      <c r="B91" s="83"/>
      <c r="C91" s="84" t="s">
        <v>212</v>
      </c>
      <c r="D91" s="83"/>
      <c r="E91" s="76">
        <v>2</v>
      </c>
      <c r="F91" s="11"/>
      <c r="G91" s="11"/>
      <c r="H91" s="12"/>
      <c r="I91" s="12"/>
      <c r="J91" s="12" t="s">
        <v>216</v>
      </c>
      <c r="K91" s="76"/>
      <c r="L91" s="82"/>
      <c r="M91" s="11"/>
    </row>
    <row r="92" spans="1:13" s="79" customFormat="1" ht="13.5" customHeight="1">
      <c r="A92" s="72" t="str">
        <f>IF(B92="Code",1+MAX(A$5:A91),"")</f>
        <v/>
      </c>
      <c r="B92" s="85"/>
      <c r="C92" s="167" t="s">
        <v>239</v>
      </c>
      <c r="D92" s="168"/>
      <c r="E92" s="76">
        <v>3</v>
      </c>
      <c r="F92" s="11"/>
      <c r="G92" s="11"/>
      <c r="H92" s="12"/>
      <c r="I92" s="13"/>
      <c r="J92" s="12" t="s">
        <v>216</v>
      </c>
      <c r="K92" s="76"/>
      <c r="L92" s="82"/>
      <c r="M92" s="11"/>
    </row>
    <row r="93" spans="1:13" s="79" customFormat="1" ht="13.5">
      <c r="A93" s="72" t="str">
        <f>IF(B93="Code",1+MAX(A$5:A92),"")</f>
        <v/>
      </c>
      <c r="B93" s="86"/>
      <c r="C93" s="169"/>
      <c r="D93" s="170"/>
      <c r="E93" s="87">
        <v>4</v>
      </c>
      <c r="F93" s="11"/>
      <c r="G93" s="11"/>
      <c r="H93" s="12"/>
      <c r="I93" s="12"/>
      <c r="J93" s="12" t="s">
        <v>216</v>
      </c>
      <c r="K93" s="76"/>
      <c r="L93" s="82"/>
      <c r="M93" s="11"/>
    </row>
    <row r="94" spans="1:13" s="79" customFormat="1" ht="13.5">
      <c r="A94" s="72" t="str">
        <f>IF(B94="Code",1+MAX(A$5:A93),"")</f>
        <v/>
      </c>
      <c r="B94" s="88" t="s">
        <v>238</v>
      </c>
      <c r="C94" s="102"/>
      <c r="D94" s="89" t="str">
        <f>IF(ISNUMBER(C94),VLOOKUP(C94,Approaches,2,0),"")</f>
        <v/>
      </c>
      <c r="E94" s="76">
        <v>5</v>
      </c>
      <c r="F94" s="11"/>
      <c r="G94" s="12"/>
      <c r="H94" s="103"/>
      <c r="I94" s="14"/>
      <c r="J94" s="12" t="s">
        <v>216</v>
      </c>
      <c r="K94" s="87"/>
      <c r="L94" s="82"/>
      <c r="M94" s="11"/>
    </row>
    <row r="95" spans="1:13" s="79" customFormat="1" ht="13.5">
      <c r="A95" s="72"/>
      <c r="B95" s="88" t="s">
        <v>238</v>
      </c>
      <c r="C95" s="102"/>
      <c r="D95" s="86" t="str">
        <f>IF(ISNUMBER(C95),VLOOKUP(C95,Approaches,2,0),"")</f>
        <v/>
      </c>
      <c r="E95" s="76">
        <v>6</v>
      </c>
      <c r="F95" s="11"/>
      <c r="G95" s="12"/>
      <c r="H95" s="103"/>
      <c r="I95" s="14"/>
      <c r="J95" s="12"/>
      <c r="K95" s="87"/>
      <c r="L95" s="82"/>
      <c r="M95" s="11"/>
    </row>
    <row r="96" spans="1:13" s="79" customFormat="1" ht="13.5">
      <c r="A96" s="72"/>
      <c r="B96" s="88" t="s">
        <v>238</v>
      </c>
      <c r="C96" s="102"/>
      <c r="D96" s="86" t="str">
        <f>IF(ISNUMBER(C96),VLOOKUP(C96,Approaches,2,0),"")</f>
        <v/>
      </c>
      <c r="E96" s="76">
        <v>7</v>
      </c>
      <c r="F96" s="11"/>
      <c r="G96" s="12"/>
      <c r="H96" s="103"/>
      <c r="I96" s="14"/>
      <c r="J96" s="12"/>
      <c r="K96" s="87"/>
      <c r="L96" s="82"/>
      <c r="M96" s="11"/>
    </row>
    <row r="97" spans="1:13" s="79" customFormat="1" ht="13.5">
      <c r="A97" s="72"/>
      <c r="B97" s="88" t="s">
        <v>238</v>
      </c>
      <c r="C97" s="102"/>
      <c r="D97" s="86" t="str">
        <f>IF(ISNUMBER(C97),VLOOKUP(C97,Approaches,2,0),"")</f>
        <v/>
      </c>
      <c r="E97" s="76">
        <v>8</v>
      </c>
      <c r="F97" s="11"/>
      <c r="G97" s="12"/>
      <c r="H97" s="103"/>
      <c r="I97" s="14"/>
      <c r="J97" s="12"/>
      <c r="K97" s="87"/>
      <c r="L97" s="82"/>
      <c r="M97" s="11"/>
    </row>
    <row r="98" spans="1:13" s="79" customFormat="1" ht="13.5">
      <c r="A98" s="72"/>
      <c r="B98" s="88" t="s">
        <v>238</v>
      </c>
      <c r="C98" s="102"/>
      <c r="D98" s="90" t="str">
        <f>IF(ISNUMBER(C98),VLOOKUP(C98,Approaches,2,0),"")</f>
        <v/>
      </c>
      <c r="E98" s="76">
        <v>9</v>
      </c>
      <c r="F98" s="11"/>
      <c r="G98" s="12"/>
      <c r="H98" s="103"/>
      <c r="I98" s="14"/>
      <c r="J98" s="12"/>
      <c r="K98" s="87"/>
      <c r="L98" s="82"/>
      <c r="M98" s="11"/>
    </row>
    <row r="99" spans="1:13" s="79" customFormat="1" ht="14.25" thickBot="1">
      <c r="A99" s="72"/>
      <c r="B99" s="91"/>
      <c r="C99" s="91"/>
      <c r="D99" s="86"/>
      <c r="E99" s="76">
        <v>10</v>
      </c>
      <c r="F99" s="11"/>
      <c r="G99" s="12"/>
      <c r="H99" s="103"/>
      <c r="I99" s="15"/>
      <c r="J99" s="12"/>
      <c r="K99" s="87"/>
      <c r="L99" s="82"/>
      <c r="M99" s="11"/>
    </row>
    <row r="100" spans="1:13" s="79" customFormat="1" ht="14.25" thickBot="1">
      <c r="A100" s="72" t="str">
        <f>IF(B100="Code",1+MAX(A$5:A94),"")</f>
        <v/>
      </c>
      <c r="B100" s="92"/>
      <c r="C100" s="92"/>
      <c r="D100" s="92"/>
      <c r="E100" s="93"/>
      <c r="F100" s="94"/>
      <c r="G100" s="92" t="s">
        <v>204</v>
      </c>
      <c r="H100" s="95">
        <f>B90</f>
        <v>1101123</v>
      </c>
      <c r="I100" s="104"/>
      <c r="J100" s="93" t="s">
        <v>216</v>
      </c>
      <c r="K100" s="93"/>
      <c r="L100" s="93"/>
      <c r="M100" s="93"/>
    </row>
    <row r="101" spans="1:13" s="79" customFormat="1" ht="14.25" thickBot="1">
      <c r="A101" s="72">
        <f>IF(B101="Code",1+MAX(A$5:A100),"")</f>
        <v>9</v>
      </c>
      <c r="B101" s="73" t="s">
        <v>199</v>
      </c>
      <c r="C101" s="73"/>
      <c r="D101" s="74" t="s">
        <v>200</v>
      </c>
      <c r="E101" s="75"/>
      <c r="F101" s="74" t="s">
        <v>201</v>
      </c>
      <c r="G101" s="74" t="s">
        <v>202</v>
      </c>
      <c r="H101" s="75" t="s">
        <v>198</v>
      </c>
      <c r="I101" s="75" t="s">
        <v>203</v>
      </c>
      <c r="J101" s="75" t="s">
        <v>215</v>
      </c>
      <c r="K101" s="76"/>
      <c r="L101" s="77" t="str">
        <f>IF(AND(ISNUMBER(I112),ISNUMBER(H112)),"OK","")</f>
        <v/>
      </c>
      <c r="M101" s="78"/>
    </row>
    <row r="102" spans="1:13" s="79" customFormat="1" ht="13.5">
      <c r="A102" s="72" t="str">
        <f>IF(B102="Code",1+MAX(A$5:A101),"")</f>
        <v/>
      </c>
      <c r="B102" s="80">
        <f>VLOOKUP(A101,BasicHeadings,2,0)</f>
        <v>1101124</v>
      </c>
      <c r="C102" s="81"/>
      <c r="D102" s="80" t="str">
        <f>VLOOKUP(A101,BasicHeadings,3,0)</f>
        <v>Poultry</v>
      </c>
      <c r="E102" s="76">
        <v>1</v>
      </c>
      <c r="F102" s="11"/>
      <c r="G102" s="11"/>
      <c r="H102" s="12"/>
      <c r="I102" s="12"/>
      <c r="J102" s="12" t="s">
        <v>216</v>
      </c>
      <c r="K102" s="76"/>
      <c r="L102" s="82"/>
      <c r="M102" s="11"/>
    </row>
    <row r="103" spans="1:13" s="79" customFormat="1" ht="15" customHeight="1">
      <c r="A103" s="72" t="str">
        <f>IF(B103="Code",1+MAX(A$5:A102),"")</f>
        <v/>
      </c>
      <c r="B103" s="83"/>
      <c r="C103" s="84" t="s">
        <v>212</v>
      </c>
      <c r="D103" s="83"/>
      <c r="E103" s="76">
        <v>2</v>
      </c>
      <c r="F103" s="11"/>
      <c r="G103" s="11"/>
      <c r="H103" s="12"/>
      <c r="I103" s="12"/>
      <c r="J103" s="12" t="s">
        <v>216</v>
      </c>
      <c r="K103" s="76"/>
      <c r="L103" s="82"/>
      <c r="M103" s="11"/>
    </row>
    <row r="104" spans="1:13" s="79" customFormat="1" ht="13.5" customHeight="1">
      <c r="A104" s="72" t="str">
        <f>IF(B104="Code",1+MAX(A$5:A103),"")</f>
        <v/>
      </c>
      <c r="B104" s="85"/>
      <c r="C104" s="167" t="s">
        <v>239</v>
      </c>
      <c r="D104" s="168"/>
      <c r="E104" s="76">
        <v>3</v>
      </c>
      <c r="F104" s="11"/>
      <c r="G104" s="11"/>
      <c r="H104" s="12"/>
      <c r="I104" s="13"/>
      <c r="J104" s="12" t="s">
        <v>216</v>
      </c>
      <c r="K104" s="76"/>
      <c r="L104" s="82"/>
      <c r="M104" s="11"/>
    </row>
    <row r="105" spans="1:13" s="79" customFormat="1" ht="13.5">
      <c r="A105" s="72" t="str">
        <f>IF(B105="Code",1+MAX(A$5:A104),"")</f>
        <v/>
      </c>
      <c r="B105" s="86"/>
      <c r="C105" s="169"/>
      <c r="D105" s="170"/>
      <c r="E105" s="87">
        <v>4</v>
      </c>
      <c r="F105" s="11"/>
      <c r="G105" s="11"/>
      <c r="H105" s="12"/>
      <c r="I105" s="12"/>
      <c r="J105" s="12" t="s">
        <v>216</v>
      </c>
      <c r="K105" s="76"/>
      <c r="L105" s="82"/>
      <c r="M105" s="11"/>
    </row>
    <row r="106" spans="1:13" s="79" customFormat="1" ht="13.5">
      <c r="A106" s="72" t="str">
        <f>IF(B106="Code",1+MAX(A$5:A105),"")</f>
        <v/>
      </c>
      <c r="B106" s="88" t="s">
        <v>238</v>
      </c>
      <c r="C106" s="102"/>
      <c r="D106" s="89" t="str">
        <f>IF(ISNUMBER(C106),VLOOKUP(C106,Approaches,2,0),"")</f>
        <v/>
      </c>
      <c r="E106" s="76">
        <v>5</v>
      </c>
      <c r="F106" s="11"/>
      <c r="G106" s="12"/>
      <c r="H106" s="103"/>
      <c r="I106" s="14"/>
      <c r="J106" s="12" t="s">
        <v>216</v>
      </c>
      <c r="K106" s="87"/>
      <c r="L106" s="82"/>
      <c r="M106" s="11"/>
    </row>
    <row r="107" spans="1:13" s="79" customFormat="1" ht="13.5">
      <c r="A107" s="72"/>
      <c r="B107" s="88" t="s">
        <v>238</v>
      </c>
      <c r="C107" s="102"/>
      <c r="D107" s="86" t="str">
        <f>IF(ISNUMBER(C107),VLOOKUP(C107,Approaches,2,0),"")</f>
        <v/>
      </c>
      <c r="E107" s="76">
        <v>6</v>
      </c>
      <c r="F107" s="11"/>
      <c r="G107" s="12"/>
      <c r="H107" s="103"/>
      <c r="I107" s="14"/>
      <c r="J107" s="12"/>
      <c r="K107" s="87"/>
      <c r="L107" s="82"/>
      <c r="M107" s="11"/>
    </row>
    <row r="108" spans="1:13" s="79" customFormat="1" ht="13.5">
      <c r="A108" s="72"/>
      <c r="B108" s="88" t="s">
        <v>238</v>
      </c>
      <c r="C108" s="102"/>
      <c r="D108" s="86" t="str">
        <f>IF(ISNUMBER(C108),VLOOKUP(C108,Approaches,2,0),"")</f>
        <v/>
      </c>
      <c r="E108" s="76">
        <v>7</v>
      </c>
      <c r="F108" s="11"/>
      <c r="G108" s="12"/>
      <c r="H108" s="103"/>
      <c r="I108" s="14"/>
      <c r="J108" s="12"/>
      <c r="K108" s="87"/>
      <c r="L108" s="82"/>
      <c r="M108" s="11"/>
    </row>
    <row r="109" spans="1:13" s="79" customFormat="1" ht="13.5">
      <c r="A109" s="72"/>
      <c r="B109" s="88" t="s">
        <v>238</v>
      </c>
      <c r="C109" s="102"/>
      <c r="D109" s="86" t="str">
        <f>IF(ISNUMBER(C109),VLOOKUP(C109,Approaches,2,0),"")</f>
        <v/>
      </c>
      <c r="E109" s="76">
        <v>8</v>
      </c>
      <c r="F109" s="11"/>
      <c r="G109" s="12"/>
      <c r="H109" s="103"/>
      <c r="I109" s="14"/>
      <c r="J109" s="12"/>
      <c r="K109" s="87"/>
      <c r="L109" s="82"/>
      <c r="M109" s="11"/>
    </row>
    <row r="110" spans="1:13" s="79" customFormat="1" ht="13.5">
      <c r="A110" s="72"/>
      <c r="B110" s="88" t="s">
        <v>238</v>
      </c>
      <c r="C110" s="102"/>
      <c r="D110" s="90" t="str">
        <f>IF(ISNUMBER(C110),VLOOKUP(C110,Approaches,2,0),"")</f>
        <v/>
      </c>
      <c r="E110" s="76">
        <v>9</v>
      </c>
      <c r="F110" s="11"/>
      <c r="G110" s="12"/>
      <c r="H110" s="103"/>
      <c r="I110" s="14"/>
      <c r="J110" s="12"/>
      <c r="K110" s="87"/>
      <c r="L110" s="82"/>
      <c r="M110" s="11"/>
    </row>
    <row r="111" spans="1:13" s="79" customFormat="1" ht="14.25" thickBot="1">
      <c r="A111" s="72"/>
      <c r="B111" s="91"/>
      <c r="C111" s="91"/>
      <c r="D111" s="86"/>
      <c r="E111" s="76">
        <v>10</v>
      </c>
      <c r="F111" s="11"/>
      <c r="G111" s="12"/>
      <c r="H111" s="103"/>
      <c r="I111" s="15"/>
      <c r="J111" s="12"/>
      <c r="K111" s="87"/>
      <c r="L111" s="82"/>
      <c r="M111" s="11"/>
    </row>
    <row r="112" spans="1:13" s="79" customFormat="1" ht="14.25" thickBot="1">
      <c r="A112" s="72" t="str">
        <f>IF(B112="Code",1+MAX(A$5:A106),"")</f>
        <v/>
      </c>
      <c r="B112" s="92"/>
      <c r="C112" s="92"/>
      <c r="D112" s="92"/>
      <c r="E112" s="93"/>
      <c r="F112" s="94"/>
      <c r="G112" s="92" t="s">
        <v>204</v>
      </c>
      <c r="H112" s="95">
        <f>B102</f>
        <v>1101124</v>
      </c>
      <c r="I112" s="104"/>
      <c r="J112" s="93" t="s">
        <v>216</v>
      </c>
      <c r="K112" s="93"/>
      <c r="L112" s="93"/>
      <c r="M112" s="93"/>
    </row>
    <row r="113" spans="1:13" s="79" customFormat="1" ht="14.25" thickBot="1">
      <c r="A113" s="72">
        <f>IF(B113="Code",1+MAX(A$5:A112),"")</f>
        <v>10</v>
      </c>
      <c r="B113" s="73" t="s">
        <v>199</v>
      </c>
      <c r="C113" s="73"/>
      <c r="D113" s="74" t="s">
        <v>200</v>
      </c>
      <c r="E113" s="75"/>
      <c r="F113" s="74" t="s">
        <v>201</v>
      </c>
      <c r="G113" s="74" t="s">
        <v>202</v>
      </c>
      <c r="H113" s="75" t="s">
        <v>198</v>
      </c>
      <c r="I113" s="75" t="s">
        <v>203</v>
      </c>
      <c r="J113" s="75" t="s">
        <v>215</v>
      </c>
      <c r="K113" s="76"/>
      <c r="L113" s="77" t="str">
        <f>IF(AND(ISNUMBER(I124),ISNUMBER(H124)),"OK","")</f>
        <v/>
      </c>
      <c r="M113" s="78"/>
    </row>
    <row r="114" spans="1:13" s="79" customFormat="1" ht="13.5">
      <c r="A114" s="72" t="str">
        <f>IF(B114="Code",1+MAX(A$5:A113),"")</f>
        <v/>
      </c>
      <c r="B114" s="80">
        <f>VLOOKUP(A113,BasicHeadings,2,0)</f>
        <v>1101125</v>
      </c>
      <c r="C114" s="81"/>
      <c r="D114" s="80" t="str">
        <f>VLOOKUP(A113,BasicHeadings,3,0)</f>
        <v>Other meats and meat preparations</v>
      </c>
      <c r="E114" s="76">
        <v>1</v>
      </c>
      <c r="F114" s="11"/>
      <c r="G114" s="11"/>
      <c r="H114" s="12"/>
      <c r="I114" s="12"/>
      <c r="J114" s="12" t="s">
        <v>216</v>
      </c>
      <c r="K114" s="76"/>
      <c r="L114" s="82"/>
      <c r="M114" s="11"/>
    </row>
    <row r="115" spans="1:13" s="79" customFormat="1" ht="15" customHeight="1">
      <c r="A115" s="72" t="str">
        <f>IF(B115="Code",1+MAX(A$5:A114),"")</f>
        <v/>
      </c>
      <c r="B115" s="83"/>
      <c r="C115" s="84" t="s">
        <v>212</v>
      </c>
      <c r="D115" s="83"/>
      <c r="E115" s="76">
        <v>2</v>
      </c>
      <c r="F115" s="11"/>
      <c r="G115" s="11"/>
      <c r="H115" s="12"/>
      <c r="I115" s="12"/>
      <c r="J115" s="12" t="s">
        <v>216</v>
      </c>
      <c r="K115" s="76"/>
      <c r="L115" s="82"/>
      <c r="M115" s="11"/>
    </row>
    <row r="116" spans="1:13" s="79" customFormat="1" ht="13.5" customHeight="1">
      <c r="A116" s="72" t="str">
        <f>IF(B116="Code",1+MAX(A$5:A115),"")</f>
        <v/>
      </c>
      <c r="B116" s="85"/>
      <c r="C116" s="167" t="s">
        <v>239</v>
      </c>
      <c r="D116" s="168"/>
      <c r="E116" s="76">
        <v>3</v>
      </c>
      <c r="F116" s="11"/>
      <c r="G116" s="11"/>
      <c r="H116" s="12"/>
      <c r="I116" s="13"/>
      <c r="J116" s="12" t="s">
        <v>216</v>
      </c>
      <c r="K116" s="76"/>
      <c r="L116" s="82"/>
      <c r="M116" s="11"/>
    </row>
    <row r="117" spans="1:13" s="79" customFormat="1" ht="13.5">
      <c r="A117" s="72" t="str">
        <f>IF(B117="Code",1+MAX(A$5:A116),"")</f>
        <v/>
      </c>
      <c r="B117" s="86"/>
      <c r="C117" s="169"/>
      <c r="D117" s="170"/>
      <c r="E117" s="87">
        <v>4</v>
      </c>
      <c r="F117" s="11"/>
      <c r="G117" s="11"/>
      <c r="H117" s="12"/>
      <c r="I117" s="12"/>
      <c r="J117" s="12" t="s">
        <v>216</v>
      </c>
      <c r="K117" s="76"/>
      <c r="L117" s="82"/>
      <c r="M117" s="11"/>
    </row>
    <row r="118" spans="1:13" s="79" customFormat="1" ht="13.5">
      <c r="A118" s="72" t="str">
        <f>IF(B118="Code",1+MAX(A$5:A117),"")</f>
        <v/>
      </c>
      <c r="B118" s="88" t="s">
        <v>238</v>
      </c>
      <c r="C118" s="102"/>
      <c r="D118" s="89" t="str">
        <f>IF(ISNUMBER(C118),VLOOKUP(C118,Approaches,2,0),"")</f>
        <v/>
      </c>
      <c r="E118" s="76">
        <v>5</v>
      </c>
      <c r="F118" s="11"/>
      <c r="G118" s="12"/>
      <c r="H118" s="103"/>
      <c r="I118" s="14"/>
      <c r="J118" s="12" t="s">
        <v>216</v>
      </c>
      <c r="K118" s="87"/>
      <c r="L118" s="82"/>
      <c r="M118" s="11"/>
    </row>
    <row r="119" spans="1:13" s="79" customFormat="1" ht="13.5">
      <c r="A119" s="72"/>
      <c r="B119" s="88" t="s">
        <v>238</v>
      </c>
      <c r="C119" s="102"/>
      <c r="D119" s="86" t="str">
        <f>IF(ISNUMBER(C119),VLOOKUP(C119,Approaches,2,0),"")</f>
        <v/>
      </c>
      <c r="E119" s="76">
        <v>6</v>
      </c>
      <c r="F119" s="11"/>
      <c r="G119" s="12"/>
      <c r="H119" s="103"/>
      <c r="I119" s="14"/>
      <c r="J119" s="12"/>
      <c r="K119" s="87"/>
      <c r="L119" s="82"/>
      <c r="M119" s="11"/>
    </row>
    <row r="120" spans="1:13" s="79" customFormat="1" ht="13.5">
      <c r="A120" s="72"/>
      <c r="B120" s="88" t="s">
        <v>238</v>
      </c>
      <c r="C120" s="102"/>
      <c r="D120" s="86" t="str">
        <f>IF(ISNUMBER(C120),VLOOKUP(C120,Approaches,2,0),"")</f>
        <v/>
      </c>
      <c r="E120" s="76">
        <v>7</v>
      </c>
      <c r="F120" s="11"/>
      <c r="G120" s="12"/>
      <c r="H120" s="103"/>
      <c r="I120" s="14"/>
      <c r="J120" s="12"/>
      <c r="K120" s="87"/>
      <c r="L120" s="82"/>
      <c r="M120" s="11"/>
    </row>
    <row r="121" spans="1:13" s="79" customFormat="1" ht="13.5">
      <c r="A121" s="72"/>
      <c r="B121" s="88" t="s">
        <v>238</v>
      </c>
      <c r="C121" s="102"/>
      <c r="D121" s="86" t="str">
        <f>IF(ISNUMBER(C121),VLOOKUP(C121,Approaches,2,0),"")</f>
        <v/>
      </c>
      <c r="E121" s="76">
        <v>8</v>
      </c>
      <c r="F121" s="11"/>
      <c r="G121" s="12"/>
      <c r="H121" s="103"/>
      <c r="I121" s="14"/>
      <c r="J121" s="12"/>
      <c r="K121" s="87"/>
      <c r="L121" s="82"/>
      <c r="M121" s="11"/>
    </row>
    <row r="122" spans="1:13" s="79" customFormat="1" ht="13.5">
      <c r="A122" s="72"/>
      <c r="B122" s="88" t="s">
        <v>238</v>
      </c>
      <c r="C122" s="102"/>
      <c r="D122" s="90" t="str">
        <f>IF(ISNUMBER(C122),VLOOKUP(C122,Approaches,2,0),"")</f>
        <v/>
      </c>
      <c r="E122" s="76">
        <v>9</v>
      </c>
      <c r="F122" s="11"/>
      <c r="G122" s="12"/>
      <c r="H122" s="103"/>
      <c r="I122" s="14"/>
      <c r="J122" s="12"/>
      <c r="K122" s="87"/>
      <c r="L122" s="82"/>
      <c r="M122" s="11"/>
    </row>
    <row r="123" spans="1:13" s="79" customFormat="1" ht="14.25" thickBot="1">
      <c r="A123" s="72"/>
      <c r="B123" s="91"/>
      <c r="C123" s="91"/>
      <c r="D123" s="86"/>
      <c r="E123" s="76">
        <v>10</v>
      </c>
      <c r="F123" s="11"/>
      <c r="G123" s="12"/>
      <c r="H123" s="103"/>
      <c r="I123" s="15"/>
      <c r="J123" s="12"/>
      <c r="K123" s="87"/>
      <c r="L123" s="82"/>
      <c r="M123" s="11"/>
    </row>
    <row r="124" spans="1:13" s="79" customFormat="1" ht="14.25" thickBot="1">
      <c r="A124" s="72" t="str">
        <f>IF(B124="Code",1+MAX(A$5:A118),"")</f>
        <v/>
      </c>
      <c r="B124" s="92"/>
      <c r="C124" s="92"/>
      <c r="D124" s="92"/>
      <c r="E124" s="93"/>
      <c r="F124" s="94"/>
      <c r="G124" s="92" t="s">
        <v>204</v>
      </c>
      <c r="H124" s="95">
        <f>B114</f>
        <v>1101125</v>
      </c>
      <c r="I124" s="104"/>
      <c r="J124" s="93" t="s">
        <v>216</v>
      </c>
      <c r="K124" s="93"/>
      <c r="L124" s="93"/>
      <c r="M124" s="93"/>
    </row>
    <row r="125" spans="1:13" s="79" customFormat="1" ht="14.25" thickBot="1">
      <c r="A125" s="72">
        <f>IF(B125="Code",1+MAX(A$5:A124),"")</f>
        <v>11</v>
      </c>
      <c r="B125" s="73" t="s">
        <v>199</v>
      </c>
      <c r="C125" s="73"/>
      <c r="D125" s="74" t="s">
        <v>200</v>
      </c>
      <c r="E125" s="75"/>
      <c r="F125" s="74" t="s">
        <v>201</v>
      </c>
      <c r="G125" s="74" t="s">
        <v>202</v>
      </c>
      <c r="H125" s="75" t="s">
        <v>198</v>
      </c>
      <c r="I125" s="75" t="s">
        <v>203</v>
      </c>
      <c r="J125" s="75" t="s">
        <v>215</v>
      </c>
      <c r="K125" s="76"/>
      <c r="L125" s="77" t="str">
        <f>IF(AND(ISNUMBER(I136),ISNUMBER(H136)),"OK","")</f>
        <v/>
      </c>
      <c r="M125" s="78"/>
    </row>
    <row r="126" spans="1:13" s="79" customFormat="1" ht="13.5">
      <c r="A126" s="72" t="str">
        <f>IF(B126="Code",1+MAX(A$5:A125),"")</f>
        <v/>
      </c>
      <c r="B126" s="80">
        <f>VLOOKUP(A125,BasicHeadings,2,0)</f>
        <v>1101131</v>
      </c>
      <c r="C126" s="81"/>
      <c r="D126" s="80" t="str">
        <f>VLOOKUP(A125,BasicHeadings,3,0)</f>
        <v>Fresh, chilled or frozen fish and seafood</v>
      </c>
      <c r="E126" s="76">
        <v>1</v>
      </c>
      <c r="F126" s="11"/>
      <c r="G126" s="11"/>
      <c r="H126" s="12"/>
      <c r="I126" s="12"/>
      <c r="J126" s="12" t="s">
        <v>216</v>
      </c>
      <c r="K126" s="76"/>
      <c r="L126" s="82"/>
      <c r="M126" s="11"/>
    </row>
    <row r="127" spans="1:13" s="79" customFormat="1" ht="15" customHeight="1">
      <c r="A127" s="72" t="str">
        <f>IF(B127="Code",1+MAX(A$5:A126),"")</f>
        <v/>
      </c>
      <c r="B127" s="83"/>
      <c r="C127" s="84" t="s">
        <v>212</v>
      </c>
      <c r="D127" s="83"/>
      <c r="E127" s="76">
        <v>2</v>
      </c>
      <c r="F127" s="11"/>
      <c r="G127" s="11"/>
      <c r="H127" s="12"/>
      <c r="I127" s="12"/>
      <c r="J127" s="12" t="s">
        <v>216</v>
      </c>
      <c r="K127" s="76"/>
      <c r="L127" s="82"/>
      <c r="M127" s="11"/>
    </row>
    <row r="128" spans="1:13" s="79" customFormat="1" ht="13.5" customHeight="1">
      <c r="A128" s="72" t="str">
        <f>IF(B128="Code",1+MAX(A$5:A127),"")</f>
        <v/>
      </c>
      <c r="B128" s="85"/>
      <c r="C128" s="167" t="s">
        <v>239</v>
      </c>
      <c r="D128" s="168"/>
      <c r="E128" s="76">
        <v>3</v>
      </c>
      <c r="F128" s="11"/>
      <c r="G128" s="11"/>
      <c r="H128" s="12"/>
      <c r="I128" s="13"/>
      <c r="J128" s="12" t="s">
        <v>216</v>
      </c>
      <c r="K128" s="76"/>
      <c r="L128" s="82"/>
      <c r="M128" s="11"/>
    </row>
    <row r="129" spans="1:13" s="79" customFormat="1" ht="13.5">
      <c r="A129" s="72" t="str">
        <f>IF(B129="Code",1+MAX(A$5:A128),"")</f>
        <v/>
      </c>
      <c r="B129" s="86"/>
      <c r="C129" s="169"/>
      <c r="D129" s="170"/>
      <c r="E129" s="87">
        <v>4</v>
      </c>
      <c r="F129" s="11"/>
      <c r="G129" s="11"/>
      <c r="H129" s="12"/>
      <c r="I129" s="12"/>
      <c r="J129" s="12" t="s">
        <v>216</v>
      </c>
      <c r="K129" s="76"/>
      <c r="L129" s="82"/>
      <c r="M129" s="11"/>
    </row>
    <row r="130" spans="1:13" s="79" customFormat="1" ht="13.5">
      <c r="A130" s="72" t="str">
        <f>IF(B130="Code",1+MAX(A$5:A129),"")</f>
        <v/>
      </c>
      <c r="B130" s="88" t="s">
        <v>238</v>
      </c>
      <c r="C130" s="102"/>
      <c r="D130" s="89" t="str">
        <f>IF(ISNUMBER(C130),VLOOKUP(C130,Approaches,2,0),"")</f>
        <v/>
      </c>
      <c r="E130" s="76">
        <v>5</v>
      </c>
      <c r="F130" s="11"/>
      <c r="G130" s="12"/>
      <c r="H130" s="103"/>
      <c r="I130" s="14"/>
      <c r="J130" s="12" t="s">
        <v>216</v>
      </c>
      <c r="K130" s="87"/>
      <c r="L130" s="82"/>
      <c r="M130" s="11"/>
    </row>
    <row r="131" spans="1:13" s="79" customFormat="1" ht="13.5">
      <c r="A131" s="72"/>
      <c r="B131" s="88" t="s">
        <v>238</v>
      </c>
      <c r="C131" s="102"/>
      <c r="D131" s="86" t="str">
        <f>IF(ISNUMBER(C131),VLOOKUP(C131,Approaches,2,0),"")</f>
        <v/>
      </c>
      <c r="E131" s="76">
        <v>6</v>
      </c>
      <c r="F131" s="11"/>
      <c r="G131" s="12"/>
      <c r="H131" s="103"/>
      <c r="I131" s="14"/>
      <c r="J131" s="12"/>
      <c r="K131" s="87"/>
      <c r="L131" s="82"/>
      <c r="M131" s="11"/>
    </row>
    <row r="132" spans="1:13" s="79" customFormat="1" ht="13.5">
      <c r="A132" s="72"/>
      <c r="B132" s="88" t="s">
        <v>238</v>
      </c>
      <c r="C132" s="102"/>
      <c r="D132" s="86" t="str">
        <f>IF(ISNUMBER(C132),VLOOKUP(C132,Approaches,2,0),"")</f>
        <v/>
      </c>
      <c r="E132" s="76">
        <v>7</v>
      </c>
      <c r="F132" s="11"/>
      <c r="G132" s="12"/>
      <c r="H132" s="103"/>
      <c r="I132" s="14"/>
      <c r="J132" s="12"/>
      <c r="K132" s="87"/>
      <c r="L132" s="82"/>
      <c r="M132" s="11"/>
    </row>
    <row r="133" spans="1:13" s="79" customFormat="1" ht="13.5">
      <c r="A133" s="72"/>
      <c r="B133" s="88" t="s">
        <v>238</v>
      </c>
      <c r="C133" s="102"/>
      <c r="D133" s="86" t="str">
        <f>IF(ISNUMBER(C133),VLOOKUP(C133,Approaches,2,0),"")</f>
        <v/>
      </c>
      <c r="E133" s="76">
        <v>8</v>
      </c>
      <c r="F133" s="11"/>
      <c r="G133" s="12"/>
      <c r="H133" s="103"/>
      <c r="I133" s="14"/>
      <c r="J133" s="12"/>
      <c r="K133" s="87"/>
      <c r="L133" s="82"/>
      <c r="M133" s="11"/>
    </row>
    <row r="134" spans="1:13" s="79" customFormat="1" ht="13.5">
      <c r="A134" s="72"/>
      <c r="B134" s="88" t="s">
        <v>238</v>
      </c>
      <c r="C134" s="102"/>
      <c r="D134" s="90" t="str">
        <f>IF(ISNUMBER(C134),VLOOKUP(C134,Approaches,2,0),"")</f>
        <v/>
      </c>
      <c r="E134" s="76">
        <v>9</v>
      </c>
      <c r="F134" s="11"/>
      <c r="G134" s="12"/>
      <c r="H134" s="103"/>
      <c r="I134" s="14"/>
      <c r="J134" s="12"/>
      <c r="K134" s="87"/>
      <c r="L134" s="82"/>
      <c r="M134" s="11"/>
    </row>
    <row r="135" spans="1:13" s="79" customFormat="1" ht="14.25" thickBot="1">
      <c r="A135" s="72"/>
      <c r="B135" s="91"/>
      <c r="C135" s="91"/>
      <c r="D135" s="86"/>
      <c r="E135" s="76">
        <v>10</v>
      </c>
      <c r="F135" s="11"/>
      <c r="G135" s="12"/>
      <c r="H135" s="103"/>
      <c r="I135" s="15"/>
      <c r="J135" s="12"/>
      <c r="K135" s="87"/>
      <c r="L135" s="82"/>
      <c r="M135" s="11"/>
    </row>
    <row r="136" spans="1:13" s="79" customFormat="1" ht="14.25" thickBot="1">
      <c r="A136" s="72" t="str">
        <f>IF(B136="Code",1+MAX(A$5:A130),"")</f>
        <v/>
      </c>
      <c r="B136" s="92"/>
      <c r="C136" s="92"/>
      <c r="D136" s="92"/>
      <c r="E136" s="93"/>
      <c r="F136" s="94"/>
      <c r="G136" s="92" t="s">
        <v>204</v>
      </c>
      <c r="H136" s="95">
        <f>B126</f>
        <v>1101131</v>
      </c>
      <c r="I136" s="104"/>
      <c r="J136" s="93" t="s">
        <v>216</v>
      </c>
      <c r="K136" s="93"/>
      <c r="L136" s="93"/>
      <c r="M136" s="93"/>
    </row>
    <row r="137" spans="1:13" s="79" customFormat="1" ht="14.25" thickBot="1">
      <c r="A137" s="72">
        <f>IF(B137="Code",1+MAX(A$5:A136),"")</f>
        <v>12</v>
      </c>
      <c r="B137" s="73" t="s">
        <v>199</v>
      </c>
      <c r="C137" s="73"/>
      <c r="D137" s="74" t="s">
        <v>200</v>
      </c>
      <c r="E137" s="75"/>
      <c r="F137" s="74" t="s">
        <v>201</v>
      </c>
      <c r="G137" s="74" t="s">
        <v>202</v>
      </c>
      <c r="H137" s="75" t="s">
        <v>198</v>
      </c>
      <c r="I137" s="75" t="s">
        <v>203</v>
      </c>
      <c r="J137" s="75" t="s">
        <v>215</v>
      </c>
      <c r="K137" s="76"/>
      <c r="L137" s="77" t="str">
        <f>IF(AND(ISNUMBER(I148),ISNUMBER(H148)),"OK","")</f>
        <v/>
      </c>
      <c r="M137" s="78"/>
    </row>
    <row r="138" spans="1:13" s="79" customFormat="1" ht="13.5">
      <c r="A138" s="72" t="str">
        <f>IF(B138="Code",1+MAX(A$5:A137),"")</f>
        <v/>
      </c>
      <c r="B138" s="80">
        <f>VLOOKUP(A137,BasicHeadings,2,0)</f>
        <v>1101132</v>
      </c>
      <c r="C138" s="81"/>
      <c r="D138" s="80" t="str">
        <f>VLOOKUP(A137,BasicHeadings,3,0)</f>
        <v>Preserved or processed fish and seafood</v>
      </c>
      <c r="E138" s="76">
        <v>1</v>
      </c>
      <c r="F138" s="11"/>
      <c r="G138" s="11"/>
      <c r="H138" s="12"/>
      <c r="I138" s="12"/>
      <c r="J138" s="12" t="s">
        <v>216</v>
      </c>
      <c r="K138" s="76"/>
      <c r="L138" s="82"/>
      <c r="M138" s="11"/>
    </row>
    <row r="139" spans="1:13" s="79" customFormat="1" ht="15" customHeight="1">
      <c r="A139" s="72" t="str">
        <f>IF(B139="Code",1+MAX(A$5:A138),"")</f>
        <v/>
      </c>
      <c r="B139" s="83"/>
      <c r="C139" s="84" t="s">
        <v>212</v>
      </c>
      <c r="D139" s="83"/>
      <c r="E139" s="76">
        <v>2</v>
      </c>
      <c r="F139" s="11"/>
      <c r="G139" s="11"/>
      <c r="H139" s="12"/>
      <c r="I139" s="12"/>
      <c r="J139" s="12" t="s">
        <v>216</v>
      </c>
      <c r="K139" s="76"/>
      <c r="L139" s="82"/>
      <c r="M139" s="11"/>
    </row>
    <row r="140" spans="1:13" s="79" customFormat="1" ht="13.5" customHeight="1">
      <c r="A140" s="72" t="str">
        <f>IF(B140="Code",1+MAX(A$5:A139),"")</f>
        <v/>
      </c>
      <c r="B140" s="85"/>
      <c r="C140" s="167" t="s">
        <v>239</v>
      </c>
      <c r="D140" s="168"/>
      <c r="E140" s="76">
        <v>3</v>
      </c>
      <c r="F140" s="11"/>
      <c r="G140" s="11"/>
      <c r="H140" s="12"/>
      <c r="I140" s="13"/>
      <c r="J140" s="12" t="s">
        <v>216</v>
      </c>
      <c r="K140" s="76"/>
      <c r="L140" s="82"/>
      <c r="M140" s="11"/>
    </row>
    <row r="141" spans="1:13" s="79" customFormat="1" ht="13.5">
      <c r="A141" s="72" t="str">
        <f>IF(B141="Code",1+MAX(A$5:A140),"")</f>
        <v/>
      </c>
      <c r="B141" s="86"/>
      <c r="C141" s="169"/>
      <c r="D141" s="170"/>
      <c r="E141" s="87">
        <v>4</v>
      </c>
      <c r="F141" s="11"/>
      <c r="G141" s="11"/>
      <c r="H141" s="12"/>
      <c r="I141" s="12"/>
      <c r="J141" s="12" t="s">
        <v>216</v>
      </c>
      <c r="K141" s="76"/>
      <c r="L141" s="82"/>
      <c r="M141" s="11"/>
    </row>
    <row r="142" spans="1:13" s="79" customFormat="1" ht="13.5">
      <c r="A142" s="72" t="str">
        <f>IF(B142="Code",1+MAX(A$5:A141),"")</f>
        <v/>
      </c>
      <c r="B142" s="88" t="s">
        <v>238</v>
      </c>
      <c r="C142" s="102"/>
      <c r="D142" s="89" t="str">
        <f>IF(ISNUMBER(C142),VLOOKUP(C142,Approaches,2,0),"")</f>
        <v/>
      </c>
      <c r="E142" s="76">
        <v>5</v>
      </c>
      <c r="F142" s="11"/>
      <c r="G142" s="12"/>
      <c r="H142" s="103"/>
      <c r="I142" s="14"/>
      <c r="J142" s="12" t="s">
        <v>216</v>
      </c>
      <c r="K142" s="87"/>
      <c r="L142" s="82"/>
      <c r="M142" s="11"/>
    </row>
    <row r="143" spans="1:13" s="79" customFormat="1" ht="13.5">
      <c r="A143" s="72"/>
      <c r="B143" s="88" t="s">
        <v>238</v>
      </c>
      <c r="C143" s="102"/>
      <c r="D143" s="86" t="str">
        <f>IF(ISNUMBER(C143),VLOOKUP(C143,Approaches,2,0),"")</f>
        <v/>
      </c>
      <c r="E143" s="76">
        <v>6</v>
      </c>
      <c r="F143" s="11"/>
      <c r="G143" s="12"/>
      <c r="H143" s="103"/>
      <c r="I143" s="14"/>
      <c r="J143" s="12"/>
      <c r="K143" s="87"/>
      <c r="L143" s="82"/>
      <c r="M143" s="11"/>
    </row>
    <row r="144" spans="1:13" s="79" customFormat="1" ht="13.5">
      <c r="A144" s="72"/>
      <c r="B144" s="88" t="s">
        <v>238</v>
      </c>
      <c r="C144" s="102"/>
      <c r="D144" s="86" t="str">
        <f>IF(ISNUMBER(C144),VLOOKUP(C144,Approaches,2,0),"")</f>
        <v/>
      </c>
      <c r="E144" s="76">
        <v>7</v>
      </c>
      <c r="F144" s="11"/>
      <c r="G144" s="12"/>
      <c r="H144" s="103"/>
      <c r="I144" s="14"/>
      <c r="J144" s="12"/>
      <c r="K144" s="87"/>
      <c r="L144" s="82"/>
      <c r="M144" s="11"/>
    </row>
    <row r="145" spans="1:13" s="79" customFormat="1" ht="13.5">
      <c r="A145" s="72"/>
      <c r="B145" s="88" t="s">
        <v>238</v>
      </c>
      <c r="C145" s="102"/>
      <c r="D145" s="86" t="str">
        <f>IF(ISNUMBER(C145),VLOOKUP(C145,Approaches,2,0),"")</f>
        <v/>
      </c>
      <c r="E145" s="76">
        <v>8</v>
      </c>
      <c r="F145" s="11"/>
      <c r="G145" s="12"/>
      <c r="H145" s="103"/>
      <c r="I145" s="14"/>
      <c r="J145" s="12"/>
      <c r="K145" s="87"/>
      <c r="L145" s="82"/>
      <c r="M145" s="11"/>
    </row>
    <row r="146" spans="1:13" s="79" customFormat="1" ht="13.5">
      <c r="A146" s="72"/>
      <c r="B146" s="88" t="s">
        <v>238</v>
      </c>
      <c r="C146" s="102"/>
      <c r="D146" s="90" t="str">
        <f>IF(ISNUMBER(C146),VLOOKUP(C146,Approaches,2,0),"")</f>
        <v/>
      </c>
      <c r="E146" s="76">
        <v>9</v>
      </c>
      <c r="F146" s="11"/>
      <c r="G146" s="12"/>
      <c r="H146" s="103"/>
      <c r="I146" s="14"/>
      <c r="J146" s="12"/>
      <c r="K146" s="87"/>
      <c r="L146" s="82"/>
      <c r="M146" s="11"/>
    </row>
    <row r="147" spans="1:13" s="79" customFormat="1" ht="14.25" thickBot="1">
      <c r="A147" s="72"/>
      <c r="B147" s="91"/>
      <c r="C147" s="91"/>
      <c r="D147" s="86"/>
      <c r="E147" s="76">
        <v>10</v>
      </c>
      <c r="F147" s="11"/>
      <c r="G147" s="12"/>
      <c r="H147" s="103"/>
      <c r="I147" s="15"/>
      <c r="J147" s="12"/>
      <c r="K147" s="87"/>
      <c r="L147" s="82"/>
      <c r="M147" s="11"/>
    </row>
    <row r="148" spans="1:13" s="79" customFormat="1" ht="14.25" thickBot="1">
      <c r="A148" s="72" t="str">
        <f>IF(B148="Code",1+MAX(A$5:A142),"")</f>
        <v/>
      </c>
      <c r="B148" s="92"/>
      <c r="C148" s="92"/>
      <c r="D148" s="92"/>
      <c r="E148" s="93"/>
      <c r="F148" s="94"/>
      <c r="G148" s="92" t="s">
        <v>204</v>
      </c>
      <c r="H148" s="95">
        <f>B138</f>
        <v>1101132</v>
      </c>
      <c r="I148" s="104"/>
      <c r="J148" s="93" t="s">
        <v>216</v>
      </c>
      <c r="K148" s="93"/>
      <c r="L148" s="93"/>
      <c r="M148" s="93"/>
    </row>
    <row r="149" spans="1:13" s="79" customFormat="1" ht="14.25" thickBot="1">
      <c r="A149" s="72">
        <f>IF(B149="Code",1+MAX(A$5:A148),"")</f>
        <v>13</v>
      </c>
      <c r="B149" s="73" t="s">
        <v>199</v>
      </c>
      <c r="C149" s="73"/>
      <c r="D149" s="74" t="s">
        <v>200</v>
      </c>
      <c r="E149" s="75"/>
      <c r="F149" s="74" t="s">
        <v>201</v>
      </c>
      <c r="G149" s="74" t="s">
        <v>202</v>
      </c>
      <c r="H149" s="75" t="s">
        <v>198</v>
      </c>
      <c r="I149" s="75" t="s">
        <v>203</v>
      </c>
      <c r="J149" s="75" t="s">
        <v>215</v>
      </c>
      <c r="K149" s="76"/>
      <c r="L149" s="77" t="str">
        <f>IF(AND(ISNUMBER(I160),ISNUMBER(H160)),"OK","")</f>
        <v/>
      </c>
      <c r="M149" s="78"/>
    </row>
    <row r="150" spans="1:13" s="79" customFormat="1" ht="13.5">
      <c r="A150" s="72" t="str">
        <f>IF(B150="Code",1+MAX(A$5:A149),"")</f>
        <v/>
      </c>
      <c r="B150" s="80">
        <f>VLOOKUP(A149,BasicHeadings,2,0)</f>
        <v>1101141</v>
      </c>
      <c r="C150" s="81"/>
      <c r="D150" s="80" t="str">
        <f>VLOOKUP(A149,BasicHeadings,3,0)</f>
        <v>Fresh milk</v>
      </c>
      <c r="E150" s="76">
        <v>1</v>
      </c>
      <c r="F150" s="11"/>
      <c r="G150" s="11"/>
      <c r="H150" s="12"/>
      <c r="I150" s="12"/>
      <c r="J150" s="12" t="s">
        <v>216</v>
      </c>
      <c r="K150" s="76"/>
      <c r="L150" s="82"/>
      <c r="M150" s="11"/>
    </row>
    <row r="151" spans="1:13" s="79" customFormat="1" ht="15" customHeight="1">
      <c r="A151" s="72" t="str">
        <f>IF(B151="Code",1+MAX(A$5:A150),"")</f>
        <v/>
      </c>
      <c r="B151" s="83"/>
      <c r="C151" s="84" t="s">
        <v>212</v>
      </c>
      <c r="D151" s="83"/>
      <c r="E151" s="76">
        <v>2</v>
      </c>
      <c r="F151" s="11"/>
      <c r="G151" s="11"/>
      <c r="H151" s="12"/>
      <c r="I151" s="12"/>
      <c r="J151" s="12" t="s">
        <v>216</v>
      </c>
      <c r="K151" s="76"/>
      <c r="L151" s="82"/>
      <c r="M151" s="11"/>
    </row>
    <row r="152" spans="1:13" s="79" customFormat="1" ht="13.5" customHeight="1">
      <c r="A152" s="72" t="str">
        <f>IF(B152="Code",1+MAX(A$5:A151),"")</f>
        <v/>
      </c>
      <c r="B152" s="85"/>
      <c r="C152" s="167" t="s">
        <v>239</v>
      </c>
      <c r="D152" s="168"/>
      <c r="E152" s="76">
        <v>3</v>
      </c>
      <c r="F152" s="11"/>
      <c r="G152" s="11"/>
      <c r="H152" s="12"/>
      <c r="I152" s="13"/>
      <c r="J152" s="12" t="s">
        <v>216</v>
      </c>
      <c r="K152" s="76"/>
      <c r="L152" s="82"/>
      <c r="M152" s="11"/>
    </row>
    <row r="153" spans="1:13" s="79" customFormat="1" ht="13.5">
      <c r="A153" s="72" t="str">
        <f>IF(B153="Code",1+MAX(A$5:A152),"")</f>
        <v/>
      </c>
      <c r="B153" s="86"/>
      <c r="C153" s="169"/>
      <c r="D153" s="170"/>
      <c r="E153" s="87">
        <v>4</v>
      </c>
      <c r="F153" s="11"/>
      <c r="G153" s="11"/>
      <c r="H153" s="12"/>
      <c r="I153" s="12"/>
      <c r="J153" s="12" t="s">
        <v>216</v>
      </c>
      <c r="K153" s="76"/>
      <c r="L153" s="82"/>
      <c r="M153" s="11"/>
    </row>
    <row r="154" spans="1:13" s="79" customFormat="1" ht="13.5">
      <c r="A154" s="72" t="str">
        <f>IF(B154="Code",1+MAX(A$5:A153),"")</f>
        <v/>
      </c>
      <c r="B154" s="88" t="s">
        <v>238</v>
      </c>
      <c r="C154" s="102"/>
      <c r="D154" s="89" t="str">
        <f>IF(ISNUMBER(C154),VLOOKUP(C154,Approaches,2,0),"")</f>
        <v/>
      </c>
      <c r="E154" s="76">
        <v>5</v>
      </c>
      <c r="F154" s="11"/>
      <c r="G154" s="12"/>
      <c r="H154" s="103"/>
      <c r="I154" s="14"/>
      <c r="J154" s="12" t="s">
        <v>216</v>
      </c>
      <c r="K154" s="87"/>
      <c r="L154" s="82"/>
      <c r="M154" s="11"/>
    </row>
    <row r="155" spans="1:13" s="79" customFormat="1" ht="13.5">
      <c r="A155" s="72"/>
      <c r="B155" s="88" t="s">
        <v>238</v>
      </c>
      <c r="C155" s="102"/>
      <c r="D155" s="86" t="str">
        <f>IF(ISNUMBER(C155),VLOOKUP(C155,Approaches,2,0),"")</f>
        <v/>
      </c>
      <c r="E155" s="76">
        <v>6</v>
      </c>
      <c r="F155" s="11"/>
      <c r="G155" s="12"/>
      <c r="H155" s="103"/>
      <c r="I155" s="14"/>
      <c r="J155" s="12"/>
      <c r="K155" s="87"/>
      <c r="L155" s="82"/>
      <c r="M155" s="11"/>
    </row>
    <row r="156" spans="1:13" s="79" customFormat="1" ht="13.5">
      <c r="A156" s="72"/>
      <c r="B156" s="88" t="s">
        <v>238</v>
      </c>
      <c r="C156" s="102"/>
      <c r="D156" s="86" t="str">
        <f>IF(ISNUMBER(C156),VLOOKUP(C156,Approaches,2,0),"")</f>
        <v/>
      </c>
      <c r="E156" s="76">
        <v>7</v>
      </c>
      <c r="F156" s="11"/>
      <c r="G156" s="12"/>
      <c r="H156" s="103"/>
      <c r="I156" s="14"/>
      <c r="J156" s="12"/>
      <c r="K156" s="87"/>
      <c r="L156" s="82"/>
      <c r="M156" s="11"/>
    </row>
    <row r="157" spans="1:13" s="79" customFormat="1" ht="13.5">
      <c r="A157" s="72"/>
      <c r="B157" s="88" t="s">
        <v>238</v>
      </c>
      <c r="C157" s="102"/>
      <c r="D157" s="86" t="str">
        <f>IF(ISNUMBER(C157),VLOOKUP(C157,Approaches,2,0),"")</f>
        <v/>
      </c>
      <c r="E157" s="76">
        <v>8</v>
      </c>
      <c r="F157" s="11"/>
      <c r="G157" s="12"/>
      <c r="H157" s="103"/>
      <c r="I157" s="14"/>
      <c r="J157" s="12"/>
      <c r="K157" s="87"/>
      <c r="L157" s="82"/>
      <c r="M157" s="11"/>
    </row>
    <row r="158" spans="1:13" s="79" customFormat="1" ht="13.5">
      <c r="A158" s="72"/>
      <c r="B158" s="88" t="s">
        <v>238</v>
      </c>
      <c r="C158" s="102"/>
      <c r="D158" s="90" t="str">
        <f>IF(ISNUMBER(C158),VLOOKUP(C158,Approaches,2,0),"")</f>
        <v/>
      </c>
      <c r="E158" s="76">
        <v>9</v>
      </c>
      <c r="F158" s="11"/>
      <c r="G158" s="12"/>
      <c r="H158" s="103"/>
      <c r="I158" s="14"/>
      <c r="J158" s="12"/>
      <c r="K158" s="87"/>
      <c r="L158" s="82"/>
      <c r="M158" s="11"/>
    </row>
    <row r="159" spans="1:13" s="79" customFormat="1" ht="14.25" thickBot="1">
      <c r="A159" s="72"/>
      <c r="B159" s="91"/>
      <c r="C159" s="91"/>
      <c r="D159" s="86"/>
      <c r="E159" s="76">
        <v>10</v>
      </c>
      <c r="F159" s="11"/>
      <c r="G159" s="12"/>
      <c r="H159" s="103"/>
      <c r="I159" s="15"/>
      <c r="J159" s="12"/>
      <c r="K159" s="87"/>
      <c r="L159" s="82"/>
      <c r="M159" s="11"/>
    </row>
    <row r="160" spans="1:13" s="79" customFormat="1" ht="14.25" thickBot="1">
      <c r="A160" s="72" t="str">
        <f>IF(B160="Code",1+MAX(A$5:A154),"")</f>
        <v/>
      </c>
      <c r="B160" s="92"/>
      <c r="C160" s="92"/>
      <c r="D160" s="92"/>
      <c r="E160" s="93"/>
      <c r="F160" s="94"/>
      <c r="G160" s="92" t="s">
        <v>204</v>
      </c>
      <c r="H160" s="95">
        <f>B150</f>
        <v>1101141</v>
      </c>
      <c r="I160" s="104"/>
      <c r="J160" s="93" t="s">
        <v>216</v>
      </c>
      <c r="K160" s="93"/>
      <c r="L160" s="93"/>
      <c r="M160" s="93"/>
    </row>
    <row r="161" spans="1:13" s="79" customFormat="1" ht="14.25" thickBot="1">
      <c r="A161" s="72">
        <f>IF(B161="Code",1+MAX(A$5:A160),"")</f>
        <v>14</v>
      </c>
      <c r="B161" s="73" t="s">
        <v>199</v>
      </c>
      <c r="C161" s="73"/>
      <c r="D161" s="74" t="s">
        <v>200</v>
      </c>
      <c r="E161" s="75"/>
      <c r="F161" s="74" t="s">
        <v>201</v>
      </c>
      <c r="G161" s="74" t="s">
        <v>202</v>
      </c>
      <c r="H161" s="75" t="s">
        <v>198</v>
      </c>
      <c r="I161" s="75" t="s">
        <v>203</v>
      </c>
      <c r="J161" s="75" t="s">
        <v>215</v>
      </c>
      <c r="K161" s="76"/>
      <c r="L161" s="77" t="str">
        <f>IF(AND(ISNUMBER(I172),ISNUMBER(H172)),"OK","")</f>
        <v/>
      </c>
      <c r="M161" s="78"/>
    </row>
    <row r="162" spans="1:13" s="79" customFormat="1" ht="13.5">
      <c r="A162" s="72" t="str">
        <f>IF(B162="Code",1+MAX(A$5:A161),"")</f>
        <v/>
      </c>
      <c r="B162" s="80">
        <f>VLOOKUP(A161,BasicHeadings,2,0)</f>
        <v>1101142</v>
      </c>
      <c r="C162" s="81"/>
      <c r="D162" s="80" t="str">
        <f>VLOOKUP(A161,BasicHeadings,3,0)</f>
        <v>Preserved milk and other milk products</v>
      </c>
      <c r="E162" s="76">
        <v>1</v>
      </c>
      <c r="F162" s="11"/>
      <c r="G162" s="11"/>
      <c r="H162" s="12"/>
      <c r="I162" s="12"/>
      <c r="J162" s="12" t="s">
        <v>216</v>
      </c>
      <c r="K162" s="76"/>
      <c r="L162" s="82"/>
      <c r="M162" s="11"/>
    </row>
    <row r="163" spans="1:13" s="79" customFormat="1" ht="15" customHeight="1">
      <c r="A163" s="72" t="str">
        <f>IF(B163="Code",1+MAX(A$5:A162),"")</f>
        <v/>
      </c>
      <c r="B163" s="83"/>
      <c r="C163" s="84" t="s">
        <v>212</v>
      </c>
      <c r="D163" s="83"/>
      <c r="E163" s="76">
        <v>2</v>
      </c>
      <c r="F163" s="11"/>
      <c r="G163" s="11"/>
      <c r="H163" s="12"/>
      <c r="I163" s="12"/>
      <c r="J163" s="12" t="s">
        <v>216</v>
      </c>
      <c r="K163" s="76"/>
      <c r="L163" s="82"/>
      <c r="M163" s="11"/>
    </row>
    <row r="164" spans="1:13" s="79" customFormat="1" ht="13.5" customHeight="1">
      <c r="A164" s="72" t="str">
        <f>IF(B164="Code",1+MAX(A$5:A163),"")</f>
        <v/>
      </c>
      <c r="B164" s="85"/>
      <c r="C164" s="167" t="s">
        <v>239</v>
      </c>
      <c r="D164" s="168"/>
      <c r="E164" s="76">
        <v>3</v>
      </c>
      <c r="F164" s="11"/>
      <c r="G164" s="11"/>
      <c r="H164" s="12"/>
      <c r="I164" s="13"/>
      <c r="J164" s="12" t="s">
        <v>216</v>
      </c>
      <c r="K164" s="76"/>
      <c r="L164" s="82"/>
      <c r="M164" s="11"/>
    </row>
    <row r="165" spans="1:13" s="79" customFormat="1" ht="13.5">
      <c r="A165" s="72" t="str">
        <f>IF(B165="Code",1+MAX(A$5:A164),"")</f>
        <v/>
      </c>
      <c r="B165" s="86"/>
      <c r="C165" s="169"/>
      <c r="D165" s="170"/>
      <c r="E165" s="87">
        <v>4</v>
      </c>
      <c r="F165" s="11"/>
      <c r="G165" s="11"/>
      <c r="H165" s="12"/>
      <c r="I165" s="12"/>
      <c r="J165" s="12" t="s">
        <v>216</v>
      </c>
      <c r="K165" s="76"/>
      <c r="L165" s="82"/>
      <c r="M165" s="11"/>
    </row>
    <row r="166" spans="1:13" s="79" customFormat="1" ht="13.5">
      <c r="A166" s="72" t="str">
        <f>IF(B166="Code",1+MAX(A$5:A165),"")</f>
        <v/>
      </c>
      <c r="B166" s="88" t="s">
        <v>238</v>
      </c>
      <c r="C166" s="102"/>
      <c r="D166" s="89" t="str">
        <f>IF(ISNUMBER(C166),VLOOKUP(C166,Approaches,2,0),"")</f>
        <v/>
      </c>
      <c r="E166" s="76">
        <v>5</v>
      </c>
      <c r="F166" s="11"/>
      <c r="G166" s="12"/>
      <c r="H166" s="103"/>
      <c r="I166" s="14"/>
      <c r="J166" s="12" t="s">
        <v>216</v>
      </c>
      <c r="K166" s="87"/>
      <c r="L166" s="82"/>
      <c r="M166" s="11"/>
    </row>
    <row r="167" spans="1:13" s="79" customFormat="1" ht="13.5">
      <c r="A167" s="72"/>
      <c r="B167" s="88" t="s">
        <v>238</v>
      </c>
      <c r="C167" s="102"/>
      <c r="D167" s="86" t="str">
        <f>IF(ISNUMBER(C167),VLOOKUP(C167,Approaches,2,0),"")</f>
        <v/>
      </c>
      <c r="E167" s="76">
        <v>6</v>
      </c>
      <c r="F167" s="11"/>
      <c r="G167" s="12"/>
      <c r="H167" s="103"/>
      <c r="I167" s="14"/>
      <c r="J167" s="12"/>
      <c r="K167" s="87"/>
      <c r="L167" s="82"/>
      <c r="M167" s="11"/>
    </row>
    <row r="168" spans="1:13" s="79" customFormat="1" ht="13.5">
      <c r="A168" s="72"/>
      <c r="B168" s="88" t="s">
        <v>238</v>
      </c>
      <c r="C168" s="102"/>
      <c r="D168" s="86" t="str">
        <f>IF(ISNUMBER(C168),VLOOKUP(C168,Approaches,2,0),"")</f>
        <v/>
      </c>
      <c r="E168" s="76">
        <v>7</v>
      </c>
      <c r="F168" s="11"/>
      <c r="G168" s="12"/>
      <c r="H168" s="103"/>
      <c r="I168" s="14"/>
      <c r="J168" s="12"/>
      <c r="K168" s="87"/>
      <c r="L168" s="82"/>
      <c r="M168" s="11"/>
    </row>
    <row r="169" spans="1:13" s="79" customFormat="1" ht="13.5">
      <c r="A169" s="72"/>
      <c r="B169" s="88" t="s">
        <v>238</v>
      </c>
      <c r="C169" s="102"/>
      <c r="D169" s="86" t="str">
        <f>IF(ISNUMBER(C169),VLOOKUP(C169,Approaches,2,0),"")</f>
        <v/>
      </c>
      <c r="E169" s="76">
        <v>8</v>
      </c>
      <c r="F169" s="11"/>
      <c r="G169" s="12"/>
      <c r="H169" s="103"/>
      <c r="I169" s="14"/>
      <c r="J169" s="12"/>
      <c r="K169" s="87"/>
      <c r="L169" s="82"/>
      <c r="M169" s="11"/>
    </row>
    <row r="170" spans="1:13" s="79" customFormat="1" ht="13.5">
      <c r="A170" s="72"/>
      <c r="B170" s="88" t="s">
        <v>238</v>
      </c>
      <c r="C170" s="102"/>
      <c r="D170" s="90" t="str">
        <f>IF(ISNUMBER(C170),VLOOKUP(C170,Approaches,2,0),"")</f>
        <v/>
      </c>
      <c r="E170" s="76">
        <v>9</v>
      </c>
      <c r="F170" s="11"/>
      <c r="G170" s="12"/>
      <c r="H170" s="103"/>
      <c r="I170" s="14"/>
      <c r="J170" s="12"/>
      <c r="K170" s="87"/>
      <c r="L170" s="82"/>
      <c r="M170" s="11"/>
    </row>
    <row r="171" spans="1:13" s="79" customFormat="1" ht="14.25" thickBot="1">
      <c r="A171" s="72"/>
      <c r="B171" s="91"/>
      <c r="C171" s="91"/>
      <c r="D171" s="86"/>
      <c r="E171" s="76">
        <v>10</v>
      </c>
      <c r="F171" s="11"/>
      <c r="G171" s="12"/>
      <c r="H171" s="103"/>
      <c r="I171" s="15"/>
      <c r="J171" s="12"/>
      <c r="K171" s="87"/>
      <c r="L171" s="82"/>
      <c r="M171" s="11"/>
    </row>
    <row r="172" spans="1:13" s="79" customFormat="1" ht="14.25" thickBot="1">
      <c r="A172" s="72" t="str">
        <f>IF(B172="Code",1+MAX(A$5:A166),"")</f>
        <v/>
      </c>
      <c r="B172" s="92"/>
      <c r="C172" s="92"/>
      <c r="D172" s="92"/>
      <c r="E172" s="93"/>
      <c r="F172" s="94"/>
      <c r="G172" s="92" t="s">
        <v>204</v>
      </c>
      <c r="H172" s="95">
        <f>B162</f>
        <v>1101142</v>
      </c>
      <c r="I172" s="104"/>
      <c r="J172" s="93" t="s">
        <v>216</v>
      </c>
      <c r="K172" s="93"/>
      <c r="L172" s="93"/>
      <c r="M172" s="93"/>
    </row>
    <row r="173" spans="1:13" s="79" customFormat="1" ht="14.25" thickBot="1">
      <c r="A173" s="72">
        <f>IF(B173="Code",1+MAX(A$5:A172),"")</f>
        <v>15</v>
      </c>
      <c r="B173" s="73" t="s">
        <v>199</v>
      </c>
      <c r="C173" s="73"/>
      <c r="D173" s="74" t="s">
        <v>200</v>
      </c>
      <c r="E173" s="75"/>
      <c r="F173" s="74" t="s">
        <v>201</v>
      </c>
      <c r="G173" s="74" t="s">
        <v>202</v>
      </c>
      <c r="H173" s="75" t="s">
        <v>198</v>
      </c>
      <c r="I173" s="75" t="s">
        <v>203</v>
      </c>
      <c r="J173" s="75" t="s">
        <v>215</v>
      </c>
      <c r="K173" s="76"/>
      <c r="L173" s="77" t="str">
        <f>IF(AND(ISNUMBER(I184),ISNUMBER(H184)),"OK","")</f>
        <v/>
      </c>
      <c r="M173" s="78"/>
    </row>
    <row r="174" spans="1:13" s="79" customFormat="1" ht="13.5">
      <c r="A174" s="72" t="str">
        <f>IF(B174="Code",1+MAX(A$5:A173),"")</f>
        <v/>
      </c>
      <c r="B174" s="80">
        <f>VLOOKUP(A173,BasicHeadings,2,0)</f>
        <v>1101143</v>
      </c>
      <c r="C174" s="81"/>
      <c r="D174" s="80" t="str">
        <f>VLOOKUP(A173,BasicHeadings,3,0)</f>
        <v>Cheese and curd</v>
      </c>
      <c r="E174" s="76">
        <v>1</v>
      </c>
      <c r="F174" s="11"/>
      <c r="G174" s="11"/>
      <c r="H174" s="12"/>
      <c r="I174" s="12"/>
      <c r="J174" s="12" t="s">
        <v>216</v>
      </c>
      <c r="K174" s="76"/>
      <c r="L174" s="82"/>
      <c r="M174" s="11"/>
    </row>
    <row r="175" spans="1:13" s="79" customFormat="1" ht="15" customHeight="1">
      <c r="A175" s="72" t="str">
        <f>IF(B175="Code",1+MAX(A$5:A174),"")</f>
        <v/>
      </c>
      <c r="B175" s="83"/>
      <c r="C175" s="84" t="s">
        <v>212</v>
      </c>
      <c r="D175" s="83"/>
      <c r="E175" s="76">
        <v>2</v>
      </c>
      <c r="F175" s="11"/>
      <c r="G175" s="11"/>
      <c r="H175" s="12"/>
      <c r="I175" s="12"/>
      <c r="J175" s="12" t="s">
        <v>216</v>
      </c>
      <c r="K175" s="76"/>
      <c r="L175" s="82"/>
      <c r="M175" s="11"/>
    </row>
    <row r="176" spans="1:13" s="79" customFormat="1" ht="13.5" customHeight="1">
      <c r="A176" s="72" t="str">
        <f>IF(B176="Code",1+MAX(A$5:A175),"")</f>
        <v/>
      </c>
      <c r="B176" s="85"/>
      <c r="C176" s="167" t="s">
        <v>239</v>
      </c>
      <c r="D176" s="168"/>
      <c r="E176" s="76">
        <v>3</v>
      </c>
      <c r="F176" s="11"/>
      <c r="G176" s="11"/>
      <c r="H176" s="12"/>
      <c r="I176" s="13"/>
      <c r="J176" s="12" t="s">
        <v>216</v>
      </c>
      <c r="K176" s="76"/>
      <c r="L176" s="82"/>
      <c r="M176" s="11"/>
    </row>
    <row r="177" spans="1:13" s="79" customFormat="1" ht="13.5">
      <c r="A177" s="72" t="str">
        <f>IF(B177="Code",1+MAX(A$5:A176),"")</f>
        <v/>
      </c>
      <c r="B177" s="86"/>
      <c r="C177" s="169"/>
      <c r="D177" s="170"/>
      <c r="E177" s="87">
        <v>4</v>
      </c>
      <c r="F177" s="11"/>
      <c r="G177" s="11"/>
      <c r="H177" s="12"/>
      <c r="I177" s="12"/>
      <c r="J177" s="12" t="s">
        <v>216</v>
      </c>
      <c r="K177" s="76"/>
      <c r="L177" s="82"/>
      <c r="M177" s="11"/>
    </row>
    <row r="178" spans="1:13" s="79" customFormat="1" ht="13.5">
      <c r="A178" s="72" t="str">
        <f>IF(B178="Code",1+MAX(A$5:A177),"")</f>
        <v/>
      </c>
      <c r="B178" s="88" t="s">
        <v>238</v>
      </c>
      <c r="C178" s="102"/>
      <c r="D178" s="89" t="str">
        <f>IF(ISNUMBER(C178),VLOOKUP(C178,Approaches,2,0),"")</f>
        <v/>
      </c>
      <c r="E178" s="76">
        <v>5</v>
      </c>
      <c r="F178" s="11"/>
      <c r="G178" s="12"/>
      <c r="H178" s="103"/>
      <c r="I178" s="14"/>
      <c r="J178" s="12" t="s">
        <v>216</v>
      </c>
      <c r="K178" s="87"/>
      <c r="L178" s="82"/>
      <c r="M178" s="11"/>
    </row>
    <row r="179" spans="1:13" s="79" customFormat="1" ht="13.5">
      <c r="A179" s="72"/>
      <c r="B179" s="88" t="s">
        <v>238</v>
      </c>
      <c r="C179" s="102"/>
      <c r="D179" s="86" t="str">
        <f>IF(ISNUMBER(C179),VLOOKUP(C179,Approaches,2,0),"")</f>
        <v/>
      </c>
      <c r="E179" s="76">
        <v>6</v>
      </c>
      <c r="F179" s="11"/>
      <c r="G179" s="12"/>
      <c r="H179" s="103"/>
      <c r="I179" s="14"/>
      <c r="J179" s="12"/>
      <c r="K179" s="87"/>
      <c r="L179" s="82"/>
      <c r="M179" s="11"/>
    </row>
    <row r="180" spans="1:13" s="79" customFormat="1" ht="13.5">
      <c r="A180" s="72"/>
      <c r="B180" s="88" t="s">
        <v>238</v>
      </c>
      <c r="C180" s="102"/>
      <c r="D180" s="86" t="str">
        <f>IF(ISNUMBER(C180),VLOOKUP(C180,Approaches,2,0),"")</f>
        <v/>
      </c>
      <c r="E180" s="76">
        <v>7</v>
      </c>
      <c r="F180" s="11"/>
      <c r="G180" s="12"/>
      <c r="H180" s="103"/>
      <c r="I180" s="14"/>
      <c r="J180" s="12"/>
      <c r="K180" s="87"/>
      <c r="L180" s="82"/>
      <c r="M180" s="11"/>
    </row>
    <row r="181" spans="1:13" s="79" customFormat="1" ht="13.5">
      <c r="A181" s="72"/>
      <c r="B181" s="88" t="s">
        <v>238</v>
      </c>
      <c r="C181" s="102"/>
      <c r="D181" s="86" t="str">
        <f>IF(ISNUMBER(C181),VLOOKUP(C181,Approaches,2,0),"")</f>
        <v/>
      </c>
      <c r="E181" s="76">
        <v>8</v>
      </c>
      <c r="F181" s="11"/>
      <c r="G181" s="12"/>
      <c r="H181" s="103"/>
      <c r="I181" s="14"/>
      <c r="J181" s="12"/>
      <c r="K181" s="87"/>
      <c r="L181" s="82"/>
      <c r="M181" s="11"/>
    </row>
    <row r="182" spans="1:13" s="79" customFormat="1" ht="13.5">
      <c r="A182" s="72"/>
      <c r="B182" s="88" t="s">
        <v>238</v>
      </c>
      <c r="C182" s="102"/>
      <c r="D182" s="90" t="str">
        <f>IF(ISNUMBER(C182),VLOOKUP(C182,Approaches,2,0),"")</f>
        <v/>
      </c>
      <c r="E182" s="76">
        <v>9</v>
      </c>
      <c r="F182" s="11"/>
      <c r="G182" s="12"/>
      <c r="H182" s="103"/>
      <c r="I182" s="14"/>
      <c r="J182" s="12"/>
      <c r="K182" s="87"/>
      <c r="L182" s="82"/>
      <c r="M182" s="11"/>
    </row>
    <row r="183" spans="1:13" s="79" customFormat="1" ht="14.25" thickBot="1">
      <c r="A183" s="72"/>
      <c r="B183" s="91"/>
      <c r="C183" s="91"/>
      <c r="D183" s="86"/>
      <c r="E183" s="76">
        <v>10</v>
      </c>
      <c r="F183" s="11"/>
      <c r="G183" s="12"/>
      <c r="H183" s="103"/>
      <c r="I183" s="15"/>
      <c r="J183" s="12"/>
      <c r="K183" s="87"/>
      <c r="L183" s="82"/>
      <c r="M183" s="11"/>
    </row>
    <row r="184" spans="1:13" s="79" customFormat="1" ht="14.25" thickBot="1">
      <c r="A184" s="72" t="str">
        <f>IF(B184="Code",1+MAX(A$5:A178),"")</f>
        <v/>
      </c>
      <c r="B184" s="92"/>
      <c r="C184" s="92"/>
      <c r="D184" s="92"/>
      <c r="E184" s="93"/>
      <c r="F184" s="94"/>
      <c r="G184" s="92" t="s">
        <v>204</v>
      </c>
      <c r="H184" s="95">
        <f>B174</f>
        <v>1101143</v>
      </c>
      <c r="I184" s="104"/>
      <c r="J184" s="93" t="s">
        <v>216</v>
      </c>
      <c r="K184" s="93"/>
      <c r="L184" s="93"/>
      <c r="M184" s="93"/>
    </row>
    <row r="185" spans="1:13" s="79" customFormat="1" ht="14.25" thickBot="1">
      <c r="A185" s="72">
        <f>IF(B185="Code",1+MAX(A$5:A184),"")</f>
        <v>16</v>
      </c>
      <c r="B185" s="73" t="s">
        <v>199</v>
      </c>
      <c r="C185" s="73"/>
      <c r="D185" s="74" t="s">
        <v>200</v>
      </c>
      <c r="E185" s="75"/>
      <c r="F185" s="74" t="s">
        <v>201</v>
      </c>
      <c r="G185" s="74" t="s">
        <v>202</v>
      </c>
      <c r="H185" s="75" t="s">
        <v>198</v>
      </c>
      <c r="I185" s="75" t="s">
        <v>203</v>
      </c>
      <c r="J185" s="75" t="s">
        <v>215</v>
      </c>
      <c r="K185" s="76"/>
      <c r="L185" s="77" t="str">
        <f>IF(AND(ISNUMBER(I196),ISNUMBER(H196)),"OK","")</f>
        <v/>
      </c>
      <c r="M185" s="78"/>
    </row>
    <row r="186" spans="1:13" s="79" customFormat="1" ht="13.5">
      <c r="A186" s="72" t="str">
        <f>IF(B186="Code",1+MAX(A$5:A185),"")</f>
        <v/>
      </c>
      <c r="B186" s="80">
        <f>VLOOKUP(A185,BasicHeadings,2,0)</f>
        <v>1101144</v>
      </c>
      <c r="C186" s="81"/>
      <c r="D186" s="80" t="str">
        <f>VLOOKUP(A185,BasicHeadings,3,0)</f>
        <v>Eggs and egg-based products</v>
      </c>
      <c r="E186" s="76">
        <v>1</v>
      </c>
      <c r="F186" s="11"/>
      <c r="G186" s="11"/>
      <c r="H186" s="12"/>
      <c r="I186" s="12"/>
      <c r="J186" s="12" t="s">
        <v>216</v>
      </c>
      <c r="K186" s="76"/>
      <c r="L186" s="82"/>
      <c r="M186" s="11"/>
    </row>
    <row r="187" spans="1:13" s="79" customFormat="1" ht="15" customHeight="1">
      <c r="A187" s="72" t="str">
        <f>IF(B187="Code",1+MAX(A$5:A186),"")</f>
        <v/>
      </c>
      <c r="B187" s="83"/>
      <c r="C187" s="84" t="s">
        <v>212</v>
      </c>
      <c r="D187" s="83"/>
      <c r="E187" s="76">
        <v>2</v>
      </c>
      <c r="F187" s="11"/>
      <c r="G187" s="11"/>
      <c r="H187" s="12"/>
      <c r="I187" s="12"/>
      <c r="J187" s="12" t="s">
        <v>216</v>
      </c>
      <c r="K187" s="76"/>
      <c r="L187" s="82"/>
      <c r="M187" s="11"/>
    </row>
    <row r="188" spans="1:13" s="79" customFormat="1" ht="13.5" customHeight="1">
      <c r="A188" s="72" t="str">
        <f>IF(B188="Code",1+MAX(A$5:A187),"")</f>
        <v/>
      </c>
      <c r="B188" s="85"/>
      <c r="C188" s="167" t="s">
        <v>239</v>
      </c>
      <c r="D188" s="168"/>
      <c r="E188" s="76">
        <v>3</v>
      </c>
      <c r="F188" s="11"/>
      <c r="G188" s="11"/>
      <c r="H188" s="12"/>
      <c r="I188" s="13"/>
      <c r="J188" s="12" t="s">
        <v>216</v>
      </c>
      <c r="K188" s="76"/>
      <c r="L188" s="82"/>
      <c r="M188" s="11"/>
    </row>
    <row r="189" spans="1:13" s="79" customFormat="1" ht="13.5">
      <c r="A189" s="72" t="str">
        <f>IF(B189="Code",1+MAX(A$5:A188),"")</f>
        <v/>
      </c>
      <c r="B189" s="86"/>
      <c r="C189" s="169"/>
      <c r="D189" s="170"/>
      <c r="E189" s="87">
        <v>4</v>
      </c>
      <c r="F189" s="11"/>
      <c r="G189" s="11"/>
      <c r="H189" s="12"/>
      <c r="I189" s="12"/>
      <c r="J189" s="12" t="s">
        <v>216</v>
      </c>
      <c r="K189" s="76"/>
      <c r="L189" s="82"/>
      <c r="M189" s="11"/>
    </row>
    <row r="190" spans="1:13" s="79" customFormat="1" ht="13.5">
      <c r="A190" s="72" t="str">
        <f>IF(B190="Code",1+MAX(A$5:A189),"")</f>
        <v/>
      </c>
      <c r="B190" s="88" t="s">
        <v>238</v>
      </c>
      <c r="C190" s="102"/>
      <c r="D190" s="89" t="str">
        <f>IF(ISNUMBER(C190),VLOOKUP(C190,Approaches,2,0),"")</f>
        <v/>
      </c>
      <c r="E190" s="76">
        <v>5</v>
      </c>
      <c r="F190" s="11"/>
      <c r="G190" s="12"/>
      <c r="H190" s="103"/>
      <c r="I190" s="14"/>
      <c r="J190" s="12" t="s">
        <v>216</v>
      </c>
      <c r="K190" s="87"/>
      <c r="L190" s="82"/>
      <c r="M190" s="11"/>
    </row>
    <row r="191" spans="1:13" s="79" customFormat="1" ht="13.5">
      <c r="A191" s="72"/>
      <c r="B191" s="88" t="s">
        <v>238</v>
      </c>
      <c r="C191" s="102"/>
      <c r="D191" s="86" t="str">
        <f>IF(ISNUMBER(C191),VLOOKUP(C191,Approaches,2,0),"")</f>
        <v/>
      </c>
      <c r="E191" s="76">
        <v>6</v>
      </c>
      <c r="F191" s="11"/>
      <c r="G191" s="12"/>
      <c r="H191" s="103"/>
      <c r="I191" s="14"/>
      <c r="J191" s="12"/>
      <c r="K191" s="87"/>
      <c r="L191" s="82"/>
      <c r="M191" s="11"/>
    </row>
    <row r="192" spans="1:13" s="79" customFormat="1" ht="13.5">
      <c r="A192" s="72"/>
      <c r="B192" s="88" t="s">
        <v>238</v>
      </c>
      <c r="C192" s="102"/>
      <c r="D192" s="86" t="str">
        <f>IF(ISNUMBER(C192),VLOOKUP(C192,Approaches,2,0),"")</f>
        <v/>
      </c>
      <c r="E192" s="76">
        <v>7</v>
      </c>
      <c r="F192" s="11"/>
      <c r="G192" s="12"/>
      <c r="H192" s="103"/>
      <c r="I192" s="14"/>
      <c r="J192" s="12"/>
      <c r="K192" s="87"/>
      <c r="L192" s="82"/>
      <c r="M192" s="11"/>
    </row>
    <row r="193" spans="1:13" s="79" customFormat="1" ht="13.5">
      <c r="A193" s="72"/>
      <c r="B193" s="88" t="s">
        <v>238</v>
      </c>
      <c r="C193" s="102"/>
      <c r="D193" s="86" t="str">
        <f>IF(ISNUMBER(C193),VLOOKUP(C193,Approaches,2,0),"")</f>
        <v/>
      </c>
      <c r="E193" s="76">
        <v>8</v>
      </c>
      <c r="F193" s="11"/>
      <c r="G193" s="12"/>
      <c r="H193" s="103"/>
      <c r="I193" s="14"/>
      <c r="J193" s="12"/>
      <c r="K193" s="87"/>
      <c r="L193" s="82"/>
      <c r="M193" s="11"/>
    </row>
    <row r="194" spans="1:13" s="79" customFormat="1" ht="13.5">
      <c r="A194" s="72"/>
      <c r="B194" s="88" t="s">
        <v>238</v>
      </c>
      <c r="C194" s="102"/>
      <c r="D194" s="90" t="str">
        <f>IF(ISNUMBER(C194),VLOOKUP(C194,Approaches,2,0),"")</f>
        <v/>
      </c>
      <c r="E194" s="76">
        <v>9</v>
      </c>
      <c r="F194" s="11"/>
      <c r="G194" s="12"/>
      <c r="H194" s="103"/>
      <c r="I194" s="14"/>
      <c r="J194" s="12"/>
      <c r="K194" s="87"/>
      <c r="L194" s="82"/>
      <c r="M194" s="11"/>
    </row>
    <row r="195" spans="1:13" s="79" customFormat="1" ht="14.25" thickBot="1">
      <c r="A195" s="72"/>
      <c r="B195" s="91"/>
      <c r="C195" s="91"/>
      <c r="D195" s="86"/>
      <c r="E195" s="76">
        <v>10</v>
      </c>
      <c r="F195" s="11"/>
      <c r="G195" s="12"/>
      <c r="H195" s="103"/>
      <c r="I195" s="15"/>
      <c r="J195" s="12"/>
      <c r="K195" s="87"/>
      <c r="L195" s="82"/>
      <c r="M195" s="11"/>
    </row>
    <row r="196" spans="1:13" s="79" customFormat="1" ht="14.25" thickBot="1">
      <c r="A196" s="72" t="str">
        <f>IF(B196="Code",1+MAX(A$5:A190),"")</f>
        <v/>
      </c>
      <c r="B196" s="92"/>
      <c r="C196" s="92"/>
      <c r="D196" s="92"/>
      <c r="E196" s="93"/>
      <c r="F196" s="94"/>
      <c r="G196" s="92" t="s">
        <v>204</v>
      </c>
      <c r="H196" s="95">
        <f>B186</f>
        <v>1101144</v>
      </c>
      <c r="I196" s="104"/>
      <c r="J196" s="93" t="s">
        <v>216</v>
      </c>
      <c r="K196" s="93"/>
      <c r="L196" s="93"/>
      <c r="M196" s="93"/>
    </row>
    <row r="197" spans="1:13" s="79" customFormat="1" ht="14.25" thickBot="1">
      <c r="A197" s="72">
        <f>IF(B197="Code",1+MAX(A$5:A196),"")</f>
        <v>17</v>
      </c>
      <c r="B197" s="73" t="s">
        <v>199</v>
      </c>
      <c r="C197" s="73"/>
      <c r="D197" s="74" t="s">
        <v>200</v>
      </c>
      <c r="E197" s="75"/>
      <c r="F197" s="74" t="s">
        <v>201</v>
      </c>
      <c r="G197" s="74" t="s">
        <v>202</v>
      </c>
      <c r="H197" s="75" t="s">
        <v>198</v>
      </c>
      <c r="I197" s="75" t="s">
        <v>203</v>
      </c>
      <c r="J197" s="75" t="s">
        <v>215</v>
      </c>
      <c r="K197" s="76"/>
      <c r="L197" s="77" t="str">
        <f>IF(AND(ISNUMBER(I208),ISNUMBER(H208)),"OK","")</f>
        <v/>
      </c>
      <c r="M197" s="78"/>
    </row>
    <row r="198" spans="1:13" s="79" customFormat="1" ht="13.5">
      <c r="A198" s="72" t="str">
        <f>IF(B198="Code",1+MAX(A$5:A197),"")</f>
        <v/>
      </c>
      <c r="B198" s="80">
        <f>VLOOKUP(A197,BasicHeadings,2,0)</f>
        <v>1101151</v>
      </c>
      <c r="C198" s="81"/>
      <c r="D198" s="80" t="str">
        <f>VLOOKUP(A197,BasicHeadings,3,0)</f>
        <v>Butter and margarine</v>
      </c>
      <c r="E198" s="76">
        <v>1</v>
      </c>
      <c r="F198" s="11"/>
      <c r="G198" s="11"/>
      <c r="H198" s="12"/>
      <c r="I198" s="12"/>
      <c r="J198" s="12" t="s">
        <v>216</v>
      </c>
      <c r="K198" s="76"/>
      <c r="L198" s="82"/>
      <c r="M198" s="11"/>
    </row>
    <row r="199" spans="1:13" s="79" customFormat="1" ht="15" customHeight="1">
      <c r="A199" s="72" t="str">
        <f>IF(B199="Code",1+MAX(A$5:A198),"")</f>
        <v/>
      </c>
      <c r="B199" s="83"/>
      <c r="C199" s="84" t="s">
        <v>212</v>
      </c>
      <c r="D199" s="83"/>
      <c r="E199" s="76">
        <v>2</v>
      </c>
      <c r="F199" s="11"/>
      <c r="G199" s="11"/>
      <c r="H199" s="12"/>
      <c r="I199" s="12"/>
      <c r="J199" s="12" t="s">
        <v>216</v>
      </c>
      <c r="K199" s="76"/>
      <c r="L199" s="82"/>
      <c r="M199" s="11"/>
    </row>
    <row r="200" spans="1:13" s="79" customFormat="1" ht="13.5" customHeight="1">
      <c r="A200" s="72" t="str">
        <f>IF(B200="Code",1+MAX(A$5:A199),"")</f>
        <v/>
      </c>
      <c r="B200" s="85"/>
      <c r="C200" s="167" t="s">
        <v>239</v>
      </c>
      <c r="D200" s="168"/>
      <c r="E200" s="76">
        <v>3</v>
      </c>
      <c r="F200" s="11"/>
      <c r="G200" s="11"/>
      <c r="H200" s="12"/>
      <c r="I200" s="13"/>
      <c r="J200" s="12" t="s">
        <v>216</v>
      </c>
      <c r="K200" s="76"/>
      <c r="L200" s="82"/>
      <c r="M200" s="11"/>
    </row>
    <row r="201" spans="1:13" s="79" customFormat="1" ht="13.5">
      <c r="A201" s="72" t="str">
        <f>IF(B201="Code",1+MAX(A$5:A200),"")</f>
        <v/>
      </c>
      <c r="B201" s="86"/>
      <c r="C201" s="169"/>
      <c r="D201" s="170"/>
      <c r="E201" s="87">
        <v>4</v>
      </c>
      <c r="F201" s="11"/>
      <c r="G201" s="11"/>
      <c r="H201" s="12"/>
      <c r="I201" s="12"/>
      <c r="J201" s="12" t="s">
        <v>216</v>
      </c>
      <c r="K201" s="76"/>
      <c r="L201" s="82"/>
      <c r="M201" s="11"/>
    </row>
    <row r="202" spans="1:13" s="79" customFormat="1" ht="13.5">
      <c r="A202" s="72" t="str">
        <f>IF(B202="Code",1+MAX(A$5:A201),"")</f>
        <v/>
      </c>
      <c r="B202" s="88" t="s">
        <v>238</v>
      </c>
      <c r="C202" s="102"/>
      <c r="D202" s="89" t="str">
        <f>IF(ISNUMBER(C202),VLOOKUP(C202,Approaches,2,0),"")</f>
        <v/>
      </c>
      <c r="E202" s="76">
        <v>5</v>
      </c>
      <c r="F202" s="11"/>
      <c r="G202" s="12"/>
      <c r="H202" s="103"/>
      <c r="I202" s="14"/>
      <c r="J202" s="12" t="s">
        <v>216</v>
      </c>
      <c r="K202" s="87"/>
      <c r="L202" s="82"/>
      <c r="M202" s="11"/>
    </row>
    <row r="203" spans="1:13" s="79" customFormat="1" ht="13.5">
      <c r="A203" s="72"/>
      <c r="B203" s="88" t="s">
        <v>238</v>
      </c>
      <c r="C203" s="102"/>
      <c r="D203" s="86" t="str">
        <f>IF(ISNUMBER(C203),VLOOKUP(C203,Approaches,2,0),"")</f>
        <v/>
      </c>
      <c r="E203" s="76">
        <v>6</v>
      </c>
      <c r="F203" s="11"/>
      <c r="G203" s="12"/>
      <c r="H203" s="103"/>
      <c r="I203" s="14"/>
      <c r="J203" s="12"/>
      <c r="K203" s="87"/>
      <c r="L203" s="82"/>
      <c r="M203" s="11"/>
    </row>
    <row r="204" spans="1:13" s="79" customFormat="1" ht="13.5">
      <c r="A204" s="72"/>
      <c r="B204" s="88" t="s">
        <v>238</v>
      </c>
      <c r="C204" s="102"/>
      <c r="D204" s="86" t="str">
        <f>IF(ISNUMBER(C204),VLOOKUP(C204,Approaches,2,0),"")</f>
        <v/>
      </c>
      <c r="E204" s="76">
        <v>7</v>
      </c>
      <c r="F204" s="11"/>
      <c r="G204" s="12"/>
      <c r="H204" s="103"/>
      <c r="I204" s="14"/>
      <c r="J204" s="12"/>
      <c r="K204" s="87"/>
      <c r="L204" s="82"/>
      <c r="M204" s="11"/>
    </row>
    <row r="205" spans="1:13" s="79" customFormat="1" ht="13.5">
      <c r="A205" s="72"/>
      <c r="B205" s="88" t="s">
        <v>238</v>
      </c>
      <c r="C205" s="102"/>
      <c r="D205" s="86" t="str">
        <f>IF(ISNUMBER(C205),VLOOKUP(C205,Approaches,2,0),"")</f>
        <v/>
      </c>
      <c r="E205" s="76">
        <v>8</v>
      </c>
      <c r="F205" s="11"/>
      <c r="G205" s="12"/>
      <c r="H205" s="103"/>
      <c r="I205" s="14"/>
      <c r="J205" s="12"/>
      <c r="K205" s="87"/>
      <c r="L205" s="82"/>
      <c r="M205" s="11"/>
    </row>
    <row r="206" spans="1:13" s="79" customFormat="1" ht="13.5">
      <c r="A206" s="72"/>
      <c r="B206" s="88" t="s">
        <v>238</v>
      </c>
      <c r="C206" s="102"/>
      <c r="D206" s="90" t="str">
        <f>IF(ISNUMBER(C206),VLOOKUP(C206,Approaches,2,0),"")</f>
        <v/>
      </c>
      <c r="E206" s="76">
        <v>9</v>
      </c>
      <c r="F206" s="11"/>
      <c r="G206" s="12"/>
      <c r="H206" s="103"/>
      <c r="I206" s="14"/>
      <c r="J206" s="12"/>
      <c r="K206" s="87"/>
      <c r="L206" s="82"/>
      <c r="M206" s="11"/>
    </row>
    <row r="207" spans="1:13" s="79" customFormat="1" ht="14.25" thickBot="1">
      <c r="A207" s="72"/>
      <c r="B207" s="91"/>
      <c r="C207" s="91"/>
      <c r="D207" s="86"/>
      <c r="E207" s="76">
        <v>10</v>
      </c>
      <c r="F207" s="11"/>
      <c r="G207" s="12"/>
      <c r="H207" s="103"/>
      <c r="I207" s="15"/>
      <c r="J207" s="12"/>
      <c r="K207" s="87"/>
      <c r="L207" s="82"/>
      <c r="M207" s="11"/>
    </row>
    <row r="208" spans="1:13" s="79" customFormat="1" ht="14.25" thickBot="1">
      <c r="A208" s="72" t="str">
        <f>IF(B208="Code",1+MAX(A$5:A202),"")</f>
        <v/>
      </c>
      <c r="B208" s="92"/>
      <c r="C208" s="92"/>
      <c r="D208" s="92"/>
      <c r="E208" s="93"/>
      <c r="F208" s="94"/>
      <c r="G208" s="92" t="s">
        <v>204</v>
      </c>
      <c r="H208" s="95">
        <f>B198</f>
        <v>1101151</v>
      </c>
      <c r="I208" s="104"/>
      <c r="J208" s="93" t="s">
        <v>216</v>
      </c>
      <c r="K208" s="93"/>
      <c r="L208" s="93"/>
      <c r="M208" s="93"/>
    </row>
    <row r="209" spans="1:13" s="79" customFormat="1" ht="14.25" thickBot="1">
      <c r="A209" s="72">
        <f>IF(B209="Code",1+MAX(A$5:A208),"")</f>
        <v>18</v>
      </c>
      <c r="B209" s="73" t="s">
        <v>199</v>
      </c>
      <c r="C209" s="73"/>
      <c r="D209" s="74" t="s">
        <v>200</v>
      </c>
      <c r="E209" s="75"/>
      <c r="F209" s="74" t="s">
        <v>201</v>
      </c>
      <c r="G209" s="74" t="s">
        <v>202</v>
      </c>
      <c r="H209" s="75" t="s">
        <v>198</v>
      </c>
      <c r="I209" s="75" t="s">
        <v>203</v>
      </c>
      <c r="J209" s="75" t="s">
        <v>215</v>
      </c>
      <c r="K209" s="76"/>
      <c r="L209" s="77" t="str">
        <f>IF(AND(ISNUMBER(I220),ISNUMBER(H220)),"OK","")</f>
        <v/>
      </c>
      <c r="M209" s="78"/>
    </row>
    <row r="210" spans="1:13" s="79" customFormat="1" ht="13.5">
      <c r="A210" s="72" t="str">
        <f>IF(B210="Code",1+MAX(A$5:A209),"")</f>
        <v/>
      </c>
      <c r="B210" s="80">
        <f>VLOOKUP(A209,BasicHeadings,2,0)</f>
        <v>1101153</v>
      </c>
      <c r="C210" s="81"/>
      <c r="D210" s="80" t="str">
        <f>VLOOKUP(A209,BasicHeadings,3,0)</f>
        <v>Other edible oils and fats</v>
      </c>
      <c r="E210" s="76">
        <v>1</v>
      </c>
      <c r="F210" s="11"/>
      <c r="G210" s="11"/>
      <c r="H210" s="12"/>
      <c r="I210" s="12"/>
      <c r="J210" s="12" t="s">
        <v>216</v>
      </c>
      <c r="K210" s="76"/>
      <c r="L210" s="82"/>
      <c r="M210" s="11"/>
    </row>
    <row r="211" spans="1:13" s="79" customFormat="1" ht="15" customHeight="1">
      <c r="A211" s="72" t="str">
        <f>IF(B211="Code",1+MAX(A$5:A210),"")</f>
        <v/>
      </c>
      <c r="B211" s="83"/>
      <c r="C211" s="84" t="s">
        <v>212</v>
      </c>
      <c r="D211" s="83"/>
      <c r="E211" s="76">
        <v>2</v>
      </c>
      <c r="F211" s="11"/>
      <c r="G211" s="11"/>
      <c r="H211" s="12"/>
      <c r="I211" s="12"/>
      <c r="J211" s="12" t="s">
        <v>216</v>
      </c>
      <c r="K211" s="76"/>
      <c r="L211" s="82"/>
      <c r="M211" s="11"/>
    </row>
    <row r="212" spans="1:13" s="79" customFormat="1" ht="13.5" customHeight="1">
      <c r="A212" s="72" t="str">
        <f>IF(B212="Code",1+MAX(A$5:A211),"")</f>
        <v/>
      </c>
      <c r="B212" s="85"/>
      <c r="C212" s="167" t="s">
        <v>239</v>
      </c>
      <c r="D212" s="168"/>
      <c r="E212" s="76">
        <v>3</v>
      </c>
      <c r="F212" s="11"/>
      <c r="G212" s="11"/>
      <c r="H212" s="12"/>
      <c r="I212" s="13"/>
      <c r="J212" s="12" t="s">
        <v>216</v>
      </c>
      <c r="K212" s="76"/>
      <c r="L212" s="82"/>
      <c r="M212" s="11"/>
    </row>
    <row r="213" spans="1:13" s="79" customFormat="1" ht="13.5">
      <c r="A213" s="72" t="str">
        <f>IF(B213="Code",1+MAX(A$5:A212),"")</f>
        <v/>
      </c>
      <c r="B213" s="86"/>
      <c r="C213" s="169"/>
      <c r="D213" s="170"/>
      <c r="E213" s="87">
        <v>4</v>
      </c>
      <c r="F213" s="11"/>
      <c r="G213" s="11"/>
      <c r="H213" s="12"/>
      <c r="I213" s="12"/>
      <c r="J213" s="12" t="s">
        <v>216</v>
      </c>
      <c r="K213" s="76"/>
      <c r="L213" s="82"/>
      <c r="M213" s="11"/>
    </row>
    <row r="214" spans="1:13" s="79" customFormat="1" ht="13.5">
      <c r="A214" s="72" t="str">
        <f>IF(B214="Code",1+MAX(A$5:A213),"")</f>
        <v/>
      </c>
      <c r="B214" s="88" t="s">
        <v>238</v>
      </c>
      <c r="C214" s="102"/>
      <c r="D214" s="89" t="str">
        <f>IF(ISNUMBER(C214),VLOOKUP(C214,Approaches,2,0),"")</f>
        <v/>
      </c>
      <c r="E214" s="76">
        <v>5</v>
      </c>
      <c r="F214" s="11"/>
      <c r="G214" s="12"/>
      <c r="H214" s="103"/>
      <c r="I214" s="14"/>
      <c r="J214" s="12" t="s">
        <v>216</v>
      </c>
      <c r="K214" s="87"/>
      <c r="L214" s="82"/>
      <c r="M214" s="11"/>
    </row>
    <row r="215" spans="1:13" s="79" customFormat="1" ht="13.5">
      <c r="A215" s="72"/>
      <c r="B215" s="88" t="s">
        <v>238</v>
      </c>
      <c r="C215" s="102"/>
      <c r="D215" s="86" t="str">
        <f>IF(ISNUMBER(C215),VLOOKUP(C215,Approaches,2,0),"")</f>
        <v/>
      </c>
      <c r="E215" s="76">
        <v>6</v>
      </c>
      <c r="F215" s="11"/>
      <c r="G215" s="12"/>
      <c r="H215" s="103"/>
      <c r="I215" s="14"/>
      <c r="J215" s="12"/>
      <c r="K215" s="87"/>
      <c r="L215" s="82"/>
      <c r="M215" s="11"/>
    </row>
    <row r="216" spans="1:13" s="79" customFormat="1" ht="13.5">
      <c r="A216" s="72"/>
      <c r="B216" s="88" t="s">
        <v>238</v>
      </c>
      <c r="C216" s="102"/>
      <c r="D216" s="86" t="str">
        <f>IF(ISNUMBER(C216),VLOOKUP(C216,Approaches,2,0),"")</f>
        <v/>
      </c>
      <c r="E216" s="76">
        <v>7</v>
      </c>
      <c r="F216" s="11"/>
      <c r="G216" s="12"/>
      <c r="H216" s="103"/>
      <c r="I216" s="14"/>
      <c r="J216" s="12"/>
      <c r="K216" s="87"/>
      <c r="L216" s="82"/>
      <c r="M216" s="11"/>
    </row>
    <row r="217" spans="1:13" s="79" customFormat="1" ht="13.5">
      <c r="A217" s="72"/>
      <c r="B217" s="88" t="s">
        <v>238</v>
      </c>
      <c r="C217" s="102"/>
      <c r="D217" s="86" t="str">
        <f>IF(ISNUMBER(C217),VLOOKUP(C217,Approaches,2,0),"")</f>
        <v/>
      </c>
      <c r="E217" s="76">
        <v>8</v>
      </c>
      <c r="F217" s="11"/>
      <c r="G217" s="12"/>
      <c r="H217" s="103"/>
      <c r="I217" s="14"/>
      <c r="J217" s="12"/>
      <c r="K217" s="87"/>
      <c r="L217" s="82"/>
      <c r="M217" s="11"/>
    </row>
    <row r="218" spans="1:13" s="79" customFormat="1" ht="13.5">
      <c r="A218" s="72"/>
      <c r="B218" s="88" t="s">
        <v>238</v>
      </c>
      <c r="C218" s="102"/>
      <c r="D218" s="90" t="str">
        <f>IF(ISNUMBER(C218),VLOOKUP(C218,Approaches,2,0),"")</f>
        <v/>
      </c>
      <c r="E218" s="76">
        <v>9</v>
      </c>
      <c r="F218" s="11"/>
      <c r="G218" s="12"/>
      <c r="H218" s="103"/>
      <c r="I218" s="14"/>
      <c r="J218" s="12"/>
      <c r="K218" s="87"/>
      <c r="L218" s="82"/>
      <c r="M218" s="11"/>
    </row>
    <row r="219" spans="1:13" s="79" customFormat="1" ht="14.25" thickBot="1">
      <c r="A219" s="72"/>
      <c r="B219" s="91"/>
      <c r="C219" s="91"/>
      <c r="D219" s="86"/>
      <c r="E219" s="76">
        <v>10</v>
      </c>
      <c r="F219" s="11"/>
      <c r="G219" s="12"/>
      <c r="H219" s="103"/>
      <c r="I219" s="15"/>
      <c r="J219" s="12"/>
      <c r="K219" s="87"/>
      <c r="L219" s="82"/>
      <c r="M219" s="11"/>
    </row>
    <row r="220" spans="1:13" s="79" customFormat="1" ht="14.25" thickBot="1">
      <c r="A220" s="72" t="str">
        <f>IF(B220="Code",1+MAX(A$5:A214),"")</f>
        <v/>
      </c>
      <c r="B220" s="92"/>
      <c r="C220" s="92"/>
      <c r="D220" s="92"/>
      <c r="E220" s="93"/>
      <c r="F220" s="94"/>
      <c r="G220" s="92" t="s">
        <v>204</v>
      </c>
      <c r="H220" s="95">
        <f>B210</f>
        <v>1101153</v>
      </c>
      <c r="I220" s="104"/>
      <c r="J220" s="93" t="s">
        <v>216</v>
      </c>
      <c r="K220" s="93"/>
      <c r="L220" s="93"/>
      <c r="M220" s="93"/>
    </row>
    <row r="221" spans="1:13" s="79" customFormat="1" ht="14.25" thickBot="1">
      <c r="A221" s="72">
        <f>IF(B221="Code",1+MAX(A$5:A220),"")</f>
        <v>19</v>
      </c>
      <c r="B221" s="73" t="s">
        <v>199</v>
      </c>
      <c r="C221" s="73"/>
      <c r="D221" s="74" t="s">
        <v>200</v>
      </c>
      <c r="E221" s="75"/>
      <c r="F221" s="74" t="s">
        <v>201</v>
      </c>
      <c r="G221" s="74" t="s">
        <v>202</v>
      </c>
      <c r="H221" s="75" t="s">
        <v>198</v>
      </c>
      <c r="I221" s="75" t="s">
        <v>203</v>
      </c>
      <c r="J221" s="75" t="s">
        <v>215</v>
      </c>
      <c r="K221" s="76"/>
      <c r="L221" s="77" t="str">
        <f>IF(AND(ISNUMBER(I232),ISNUMBER(H232)),"OK","")</f>
        <v/>
      </c>
      <c r="M221" s="78"/>
    </row>
    <row r="222" spans="1:13" s="79" customFormat="1" ht="13.5">
      <c r="A222" s="72" t="str">
        <f>IF(B222="Code",1+MAX(A$5:A221),"")</f>
        <v/>
      </c>
      <c r="B222" s="80">
        <f>VLOOKUP(A221,BasicHeadings,2,0)</f>
        <v>1101161</v>
      </c>
      <c r="C222" s="81"/>
      <c r="D222" s="80" t="str">
        <f>VLOOKUP(A221,BasicHeadings,3,0)</f>
        <v>Fresh or chilled fruit</v>
      </c>
      <c r="E222" s="76">
        <v>1</v>
      </c>
      <c r="F222" s="11"/>
      <c r="G222" s="11"/>
      <c r="H222" s="12"/>
      <c r="I222" s="12"/>
      <c r="J222" s="12" t="s">
        <v>216</v>
      </c>
      <c r="K222" s="76"/>
      <c r="L222" s="82"/>
      <c r="M222" s="11"/>
    </row>
    <row r="223" spans="1:13" s="79" customFormat="1" ht="15" customHeight="1">
      <c r="A223" s="72" t="str">
        <f>IF(B223="Code",1+MAX(A$5:A222),"")</f>
        <v/>
      </c>
      <c r="B223" s="83"/>
      <c r="C223" s="84" t="s">
        <v>212</v>
      </c>
      <c r="D223" s="83"/>
      <c r="E223" s="76">
        <v>2</v>
      </c>
      <c r="F223" s="11"/>
      <c r="G223" s="11"/>
      <c r="H223" s="12"/>
      <c r="I223" s="12"/>
      <c r="J223" s="12" t="s">
        <v>216</v>
      </c>
      <c r="K223" s="76"/>
      <c r="L223" s="82"/>
      <c r="M223" s="11"/>
    </row>
    <row r="224" spans="1:13" s="79" customFormat="1" ht="13.5" customHeight="1">
      <c r="A224" s="72" t="str">
        <f>IF(B224="Code",1+MAX(A$5:A223),"")</f>
        <v/>
      </c>
      <c r="B224" s="85"/>
      <c r="C224" s="167" t="s">
        <v>239</v>
      </c>
      <c r="D224" s="168"/>
      <c r="E224" s="76">
        <v>3</v>
      </c>
      <c r="F224" s="11"/>
      <c r="G224" s="11"/>
      <c r="H224" s="12"/>
      <c r="I224" s="13"/>
      <c r="J224" s="12" t="s">
        <v>216</v>
      </c>
      <c r="K224" s="76"/>
      <c r="L224" s="82"/>
      <c r="M224" s="11"/>
    </row>
    <row r="225" spans="1:13" s="79" customFormat="1" ht="13.5">
      <c r="A225" s="72" t="str">
        <f>IF(B225="Code",1+MAX(A$5:A224),"")</f>
        <v/>
      </c>
      <c r="B225" s="86"/>
      <c r="C225" s="169"/>
      <c r="D225" s="170"/>
      <c r="E225" s="87">
        <v>4</v>
      </c>
      <c r="F225" s="11"/>
      <c r="G225" s="11"/>
      <c r="H225" s="12"/>
      <c r="I225" s="12"/>
      <c r="J225" s="12" t="s">
        <v>216</v>
      </c>
      <c r="K225" s="76"/>
      <c r="L225" s="82"/>
      <c r="M225" s="11"/>
    </row>
    <row r="226" spans="1:13" s="79" customFormat="1" ht="13.5">
      <c r="A226" s="72" t="str">
        <f>IF(B226="Code",1+MAX(A$5:A225),"")</f>
        <v/>
      </c>
      <c r="B226" s="88" t="s">
        <v>238</v>
      </c>
      <c r="C226" s="102"/>
      <c r="D226" s="89" t="str">
        <f>IF(ISNUMBER(C226),VLOOKUP(C226,Approaches,2,0),"")</f>
        <v/>
      </c>
      <c r="E226" s="76">
        <v>5</v>
      </c>
      <c r="F226" s="11"/>
      <c r="G226" s="12"/>
      <c r="H226" s="103"/>
      <c r="I226" s="14"/>
      <c r="J226" s="12" t="s">
        <v>216</v>
      </c>
      <c r="K226" s="87"/>
      <c r="L226" s="82"/>
      <c r="M226" s="11"/>
    </row>
    <row r="227" spans="1:13" s="79" customFormat="1" ht="13.5">
      <c r="A227" s="72"/>
      <c r="B227" s="88" t="s">
        <v>238</v>
      </c>
      <c r="C227" s="102"/>
      <c r="D227" s="86" t="str">
        <f>IF(ISNUMBER(C227),VLOOKUP(C227,Approaches,2,0),"")</f>
        <v/>
      </c>
      <c r="E227" s="76">
        <v>6</v>
      </c>
      <c r="F227" s="11"/>
      <c r="G227" s="12"/>
      <c r="H227" s="103"/>
      <c r="I227" s="14"/>
      <c r="J227" s="12"/>
      <c r="K227" s="87"/>
      <c r="L227" s="82"/>
      <c r="M227" s="11"/>
    </row>
    <row r="228" spans="1:13" s="79" customFormat="1" ht="13.5">
      <c r="A228" s="72"/>
      <c r="B228" s="88" t="s">
        <v>238</v>
      </c>
      <c r="C228" s="102"/>
      <c r="D228" s="86" t="str">
        <f>IF(ISNUMBER(C228),VLOOKUP(C228,Approaches,2,0),"")</f>
        <v/>
      </c>
      <c r="E228" s="76">
        <v>7</v>
      </c>
      <c r="F228" s="11"/>
      <c r="G228" s="12"/>
      <c r="H228" s="103"/>
      <c r="I228" s="14"/>
      <c r="J228" s="12"/>
      <c r="K228" s="87"/>
      <c r="L228" s="82"/>
      <c r="M228" s="11"/>
    </row>
    <row r="229" spans="1:13" s="79" customFormat="1" ht="13.5">
      <c r="A229" s="72"/>
      <c r="B229" s="88" t="s">
        <v>238</v>
      </c>
      <c r="C229" s="102"/>
      <c r="D229" s="86" t="str">
        <f>IF(ISNUMBER(C229),VLOOKUP(C229,Approaches,2,0),"")</f>
        <v/>
      </c>
      <c r="E229" s="76">
        <v>8</v>
      </c>
      <c r="F229" s="11"/>
      <c r="G229" s="12"/>
      <c r="H229" s="103"/>
      <c r="I229" s="14"/>
      <c r="J229" s="12"/>
      <c r="K229" s="87"/>
      <c r="L229" s="82"/>
      <c r="M229" s="11"/>
    </row>
    <row r="230" spans="1:13" s="79" customFormat="1" ht="13.5">
      <c r="A230" s="72"/>
      <c r="B230" s="88" t="s">
        <v>238</v>
      </c>
      <c r="C230" s="102"/>
      <c r="D230" s="90" t="str">
        <f>IF(ISNUMBER(C230),VLOOKUP(C230,Approaches,2,0),"")</f>
        <v/>
      </c>
      <c r="E230" s="76">
        <v>9</v>
      </c>
      <c r="F230" s="11"/>
      <c r="G230" s="12"/>
      <c r="H230" s="103"/>
      <c r="I230" s="14"/>
      <c r="J230" s="12"/>
      <c r="K230" s="87"/>
      <c r="L230" s="82"/>
      <c r="M230" s="11"/>
    </row>
    <row r="231" spans="1:13" s="79" customFormat="1" ht="14.25" thickBot="1">
      <c r="A231" s="72"/>
      <c r="B231" s="91"/>
      <c r="C231" s="91"/>
      <c r="D231" s="86"/>
      <c r="E231" s="76">
        <v>10</v>
      </c>
      <c r="F231" s="11"/>
      <c r="G231" s="12"/>
      <c r="H231" s="103"/>
      <c r="I231" s="15"/>
      <c r="J231" s="12"/>
      <c r="K231" s="87"/>
      <c r="L231" s="82"/>
      <c r="M231" s="11"/>
    </row>
    <row r="232" spans="1:13" s="79" customFormat="1" ht="14.25" thickBot="1">
      <c r="A232" s="72" t="str">
        <f>IF(B232="Code",1+MAX(A$5:A226),"")</f>
        <v/>
      </c>
      <c r="B232" s="92"/>
      <c r="C232" s="92"/>
      <c r="D232" s="92"/>
      <c r="E232" s="93"/>
      <c r="F232" s="94"/>
      <c r="G232" s="92" t="s">
        <v>204</v>
      </c>
      <c r="H232" s="95">
        <f>B222</f>
        <v>1101161</v>
      </c>
      <c r="I232" s="104"/>
      <c r="J232" s="93" t="s">
        <v>216</v>
      </c>
      <c r="K232" s="93"/>
      <c r="L232" s="93"/>
      <c r="M232" s="93"/>
    </row>
    <row r="233" spans="1:13" s="79" customFormat="1" ht="14.25" thickBot="1">
      <c r="A233" s="72">
        <f>IF(B233="Code",1+MAX(A$5:A232),"")</f>
        <v>20</v>
      </c>
      <c r="B233" s="73" t="s">
        <v>199</v>
      </c>
      <c r="C233" s="73"/>
      <c r="D233" s="74" t="s">
        <v>200</v>
      </c>
      <c r="E233" s="75"/>
      <c r="F233" s="74" t="s">
        <v>201</v>
      </c>
      <c r="G233" s="74" t="s">
        <v>202</v>
      </c>
      <c r="H233" s="75" t="s">
        <v>198</v>
      </c>
      <c r="I233" s="75" t="s">
        <v>203</v>
      </c>
      <c r="J233" s="75" t="s">
        <v>215</v>
      </c>
      <c r="K233" s="76"/>
      <c r="L233" s="77" t="str">
        <f>IF(AND(ISNUMBER(I244),ISNUMBER(H244)),"OK","")</f>
        <v/>
      </c>
      <c r="M233" s="78"/>
    </row>
    <row r="234" spans="1:13" s="79" customFormat="1" ht="13.5">
      <c r="A234" s="72" t="str">
        <f>IF(B234="Code",1+MAX(A$5:A233),"")</f>
        <v/>
      </c>
      <c r="B234" s="80">
        <f>VLOOKUP(A233,BasicHeadings,2,0)</f>
        <v>1101162</v>
      </c>
      <c r="C234" s="81"/>
      <c r="D234" s="80" t="str">
        <f>VLOOKUP(A233,BasicHeadings,3,0)</f>
        <v>Frozen, preserved or processed fruit and fruit-based products</v>
      </c>
      <c r="E234" s="76">
        <v>1</v>
      </c>
      <c r="F234" s="11"/>
      <c r="G234" s="11"/>
      <c r="H234" s="12"/>
      <c r="I234" s="12"/>
      <c r="J234" s="12" t="s">
        <v>216</v>
      </c>
      <c r="K234" s="76"/>
      <c r="L234" s="82"/>
      <c r="M234" s="11"/>
    </row>
    <row r="235" spans="1:13" s="79" customFormat="1" ht="15" customHeight="1">
      <c r="A235" s="72" t="str">
        <f>IF(B235="Code",1+MAX(A$5:A234),"")</f>
        <v/>
      </c>
      <c r="B235" s="83"/>
      <c r="C235" s="84" t="s">
        <v>212</v>
      </c>
      <c r="D235" s="83"/>
      <c r="E235" s="76">
        <v>2</v>
      </c>
      <c r="F235" s="11"/>
      <c r="G235" s="11"/>
      <c r="H235" s="12"/>
      <c r="I235" s="12"/>
      <c r="J235" s="12" t="s">
        <v>216</v>
      </c>
      <c r="K235" s="76"/>
      <c r="L235" s="82"/>
      <c r="M235" s="11"/>
    </row>
    <row r="236" spans="1:13" s="79" customFormat="1" ht="13.5" customHeight="1">
      <c r="A236" s="72" t="str">
        <f>IF(B236="Code",1+MAX(A$5:A235),"")</f>
        <v/>
      </c>
      <c r="B236" s="85"/>
      <c r="C236" s="167" t="s">
        <v>239</v>
      </c>
      <c r="D236" s="168"/>
      <c r="E236" s="76">
        <v>3</v>
      </c>
      <c r="F236" s="11"/>
      <c r="G236" s="11"/>
      <c r="H236" s="12"/>
      <c r="I236" s="13"/>
      <c r="J236" s="12" t="s">
        <v>216</v>
      </c>
      <c r="K236" s="76"/>
      <c r="L236" s="82"/>
      <c r="M236" s="11"/>
    </row>
    <row r="237" spans="1:13" s="79" customFormat="1" ht="13.5">
      <c r="A237" s="72" t="str">
        <f>IF(B237="Code",1+MAX(A$5:A236),"")</f>
        <v/>
      </c>
      <c r="B237" s="86"/>
      <c r="C237" s="169"/>
      <c r="D237" s="170"/>
      <c r="E237" s="87">
        <v>4</v>
      </c>
      <c r="F237" s="11"/>
      <c r="G237" s="11"/>
      <c r="H237" s="12"/>
      <c r="I237" s="12"/>
      <c r="J237" s="12" t="s">
        <v>216</v>
      </c>
      <c r="K237" s="76"/>
      <c r="L237" s="82"/>
      <c r="M237" s="11"/>
    </row>
    <row r="238" spans="1:13" s="79" customFormat="1" ht="13.5">
      <c r="A238" s="72" t="str">
        <f>IF(B238="Code",1+MAX(A$5:A237),"")</f>
        <v/>
      </c>
      <c r="B238" s="88" t="s">
        <v>238</v>
      </c>
      <c r="C238" s="102"/>
      <c r="D238" s="89" t="str">
        <f>IF(ISNUMBER(C238),VLOOKUP(C238,Approaches,2,0),"")</f>
        <v/>
      </c>
      <c r="E238" s="76">
        <v>5</v>
      </c>
      <c r="F238" s="11"/>
      <c r="G238" s="12"/>
      <c r="H238" s="103"/>
      <c r="I238" s="14"/>
      <c r="J238" s="12" t="s">
        <v>216</v>
      </c>
      <c r="K238" s="87"/>
      <c r="L238" s="82"/>
      <c r="M238" s="11"/>
    </row>
    <row r="239" spans="1:13" s="79" customFormat="1" ht="13.5">
      <c r="A239" s="72"/>
      <c r="B239" s="88" t="s">
        <v>238</v>
      </c>
      <c r="C239" s="102"/>
      <c r="D239" s="86" t="str">
        <f>IF(ISNUMBER(C239),VLOOKUP(C239,Approaches,2,0),"")</f>
        <v/>
      </c>
      <c r="E239" s="76">
        <v>6</v>
      </c>
      <c r="F239" s="11"/>
      <c r="G239" s="12"/>
      <c r="H239" s="103"/>
      <c r="I239" s="14"/>
      <c r="J239" s="12"/>
      <c r="K239" s="87"/>
      <c r="L239" s="82"/>
      <c r="M239" s="11"/>
    </row>
    <row r="240" spans="1:13" s="79" customFormat="1" ht="13.5">
      <c r="A240" s="72"/>
      <c r="B240" s="88" t="s">
        <v>238</v>
      </c>
      <c r="C240" s="102"/>
      <c r="D240" s="86" t="str">
        <f>IF(ISNUMBER(C240),VLOOKUP(C240,Approaches,2,0),"")</f>
        <v/>
      </c>
      <c r="E240" s="76">
        <v>7</v>
      </c>
      <c r="F240" s="11"/>
      <c r="G240" s="12"/>
      <c r="H240" s="103"/>
      <c r="I240" s="14"/>
      <c r="J240" s="12"/>
      <c r="K240" s="87"/>
      <c r="L240" s="82"/>
      <c r="M240" s="11"/>
    </row>
    <row r="241" spans="1:13" s="79" customFormat="1" ht="13.5">
      <c r="A241" s="72"/>
      <c r="B241" s="88" t="s">
        <v>238</v>
      </c>
      <c r="C241" s="102"/>
      <c r="D241" s="86" t="str">
        <f>IF(ISNUMBER(C241),VLOOKUP(C241,Approaches,2,0),"")</f>
        <v/>
      </c>
      <c r="E241" s="76">
        <v>8</v>
      </c>
      <c r="F241" s="11"/>
      <c r="G241" s="12"/>
      <c r="H241" s="103"/>
      <c r="I241" s="14"/>
      <c r="J241" s="12"/>
      <c r="K241" s="87"/>
      <c r="L241" s="82"/>
      <c r="M241" s="11"/>
    </row>
    <row r="242" spans="1:13" s="79" customFormat="1" ht="13.5">
      <c r="A242" s="72"/>
      <c r="B242" s="88" t="s">
        <v>238</v>
      </c>
      <c r="C242" s="102"/>
      <c r="D242" s="90" t="str">
        <f>IF(ISNUMBER(C242),VLOOKUP(C242,Approaches,2,0),"")</f>
        <v/>
      </c>
      <c r="E242" s="76">
        <v>9</v>
      </c>
      <c r="F242" s="11"/>
      <c r="G242" s="12"/>
      <c r="H242" s="103"/>
      <c r="I242" s="14"/>
      <c r="J242" s="12"/>
      <c r="K242" s="87"/>
      <c r="L242" s="82"/>
      <c r="M242" s="11"/>
    </row>
    <row r="243" spans="1:13" s="79" customFormat="1" ht="14.25" thickBot="1">
      <c r="A243" s="72"/>
      <c r="B243" s="91"/>
      <c r="C243" s="91"/>
      <c r="D243" s="86"/>
      <c r="E243" s="76">
        <v>10</v>
      </c>
      <c r="F243" s="11"/>
      <c r="G243" s="12"/>
      <c r="H243" s="103"/>
      <c r="I243" s="15"/>
      <c r="J243" s="12"/>
      <c r="K243" s="87"/>
      <c r="L243" s="82"/>
      <c r="M243" s="11"/>
    </row>
    <row r="244" spans="1:13" s="79" customFormat="1" ht="14.25" thickBot="1">
      <c r="A244" s="72" t="str">
        <f>IF(B244="Code",1+MAX(A$5:A238),"")</f>
        <v/>
      </c>
      <c r="B244" s="92"/>
      <c r="C244" s="92"/>
      <c r="D244" s="92"/>
      <c r="E244" s="93"/>
      <c r="F244" s="94"/>
      <c r="G244" s="92" t="s">
        <v>204</v>
      </c>
      <c r="H244" s="95">
        <f>B234</f>
        <v>1101162</v>
      </c>
      <c r="I244" s="104"/>
      <c r="J244" s="93" t="s">
        <v>216</v>
      </c>
      <c r="K244" s="93"/>
      <c r="L244" s="93"/>
      <c r="M244" s="93"/>
    </row>
    <row r="245" spans="1:13" s="79" customFormat="1" ht="14.25" thickBot="1">
      <c r="A245" s="72">
        <f>IF(B245="Code",1+MAX(A$5:A244),"")</f>
        <v>21</v>
      </c>
      <c r="B245" s="73" t="s">
        <v>199</v>
      </c>
      <c r="C245" s="73"/>
      <c r="D245" s="74" t="s">
        <v>200</v>
      </c>
      <c r="E245" s="75"/>
      <c r="F245" s="74" t="s">
        <v>201</v>
      </c>
      <c r="G245" s="74" t="s">
        <v>202</v>
      </c>
      <c r="H245" s="75" t="s">
        <v>198</v>
      </c>
      <c r="I245" s="75" t="s">
        <v>203</v>
      </c>
      <c r="J245" s="75" t="s">
        <v>215</v>
      </c>
      <c r="K245" s="76"/>
      <c r="L245" s="77" t="str">
        <f>IF(AND(ISNUMBER(I256),ISNUMBER(H256)),"OK","")</f>
        <v/>
      </c>
      <c r="M245" s="78"/>
    </row>
    <row r="246" spans="1:13" s="79" customFormat="1" ht="13.5">
      <c r="A246" s="72" t="str">
        <f>IF(B246="Code",1+MAX(A$5:A245),"")</f>
        <v/>
      </c>
      <c r="B246" s="80">
        <f>VLOOKUP(A245,BasicHeadings,2,0)</f>
        <v>1101171</v>
      </c>
      <c r="C246" s="81"/>
      <c r="D246" s="80" t="str">
        <f>VLOOKUP(A245,BasicHeadings,3,0)</f>
        <v>Fresh or chilled vegetables, other than potatoes and other tuber vegetables</v>
      </c>
      <c r="E246" s="76">
        <v>1</v>
      </c>
      <c r="F246" s="11"/>
      <c r="G246" s="11"/>
      <c r="H246" s="12"/>
      <c r="I246" s="12"/>
      <c r="J246" s="12" t="s">
        <v>216</v>
      </c>
      <c r="K246" s="76"/>
      <c r="L246" s="82"/>
      <c r="M246" s="11"/>
    </row>
    <row r="247" spans="1:13" s="79" customFormat="1" ht="15" customHeight="1">
      <c r="A247" s="72" t="str">
        <f>IF(B247="Code",1+MAX(A$5:A246),"")</f>
        <v/>
      </c>
      <c r="B247" s="83"/>
      <c r="C247" s="84" t="s">
        <v>212</v>
      </c>
      <c r="D247" s="83"/>
      <c r="E247" s="76">
        <v>2</v>
      </c>
      <c r="F247" s="11"/>
      <c r="G247" s="11"/>
      <c r="H247" s="12"/>
      <c r="I247" s="12"/>
      <c r="J247" s="12" t="s">
        <v>216</v>
      </c>
      <c r="K247" s="76"/>
      <c r="L247" s="82"/>
      <c r="M247" s="11"/>
    </row>
    <row r="248" spans="1:13" s="79" customFormat="1" ht="13.5" customHeight="1">
      <c r="A248" s="72" t="str">
        <f>IF(B248="Code",1+MAX(A$5:A247),"")</f>
        <v/>
      </c>
      <c r="B248" s="85"/>
      <c r="C248" s="167" t="s">
        <v>239</v>
      </c>
      <c r="D248" s="168"/>
      <c r="E248" s="76">
        <v>3</v>
      </c>
      <c r="F248" s="11"/>
      <c r="G248" s="11"/>
      <c r="H248" s="12"/>
      <c r="I248" s="13"/>
      <c r="J248" s="12" t="s">
        <v>216</v>
      </c>
      <c r="K248" s="76"/>
      <c r="L248" s="82"/>
      <c r="M248" s="11"/>
    </row>
    <row r="249" spans="1:13" s="79" customFormat="1" ht="13.5">
      <c r="A249" s="72" t="str">
        <f>IF(B249="Code",1+MAX(A$5:A248),"")</f>
        <v/>
      </c>
      <c r="B249" s="86"/>
      <c r="C249" s="169"/>
      <c r="D249" s="170"/>
      <c r="E249" s="87">
        <v>4</v>
      </c>
      <c r="F249" s="11"/>
      <c r="G249" s="11"/>
      <c r="H249" s="12"/>
      <c r="I249" s="12"/>
      <c r="J249" s="12" t="s">
        <v>216</v>
      </c>
      <c r="K249" s="76"/>
      <c r="L249" s="82"/>
      <c r="M249" s="11"/>
    </row>
    <row r="250" spans="1:13" s="79" customFormat="1" ht="13.5">
      <c r="A250" s="72" t="str">
        <f>IF(B250="Code",1+MAX(A$5:A249),"")</f>
        <v/>
      </c>
      <c r="B250" s="88" t="s">
        <v>238</v>
      </c>
      <c r="C250" s="102"/>
      <c r="D250" s="89" t="str">
        <f>IF(ISNUMBER(C250),VLOOKUP(C250,Approaches,2,0),"")</f>
        <v/>
      </c>
      <c r="E250" s="76">
        <v>5</v>
      </c>
      <c r="F250" s="11"/>
      <c r="G250" s="12"/>
      <c r="H250" s="103"/>
      <c r="I250" s="14"/>
      <c r="J250" s="12" t="s">
        <v>216</v>
      </c>
      <c r="K250" s="87"/>
      <c r="L250" s="82"/>
      <c r="M250" s="11"/>
    </row>
    <row r="251" spans="1:13" s="79" customFormat="1" ht="13.5">
      <c r="A251" s="72"/>
      <c r="B251" s="88" t="s">
        <v>238</v>
      </c>
      <c r="C251" s="102"/>
      <c r="D251" s="86" t="str">
        <f>IF(ISNUMBER(C251),VLOOKUP(C251,Approaches,2,0),"")</f>
        <v/>
      </c>
      <c r="E251" s="76">
        <v>6</v>
      </c>
      <c r="F251" s="11"/>
      <c r="G251" s="12"/>
      <c r="H251" s="103"/>
      <c r="I251" s="14"/>
      <c r="J251" s="12"/>
      <c r="K251" s="87"/>
      <c r="L251" s="82"/>
      <c r="M251" s="11"/>
    </row>
    <row r="252" spans="1:13" s="79" customFormat="1" ht="13.5">
      <c r="A252" s="72"/>
      <c r="B252" s="88" t="s">
        <v>238</v>
      </c>
      <c r="C252" s="102"/>
      <c r="D252" s="86" t="str">
        <f>IF(ISNUMBER(C252),VLOOKUP(C252,Approaches,2,0),"")</f>
        <v/>
      </c>
      <c r="E252" s="76">
        <v>7</v>
      </c>
      <c r="F252" s="11"/>
      <c r="G252" s="12"/>
      <c r="H252" s="103"/>
      <c r="I252" s="14"/>
      <c r="J252" s="12"/>
      <c r="K252" s="87"/>
      <c r="L252" s="82"/>
      <c r="M252" s="11"/>
    </row>
    <row r="253" spans="1:13" s="79" customFormat="1" ht="13.5">
      <c r="A253" s="72"/>
      <c r="B253" s="88" t="s">
        <v>238</v>
      </c>
      <c r="C253" s="102"/>
      <c r="D253" s="86" t="str">
        <f>IF(ISNUMBER(C253),VLOOKUP(C253,Approaches,2,0),"")</f>
        <v/>
      </c>
      <c r="E253" s="76">
        <v>8</v>
      </c>
      <c r="F253" s="11"/>
      <c r="G253" s="12"/>
      <c r="H253" s="103"/>
      <c r="I253" s="14"/>
      <c r="J253" s="12"/>
      <c r="K253" s="87"/>
      <c r="L253" s="82"/>
      <c r="M253" s="11"/>
    </row>
    <row r="254" spans="1:13" s="79" customFormat="1" ht="13.5">
      <c r="A254" s="72"/>
      <c r="B254" s="88" t="s">
        <v>238</v>
      </c>
      <c r="C254" s="102"/>
      <c r="D254" s="90" t="str">
        <f>IF(ISNUMBER(C254),VLOOKUP(C254,Approaches,2,0),"")</f>
        <v/>
      </c>
      <c r="E254" s="76">
        <v>9</v>
      </c>
      <c r="F254" s="11"/>
      <c r="G254" s="12"/>
      <c r="H254" s="103"/>
      <c r="I254" s="14"/>
      <c r="J254" s="12"/>
      <c r="K254" s="87"/>
      <c r="L254" s="82"/>
      <c r="M254" s="11"/>
    </row>
    <row r="255" spans="1:13" s="79" customFormat="1" ht="14.25" thickBot="1">
      <c r="A255" s="72"/>
      <c r="B255" s="91"/>
      <c r="C255" s="91"/>
      <c r="D255" s="86"/>
      <c r="E255" s="76">
        <v>10</v>
      </c>
      <c r="F255" s="11"/>
      <c r="G255" s="12"/>
      <c r="H255" s="103"/>
      <c r="I255" s="15"/>
      <c r="J255" s="12"/>
      <c r="K255" s="87"/>
      <c r="L255" s="82"/>
      <c r="M255" s="11"/>
    </row>
    <row r="256" spans="1:13" s="79" customFormat="1" ht="14.25" thickBot="1">
      <c r="A256" s="72" t="str">
        <f>IF(B256="Code",1+MAX(A$5:A250),"")</f>
        <v/>
      </c>
      <c r="B256" s="92"/>
      <c r="C256" s="92"/>
      <c r="D256" s="92"/>
      <c r="E256" s="93"/>
      <c r="F256" s="94"/>
      <c r="G256" s="92" t="s">
        <v>204</v>
      </c>
      <c r="H256" s="95">
        <f>B246</f>
        <v>1101171</v>
      </c>
      <c r="I256" s="104"/>
      <c r="J256" s="93" t="s">
        <v>216</v>
      </c>
      <c r="K256" s="93"/>
      <c r="L256" s="93"/>
      <c r="M256" s="93"/>
    </row>
    <row r="257" spans="1:13" s="79" customFormat="1" ht="14.25" thickBot="1">
      <c r="A257" s="72">
        <f>IF(B257="Code",1+MAX(A$5:A256),"")</f>
        <v>22</v>
      </c>
      <c r="B257" s="73" t="s">
        <v>199</v>
      </c>
      <c r="C257" s="73"/>
      <c r="D257" s="74" t="s">
        <v>200</v>
      </c>
      <c r="E257" s="75"/>
      <c r="F257" s="74" t="s">
        <v>201</v>
      </c>
      <c r="G257" s="74" t="s">
        <v>202</v>
      </c>
      <c r="H257" s="75" t="s">
        <v>198</v>
      </c>
      <c r="I257" s="75" t="s">
        <v>203</v>
      </c>
      <c r="J257" s="75" t="s">
        <v>215</v>
      </c>
      <c r="K257" s="76"/>
      <c r="L257" s="77" t="str">
        <f>IF(AND(ISNUMBER(I268),ISNUMBER(H268)),"OK","")</f>
        <v/>
      </c>
      <c r="M257" s="78"/>
    </row>
    <row r="258" spans="1:13" s="79" customFormat="1" ht="13.5">
      <c r="A258" s="72" t="str">
        <f>IF(B258="Code",1+MAX(A$5:A257),"")</f>
        <v/>
      </c>
      <c r="B258" s="80">
        <f>VLOOKUP(A257,BasicHeadings,2,0)</f>
        <v>1101172</v>
      </c>
      <c r="C258" s="81"/>
      <c r="D258" s="80" t="str">
        <f>VLOOKUP(A257,BasicHeadings,3,0)</f>
        <v>Fresh or chilled potatoes and other tuber vegetables</v>
      </c>
      <c r="E258" s="76">
        <v>1</v>
      </c>
      <c r="F258" s="11"/>
      <c r="G258" s="11"/>
      <c r="H258" s="12"/>
      <c r="I258" s="12"/>
      <c r="J258" s="12" t="s">
        <v>216</v>
      </c>
      <c r="K258" s="76"/>
      <c r="L258" s="82"/>
      <c r="M258" s="11"/>
    </row>
    <row r="259" spans="1:13" s="79" customFormat="1" ht="15" customHeight="1">
      <c r="A259" s="72" t="str">
        <f>IF(B259="Code",1+MAX(A$5:A258),"")</f>
        <v/>
      </c>
      <c r="B259" s="83"/>
      <c r="C259" s="84" t="s">
        <v>212</v>
      </c>
      <c r="D259" s="83"/>
      <c r="E259" s="76">
        <v>2</v>
      </c>
      <c r="F259" s="11"/>
      <c r="G259" s="11"/>
      <c r="H259" s="12"/>
      <c r="I259" s="12"/>
      <c r="J259" s="12" t="s">
        <v>216</v>
      </c>
      <c r="K259" s="76"/>
      <c r="L259" s="82"/>
      <c r="M259" s="11"/>
    </row>
    <row r="260" spans="1:13" s="79" customFormat="1" ht="13.5" customHeight="1">
      <c r="A260" s="72" t="str">
        <f>IF(B260="Code",1+MAX(A$5:A259),"")</f>
        <v/>
      </c>
      <c r="B260" s="85"/>
      <c r="C260" s="167" t="s">
        <v>239</v>
      </c>
      <c r="D260" s="168"/>
      <c r="E260" s="76">
        <v>3</v>
      </c>
      <c r="F260" s="11"/>
      <c r="G260" s="11"/>
      <c r="H260" s="12"/>
      <c r="I260" s="13"/>
      <c r="J260" s="12" t="s">
        <v>216</v>
      </c>
      <c r="K260" s="76"/>
      <c r="L260" s="82"/>
      <c r="M260" s="11"/>
    </row>
    <row r="261" spans="1:13" s="79" customFormat="1" ht="13.5">
      <c r="A261" s="72" t="str">
        <f>IF(B261="Code",1+MAX(A$5:A260),"")</f>
        <v/>
      </c>
      <c r="B261" s="86"/>
      <c r="C261" s="169"/>
      <c r="D261" s="170"/>
      <c r="E261" s="87">
        <v>4</v>
      </c>
      <c r="F261" s="11"/>
      <c r="G261" s="11"/>
      <c r="H261" s="12"/>
      <c r="I261" s="12"/>
      <c r="J261" s="12" t="s">
        <v>216</v>
      </c>
      <c r="K261" s="76"/>
      <c r="L261" s="82"/>
      <c r="M261" s="11"/>
    </row>
    <row r="262" spans="1:13" s="79" customFormat="1" ht="13.5">
      <c r="A262" s="72" t="str">
        <f>IF(B262="Code",1+MAX(A$5:A261),"")</f>
        <v/>
      </c>
      <c r="B262" s="88" t="s">
        <v>238</v>
      </c>
      <c r="C262" s="102"/>
      <c r="D262" s="89" t="str">
        <f>IF(ISNUMBER(C262),VLOOKUP(C262,Approaches,2,0),"")</f>
        <v/>
      </c>
      <c r="E262" s="76">
        <v>5</v>
      </c>
      <c r="F262" s="11"/>
      <c r="G262" s="12"/>
      <c r="H262" s="103"/>
      <c r="I262" s="14"/>
      <c r="J262" s="12" t="s">
        <v>216</v>
      </c>
      <c r="K262" s="87"/>
      <c r="L262" s="82"/>
      <c r="M262" s="11"/>
    </row>
    <row r="263" spans="1:13" s="79" customFormat="1" ht="13.5">
      <c r="A263" s="72"/>
      <c r="B263" s="88" t="s">
        <v>238</v>
      </c>
      <c r="C263" s="102"/>
      <c r="D263" s="86" t="str">
        <f>IF(ISNUMBER(C263),VLOOKUP(C263,Approaches,2,0),"")</f>
        <v/>
      </c>
      <c r="E263" s="76">
        <v>6</v>
      </c>
      <c r="F263" s="11"/>
      <c r="G263" s="12"/>
      <c r="H263" s="103"/>
      <c r="I263" s="14"/>
      <c r="J263" s="12"/>
      <c r="K263" s="87"/>
      <c r="L263" s="82"/>
      <c r="M263" s="11"/>
    </row>
    <row r="264" spans="1:13" s="79" customFormat="1" ht="13.5">
      <c r="A264" s="72"/>
      <c r="B264" s="88" t="s">
        <v>238</v>
      </c>
      <c r="C264" s="102"/>
      <c r="D264" s="86" t="str">
        <f>IF(ISNUMBER(C264),VLOOKUP(C264,Approaches,2,0),"")</f>
        <v/>
      </c>
      <c r="E264" s="76">
        <v>7</v>
      </c>
      <c r="F264" s="11"/>
      <c r="G264" s="12"/>
      <c r="H264" s="103"/>
      <c r="I264" s="14"/>
      <c r="J264" s="12"/>
      <c r="K264" s="87"/>
      <c r="L264" s="82"/>
      <c r="M264" s="11"/>
    </row>
    <row r="265" spans="1:13" s="79" customFormat="1" ht="13.5">
      <c r="A265" s="72"/>
      <c r="B265" s="88" t="s">
        <v>238</v>
      </c>
      <c r="C265" s="102"/>
      <c r="D265" s="86" t="str">
        <f>IF(ISNUMBER(C265),VLOOKUP(C265,Approaches,2,0),"")</f>
        <v/>
      </c>
      <c r="E265" s="76">
        <v>8</v>
      </c>
      <c r="F265" s="11"/>
      <c r="G265" s="12"/>
      <c r="H265" s="103"/>
      <c r="I265" s="14"/>
      <c r="J265" s="12"/>
      <c r="K265" s="87"/>
      <c r="L265" s="82"/>
      <c r="M265" s="11"/>
    </row>
    <row r="266" spans="1:13" s="79" customFormat="1" ht="13.5">
      <c r="A266" s="72"/>
      <c r="B266" s="88" t="s">
        <v>238</v>
      </c>
      <c r="C266" s="102"/>
      <c r="D266" s="90" t="str">
        <f>IF(ISNUMBER(C266),VLOOKUP(C266,Approaches,2,0),"")</f>
        <v/>
      </c>
      <c r="E266" s="76">
        <v>9</v>
      </c>
      <c r="F266" s="11"/>
      <c r="G266" s="12"/>
      <c r="H266" s="103"/>
      <c r="I266" s="14"/>
      <c r="J266" s="12"/>
      <c r="K266" s="87"/>
      <c r="L266" s="82"/>
      <c r="M266" s="11"/>
    </row>
    <row r="267" spans="1:13" s="79" customFormat="1" ht="14.25" thickBot="1">
      <c r="A267" s="72"/>
      <c r="B267" s="91"/>
      <c r="C267" s="91"/>
      <c r="D267" s="86"/>
      <c r="E267" s="76">
        <v>10</v>
      </c>
      <c r="F267" s="11"/>
      <c r="G267" s="12"/>
      <c r="H267" s="103"/>
      <c r="I267" s="15"/>
      <c r="J267" s="12"/>
      <c r="K267" s="87"/>
      <c r="L267" s="82"/>
      <c r="M267" s="11"/>
    </row>
    <row r="268" spans="1:13" s="79" customFormat="1" ht="14.25" thickBot="1">
      <c r="A268" s="72" t="str">
        <f>IF(B268="Code",1+MAX(A$5:A262),"")</f>
        <v/>
      </c>
      <c r="B268" s="92"/>
      <c r="C268" s="92"/>
      <c r="D268" s="92"/>
      <c r="E268" s="93"/>
      <c r="F268" s="94"/>
      <c r="G268" s="92" t="s">
        <v>204</v>
      </c>
      <c r="H268" s="95">
        <f>B258</f>
        <v>1101172</v>
      </c>
      <c r="I268" s="104"/>
      <c r="J268" s="93" t="s">
        <v>216</v>
      </c>
      <c r="K268" s="93"/>
      <c r="L268" s="93"/>
      <c r="M268" s="93"/>
    </row>
    <row r="269" spans="1:13" s="79" customFormat="1" ht="14.25" thickBot="1">
      <c r="A269" s="72">
        <f>IF(B269="Code",1+MAX(A$5:A268),"")</f>
        <v>23</v>
      </c>
      <c r="B269" s="73" t="s">
        <v>199</v>
      </c>
      <c r="C269" s="73"/>
      <c r="D269" s="74" t="s">
        <v>200</v>
      </c>
      <c r="E269" s="75"/>
      <c r="F269" s="74" t="s">
        <v>201</v>
      </c>
      <c r="G269" s="74" t="s">
        <v>202</v>
      </c>
      <c r="H269" s="75" t="s">
        <v>198</v>
      </c>
      <c r="I269" s="75" t="s">
        <v>203</v>
      </c>
      <c r="J269" s="75" t="s">
        <v>215</v>
      </c>
      <c r="K269" s="76"/>
      <c r="L269" s="77" t="str">
        <f>IF(AND(ISNUMBER(I280),ISNUMBER(H280)),"OK","")</f>
        <v/>
      </c>
      <c r="M269" s="78"/>
    </row>
    <row r="270" spans="1:13" s="79" customFormat="1" ht="13.5">
      <c r="A270" s="72" t="str">
        <f>IF(B270="Code",1+MAX(A$5:A269),"")</f>
        <v/>
      </c>
      <c r="B270" s="80">
        <f>VLOOKUP(A269,BasicHeadings,2,0)</f>
        <v>1101173</v>
      </c>
      <c r="C270" s="81"/>
      <c r="D270" s="80" t="str">
        <f>VLOOKUP(A269,BasicHeadings,3,0)</f>
        <v>Frozen, preserved or processed vegetables and vegetable-based products</v>
      </c>
      <c r="E270" s="76">
        <v>1</v>
      </c>
      <c r="F270" s="11"/>
      <c r="G270" s="11"/>
      <c r="H270" s="12"/>
      <c r="I270" s="12"/>
      <c r="J270" s="12" t="s">
        <v>216</v>
      </c>
      <c r="K270" s="76"/>
      <c r="L270" s="82"/>
      <c r="M270" s="11"/>
    </row>
    <row r="271" spans="1:13" s="79" customFormat="1" ht="15" customHeight="1">
      <c r="A271" s="72" t="str">
        <f>IF(B271="Code",1+MAX(A$5:A270),"")</f>
        <v/>
      </c>
      <c r="B271" s="83"/>
      <c r="C271" s="84" t="s">
        <v>212</v>
      </c>
      <c r="D271" s="83"/>
      <c r="E271" s="76">
        <v>2</v>
      </c>
      <c r="F271" s="11"/>
      <c r="G271" s="11"/>
      <c r="H271" s="12"/>
      <c r="I271" s="12"/>
      <c r="J271" s="12" t="s">
        <v>216</v>
      </c>
      <c r="K271" s="76"/>
      <c r="L271" s="82"/>
      <c r="M271" s="11"/>
    </row>
    <row r="272" spans="1:13" s="79" customFormat="1" ht="13.5" customHeight="1">
      <c r="A272" s="72" t="str">
        <f>IF(B272="Code",1+MAX(A$5:A271),"")</f>
        <v/>
      </c>
      <c r="B272" s="85"/>
      <c r="C272" s="167" t="s">
        <v>239</v>
      </c>
      <c r="D272" s="168"/>
      <c r="E272" s="76">
        <v>3</v>
      </c>
      <c r="F272" s="11"/>
      <c r="G272" s="11"/>
      <c r="H272" s="12"/>
      <c r="I272" s="13"/>
      <c r="J272" s="12" t="s">
        <v>216</v>
      </c>
      <c r="K272" s="76"/>
      <c r="L272" s="82"/>
      <c r="M272" s="11"/>
    </row>
    <row r="273" spans="1:13" s="79" customFormat="1" ht="13.5">
      <c r="A273" s="72" t="str">
        <f>IF(B273="Code",1+MAX(A$5:A272),"")</f>
        <v/>
      </c>
      <c r="B273" s="86"/>
      <c r="C273" s="169"/>
      <c r="D273" s="170"/>
      <c r="E273" s="87">
        <v>4</v>
      </c>
      <c r="F273" s="11"/>
      <c r="G273" s="11"/>
      <c r="H273" s="12"/>
      <c r="I273" s="12"/>
      <c r="J273" s="12" t="s">
        <v>216</v>
      </c>
      <c r="K273" s="76"/>
      <c r="L273" s="82"/>
      <c r="M273" s="11"/>
    </row>
    <row r="274" spans="1:13" s="79" customFormat="1" ht="13.5">
      <c r="A274" s="72" t="str">
        <f>IF(B274="Code",1+MAX(A$5:A273),"")</f>
        <v/>
      </c>
      <c r="B274" s="88" t="s">
        <v>238</v>
      </c>
      <c r="C274" s="102"/>
      <c r="D274" s="89" t="str">
        <f>IF(ISNUMBER(C274),VLOOKUP(C274,Approaches,2,0),"")</f>
        <v/>
      </c>
      <c r="E274" s="76">
        <v>5</v>
      </c>
      <c r="F274" s="11"/>
      <c r="G274" s="12"/>
      <c r="H274" s="103"/>
      <c r="I274" s="14"/>
      <c r="J274" s="12" t="s">
        <v>216</v>
      </c>
      <c r="K274" s="87"/>
      <c r="L274" s="82"/>
      <c r="M274" s="11"/>
    </row>
    <row r="275" spans="1:13" s="79" customFormat="1" ht="13.5">
      <c r="A275" s="72"/>
      <c r="B275" s="88" t="s">
        <v>238</v>
      </c>
      <c r="C275" s="102"/>
      <c r="D275" s="86" t="str">
        <f>IF(ISNUMBER(C275),VLOOKUP(C275,Approaches,2,0),"")</f>
        <v/>
      </c>
      <c r="E275" s="76">
        <v>6</v>
      </c>
      <c r="F275" s="11"/>
      <c r="G275" s="12"/>
      <c r="H275" s="103"/>
      <c r="I275" s="14"/>
      <c r="J275" s="12"/>
      <c r="K275" s="87"/>
      <c r="L275" s="82"/>
      <c r="M275" s="11"/>
    </row>
    <row r="276" spans="1:13" s="79" customFormat="1" ht="13.5">
      <c r="A276" s="72"/>
      <c r="B276" s="88" t="s">
        <v>238</v>
      </c>
      <c r="C276" s="102"/>
      <c r="D276" s="86" t="str">
        <f>IF(ISNUMBER(C276),VLOOKUP(C276,Approaches,2,0),"")</f>
        <v/>
      </c>
      <c r="E276" s="76">
        <v>7</v>
      </c>
      <c r="F276" s="11"/>
      <c r="G276" s="12"/>
      <c r="H276" s="103"/>
      <c r="I276" s="14"/>
      <c r="J276" s="12"/>
      <c r="K276" s="87"/>
      <c r="L276" s="82"/>
      <c r="M276" s="11"/>
    </row>
    <row r="277" spans="1:13" s="79" customFormat="1" ht="13.5">
      <c r="A277" s="72"/>
      <c r="B277" s="88" t="s">
        <v>238</v>
      </c>
      <c r="C277" s="102"/>
      <c r="D277" s="86" t="str">
        <f>IF(ISNUMBER(C277),VLOOKUP(C277,Approaches,2,0),"")</f>
        <v/>
      </c>
      <c r="E277" s="76">
        <v>8</v>
      </c>
      <c r="F277" s="11"/>
      <c r="G277" s="12"/>
      <c r="H277" s="103"/>
      <c r="I277" s="14"/>
      <c r="J277" s="12"/>
      <c r="K277" s="87"/>
      <c r="L277" s="82"/>
      <c r="M277" s="11"/>
    </row>
    <row r="278" spans="1:13" s="79" customFormat="1" ht="13.5">
      <c r="A278" s="72"/>
      <c r="B278" s="88" t="s">
        <v>238</v>
      </c>
      <c r="C278" s="102"/>
      <c r="D278" s="90" t="str">
        <f>IF(ISNUMBER(C278),VLOOKUP(C278,Approaches,2,0),"")</f>
        <v/>
      </c>
      <c r="E278" s="76">
        <v>9</v>
      </c>
      <c r="F278" s="11"/>
      <c r="G278" s="12"/>
      <c r="H278" s="103"/>
      <c r="I278" s="14"/>
      <c r="J278" s="12"/>
      <c r="K278" s="87"/>
      <c r="L278" s="82"/>
      <c r="M278" s="11"/>
    </row>
    <row r="279" spans="1:13" s="79" customFormat="1" ht="14.25" thickBot="1">
      <c r="A279" s="72"/>
      <c r="B279" s="91"/>
      <c r="C279" s="91"/>
      <c r="D279" s="86"/>
      <c r="E279" s="76">
        <v>10</v>
      </c>
      <c r="F279" s="11"/>
      <c r="G279" s="12"/>
      <c r="H279" s="103"/>
      <c r="I279" s="15"/>
      <c r="J279" s="12"/>
      <c r="K279" s="87"/>
      <c r="L279" s="82"/>
      <c r="M279" s="11"/>
    </row>
    <row r="280" spans="1:13" s="79" customFormat="1" ht="14.25" thickBot="1">
      <c r="A280" s="72" t="str">
        <f>IF(B280="Code",1+MAX(A$5:A274),"")</f>
        <v/>
      </c>
      <c r="B280" s="92"/>
      <c r="C280" s="92"/>
      <c r="D280" s="92"/>
      <c r="E280" s="93"/>
      <c r="F280" s="94"/>
      <c r="G280" s="92" t="s">
        <v>204</v>
      </c>
      <c r="H280" s="95">
        <f>B270</f>
        <v>1101173</v>
      </c>
      <c r="I280" s="104"/>
      <c r="J280" s="93" t="s">
        <v>216</v>
      </c>
      <c r="K280" s="93"/>
      <c r="L280" s="93"/>
      <c r="M280" s="93"/>
    </row>
    <row r="281" spans="1:13" s="79" customFormat="1" ht="14.25" thickBot="1">
      <c r="A281" s="72">
        <f>IF(B281="Code",1+MAX(A$5:A280),"")</f>
        <v>24</v>
      </c>
      <c r="B281" s="73" t="s">
        <v>199</v>
      </c>
      <c r="C281" s="73"/>
      <c r="D281" s="74" t="s">
        <v>200</v>
      </c>
      <c r="E281" s="75"/>
      <c r="F281" s="74" t="s">
        <v>201</v>
      </c>
      <c r="G281" s="74" t="s">
        <v>202</v>
      </c>
      <c r="H281" s="75" t="s">
        <v>198</v>
      </c>
      <c r="I281" s="75" t="s">
        <v>203</v>
      </c>
      <c r="J281" s="75" t="s">
        <v>215</v>
      </c>
      <c r="K281" s="76"/>
      <c r="L281" s="77" t="str">
        <f>IF(AND(ISNUMBER(I292),ISNUMBER(H292)),"OK","")</f>
        <v/>
      </c>
      <c r="M281" s="78"/>
    </row>
    <row r="282" spans="1:13" s="79" customFormat="1" ht="13.5">
      <c r="A282" s="72" t="str">
        <f>IF(B282="Code",1+MAX(A$5:A281),"")</f>
        <v/>
      </c>
      <c r="B282" s="80">
        <f>VLOOKUP(A281,BasicHeadings,2,0)</f>
        <v>1101181</v>
      </c>
      <c r="C282" s="81"/>
      <c r="D282" s="80" t="str">
        <f>VLOOKUP(A281,BasicHeadings,3,0)</f>
        <v>Sugar</v>
      </c>
      <c r="E282" s="76">
        <v>1</v>
      </c>
      <c r="F282" s="11"/>
      <c r="G282" s="11"/>
      <c r="H282" s="12"/>
      <c r="I282" s="12"/>
      <c r="J282" s="12" t="s">
        <v>216</v>
      </c>
      <c r="K282" s="76"/>
      <c r="L282" s="82"/>
      <c r="M282" s="11"/>
    </row>
    <row r="283" spans="1:13" s="79" customFormat="1" ht="15" customHeight="1">
      <c r="A283" s="72" t="str">
        <f>IF(B283="Code",1+MAX(A$5:A282),"")</f>
        <v/>
      </c>
      <c r="B283" s="83"/>
      <c r="C283" s="84" t="s">
        <v>212</v>
      </c>
      <c r="D283" s="83"/>
      <c r="E283" s="76">
        <v>2</v>
      </c>
      <c r="F283" s="11"/>
      <c r="G283" s="11"/>
      <c r="H283" s="12"/>
      <c r="I283" s="12"/>
      <c r="J283" s="12" t="s">
        <v>216</v>
      </c>
      <c r="K283" s="76"/>
      <c r="L283" s="82"/>
      <c r="M283" s="11"/>
    </row>
    <row r="284" spans="1:13" s="79" customFormat="1" ht="13.5" customHeight="1">
      <c r="A284" s="72" t="str">
        <f>IF(B284="Code",1+MAX(A$5:A283),"")</f>
        <v/>
      </c>
      <c r="B284" s="85"/>
      <c r="C284" s="167" t="s">
        <v>239</v>
      </c>
      <c r="D284" s="168"/>
      <c r="E284" s="76">
        <v>3</v>
      </c>
      <c r="F284" s="11"/>
      <c r="G284" s="11"/>
      <c r="H284" s="12"/>
      <c r="I284" s="13"/>
      <c r="J284" s="12" t="s">
        <v>216</v>
      </c>
      <c r="K284" s="76"/>
      <c r="L284" s="82"/>
      <c r="M284" s="11"/>
    </row>
    <row r="285" spans="1:13" s="79" customFormat="1" ht="13.5">
      <c r="A285" s="72" t="str">
        <f>IF(B285="Code",1+MAX(A$5:A284),"")</f>
        <v/>
      </c>
      <c r="B285" s="86"/>
      <c r="C285" s="169"/>
      <c r="D285" s="170"/>
      <c r="E285" s="87">
        <v>4</v>
      </c>
      <c r="F285" s="11"/>
      <c r="G285" s="11"/>
      <c r="H285" s="12"/>
      <c r="I285" s="12"/>
      <c r="J285" s="12" t="s">
        <v>216</v>
      </c>
      <c r="K285" s="76"/>
      <c r="L285" s="82"/>
      <c r="M285" s="11"/>
    </row>
    <row r="286" spans="1:13" s="79" customFormat="1" ht="13.5">
      <c r="A286" s="72" t="str">
        <f>IF(B286="Code",1+MAX(A$5:A285),"")</f>
        <v/>
      </c>
      <c r="B286" s="88" t="s">
        <v>238</v>
      </c>
      <c r="C286" s="102"/>
      <c r="D286" s="89" t="str">
        <f>IF(ISNUMBER(C286),VLOOKUP(C286,Approaches,2,0),"")</f>
        <v/>
      </c>
      <c r="E286" s="76">
        <v>5</v>
      </c>
      <c r="F286" s="11"/>
      <c r="G286" s="12"/>
      <c r="H286" s="103"/>
      <c r="I286" s="14"/>
      <c r="J286" s="12" t="s">
        <v>216</v>
      </c>
      <c r="K286" s="87"/>
      <c r="L286" s="82"/>
      <c r="M286" s="11"/>
    </row>
    <row r="287" spans="1:13" s="79" customFormat="1" ht="13.5">
      <c r="A287" s="72"/>
      <c r="B287" s="88" t="s">
        <v>238</v>
      </c>
      <c r="C287" s="102"/>
      <c r="D287" s="86" t="str">
        <f>IF(ISNUMBER(C287),VLOOKUP(C287,Approaches,2,0),"")</f>
        <v/>
      </c>
      <c r="E287" s="76">
        <v>6</v>
      </c>
      <c r="F287" s="11"/>
      <c r="G287" s="12"/>
      <c r="H287" s="103"/>
      <c r="I287" s="14"/>
      <c r="J287" s="12"/>
      <c r="K287" s="87"/>
      <c r="L287" s="82"/>
      <c r="M287" s="11"/>
    </row>
    <row r="288" spans="1:13" s="79" customFormat="1" ht="13.5">
      <c r="A288" s="72"/>
      <c r="B288" s="88" t="s">
        <v>238</v>
      </c>
      <c r="C288" s="102"/>
      <c r="D288" s="86" t="str">
        <f>IF(ISNUMBER(C288),VLOOKUP(C288,Approaches,2,0),"")</f>
        <v/>
      </c>
      <c r="E288" s="76">
        <v>7</v>
      </c>
      <c r="F288" s="11"/>
      <c r="G288" s="12"/>
      <c r="H288" s="103"/>
      <c r="I288" s="14"/>
      <c r="J288" s="12"/>
      <c r="K288" s="87"/>
      <c r="L288" s="82"/>
      <c r="M288" s="11"/>
    </row>
    <row r="289" spans="1:13" s="79" customFormat="1" ht="13.5">
      <c r="A289" s="72"/>
      <c r="B289" s="88" t="s">
        <v>238</v>
      </c>
      <c r="C289" s="102"/>
      <c r="D289" s="86" t="str">
        <f>IF(ISNUMBER(C289),VLOOKUP(C289,Approaches,2,0),"")</f>
        <v/>
      </c>
      <c r="E289" s="76">
        <v>8</v>
      </c>
      <c r="F289" s="11"/>
      <c r="G289" s="12"/>
      <c r="H289" s="103"/>
      <c r="I289" s="14"/>
      <c r="J289" s="12"/>
      <c r="K289" s="87"/>
      <c r="L289" s="82"/>
      <c r="M289" s="11"/>
    </row>
    <row r="290" spans="1:13" s="79" customFormat="1" ht="13.5">
      <c r="A290" s="72"/>
      <c r="B290" s="88" t="s">
        <v>238</v>
      </c>
      <c r="C290" s="102"/>
      <c r="D290" s="90" t="str">
        <f>IF(ISNUMBER(C290),VLOOKUP(C290,Approaches,2,0),"")</f>
        <v/>
      </c>
      <c r="E290" s="76">
        <v>9</v>
      </c>
      <c r="F290" s="11"/>
      <c r="G290" s="12"/>
      <c r="H290" s="103"/>
      <c r="I290" s="14"/>
      <c r="J290" s="12"/>
      <c r="K290" s="87"/>
      <c r="L290" s="82"/>
      <c r="M290" s="11"/>
    </row>
    <row r="291" spans="1:13" s="79" customFormat="1" ht="14.25" thickBot="1">
      <c r="A291" s="72"/>
      <c r="B291" s="91"/>
      <c r="C291" s="91"/>
      <c r="D291" s="86"/>
      <c r="E291" s="76">
        <v>10</v>
      </c>
      <c r="F291" s="11"/>
      <c r="G291" s="12"/>
      <c r="H291" s="103"/>
      <c r="I291" s="15"/>
      <c r="J291" s="12"/>
      <c r="K291" s="87"/>
      <c r="L291" s="82"/>
      <c r="M291" s="11"/>
    </row>
    <row r="292" spans="1:13" s="79" customFormat="1" ht="14.25" thickBot="1">
      <c r="A292" s="72" t="str">
        <f>IF(B292="Code",1+MAX(A$5:A286),"")</f>
        <v/>
      </c>
      <c r="B292" s="92"/>
      <c r="C292" s="92"/>
      <c r="D292" s="92"/>
      <c r="E292" s="93"/>
      <c r="F292" s="94"/>
      <c r="G292" s="92" t="s">
        <v>204</v>
      </c>
      <c r="H292" s="95">
        <f>B282</f>
        <v>1101181</v>
      </c>
      <c r="I292" s="104"/>
      <c r="J292" s="93" t="s">
        <v>216</v>
      </c>
      <c r="K292" s="93"/>
      <c r="L292" s="93"/>
      <c r="M292" s="93"/>
    </row>
    <row r="293" spans="1:13" s="79" customFormat="1" ht="14.25" thickBot="1">
      <c r="A293" s="72">
        <f>IF(B293="Code",1+MAX(A$5:A292),"")</f>
        <v>25</v>
      </c>
      <c r="B293" s="73" t="s">
        <v>199</v>
      </c>
      <c r="C293" s="73"/>
      <c r="D293" s="74" t="s">
        <v>200</v>
      </c>
      <c r="E293" s="75"/>
      <c r="F293" s="74" t="s">
        <v>201</v>
      </c>
      <c r="G293" s="74" t="s">
        <v>202</v>
      </c>
      <c r="H293" s="75" t="s">
        <v>198</v>
      </c>
      <c r="I293" s="75" t="s">
        <v>203</v>
      </c>
      <c r="J293" s="75" t="s">
        <v>215</v>
      </c>
      <c r="K293" s="76"/>
      <c r="L293" s="77" t="str">
        <f>IF(AND(ISNUMBER(I304),ISNUMBER(H304)),"OK","")</f>
        <v/>
      </c>
      <c r="M293" s="78"/>
    </row>
    <row r="294" spans="1:13" s="79" customFormat="1" ht="13.5">
      <c r="A294" s="72" t="str">
        <f>IF(B294="Code",1+MAX(A$5:A293),"")</f>
        <v/>
      </c>
      <c r="B294" s="80">
        <f>VLOOKUP(A293,BasicHeadings,2,0)</f>
        <v>1101182</v>
      </c>
      <c r="C294" s="81"/>
      <c r="D294" s="80" t="str">
        <f>VLOOKUP(A293,BasicHeadings,3,0)</f>
        <v>Jams, marmalades and honey</v>
      </c>
      <c r="E294" s="76">
        <v>1</v>
      </c>
      <c r="F294" s="11"/>
      <c r="G294" s="11"/>
      <c r="H294" s="12"/>
      <c r="I294" s="12"/>
      <c r="J294" s="12" t="s">
        <v>216</v>
      </c>
      <c r="K294" s="76"/>
      <c r="L294" s="82"/>
      <c r="M294" s="11"/>
    </row>
    <row r="295" spans="1:13" s="79" customFormat="1" ht="15" customHeight="1">
      <c r="A295" s="72" t="str">
        <f>IF(B295="Code",1+MAX(A$5:A294),"")</f>
        <v/>
      </c>
      <c r="B295" s="83"/>
      <c r="C295" s="84" t="s">
        <v>212</v>
      </c>
      <c r="D295" s="83"/>
      <c r="E295" s="76">
        <v>2</v>
      </c>
      <c r="F295" s="11"/>
      <c r="G295" s="11"/>
      <c r="H295" s="12"/>
      <c r="I295" s="12"/>
      <c r="J295" s="12" t="s">
        <v>216</v>
      </c>
      <c r="K295" s="76"/>
      <c r="L295" s="82"/>
      <c r="M295" s="11"/>
    </row>
    <row r="296" spans="1:13" s="79" customFormat="1" ht="13.5" customHeight="1">
      <c r="A296" s="72" t="str">
        <f>IF(B296="Code",1+MAX(A$5:A295),"")</f>
        <v/>
      </c>
      <c r="B296" s="85"/>
      <c r="C296" s="167" t="s">
        <v>239</v>
      </c>
      <c r="D296" s="168"/>
      <c r="E296" s="76">
        <v>3</v>
      </c>
      <c r="F296" s="11"/>
      <c r="G296" s="11"/>
      <c r="H296" s="12"/>
      <c r="I296" s="13"/>
      <c r="J296" s="12" t="s">
        <v>216</v>
      </c>
      <c r="K296" s="76"/>
      <c r="L296" s="82"/>
      <c r="M296" s="11"/>
    </row>
    <row r="297" spans="1:13" s="79" customFormat="1" ht="13.5">
      <c r="A297" s="72" t="str">
        <f>IF(B297="Code",1+MAX(A$5:A296),"")</f>
        <v/>
      </c>
      <c r="B297" s="86"/>
      <c r="C297" s="169"/>
      <c r="D297" s="170"/>
      <c r="E297" s="87">
        <v>4</v>
      </c>
      <c r="F297" s="11"/>
      <c r="G297" s="11"/>
      <c r="H297" s="12"/>
      <c r="I297" s="12"/>
      <c r="J297" s="12" t="s">
        <v>216</v>
      </c>
      <c r="K297" s="76"/>
      <c r="L297" s="82"/>
      <c r="M297" s="11"/>
    </row>
    <row r="298" spans="1:13" s="79" customFormat="1" ht="13.5">
      <c r="A298" s="72" t="str">
        <f>IF(B298="Code",1+MAX(A$5:A297),"")</f>
        <v/>
      </c>
      <c r="B298" s="88" t="s">
        <v>238</v>
      </c>
      <c r="C298" s="102"/>
      <c r="D298" s="89" t="str">
        <f>IF(ISNUMBER(C298),VLOOKUP(C298,Approaches,2,0),"")</f>
        <v/>
      </c>
      <c r="E298" s="76">
        <v>5</v>
      </c>
      <c r="F298" s="11"/>
      <c r="G298" s="12"/>
      <c r="H298" s="103"/>
      <c r="I298" s="14"/>
      <c r="J298" s="12" t="s">
        <v>216</v>
      </c>
      <c r="K298" s="87"/>
      <c r="L298" s="82"/>
      <c r="M298" s="11"/>
    </row>
    <row r="299" spans="1:13" s="79" customFormat="1" ht="13.5">
      <c r="A299" s="72"/>
      <c r="B299" s="88" t="s">
        <v>238</v>
      </c>
      <c r="C299" s="102"/>
      <c r="D299" s="86" t="str">
        <f>IF(ISNUMBER(C299),VLOOKUP(C299,Approaches,2,0),"")</f>
        <v/>
      </c>
      <c r="E299" s="76">
        <v>6</v>
      </c>
      <c r="F299" s="11"/>
      <c r="G299" s="12"/>
      <c r="H299" s="103"/>
      <c r="I299" s="14"/>
      <c r="J299" s="12"/>
      <c r="K299" s="87"/>
      <c r="L299" s="82"/>
      <c r="M299" s="11"/>
    </row>
    <row r="300" spans="1:13" s="79" customFormat="1" ht="13.5">
      <c r="A300" s="72"/>
      <c r="B300" s="88" t="s">
        <v>238</v>
      </c>
      <c r="C300" s="102"/>
      <c r="D300" s="86" t="str">
        <f>IF(ISNUMBER(C300),VLOOKUP(C300,Approaches,2,0),"")</f>
        <v/>
      </c>
      <c r="E300" s="76">
        <v>7</v>
      </c>
      <c r="F300" s="11"/>
      <c r="G300" s="12"/>
      <c r="H300" s="103"/>
      <c r="I300" s="14"/>
      <c r="J300" s="12"/>
      <c r="K300" s="87"/>
      <c r="L300" s="82"/>
      <c r="M300" s="11"/>
    </row>
    <row r="301" spans="1:13" s="79" customFormat="1" ht="13.5">
      <c r="A301" s="72"/>
      <c r="B301" s="88" t="s">
        <v>238</v>
      </c>
      <c r="C301" s="102"/>
      <c r="D301" s="86" t="str">
        <f>IF(ISNUMBER(C301),VLOOKUP(C301,Approaches,2,0),"")</f>
        <v/>
      </c>
      <c r="E301" s="76">
        <v>8</v>
      </c>
      <c r="F301" s="11"/>
      <c r="G301" s="12"/>
      <c r="H301" s="103"/>
      <c r="I301" s="14"/>
      <c r="J301" s="12"/>
      <c r="K301" s="87"/>
      <c r="L301" s="82"/>
      <c r="M301" s="11"/>
    </row>
    <row r="302" spans="1:13" s="79" customFormat="1" ht="13.5">
      <c r="A302" s="72"/>
      <c r="B302" s="88" t="s">
        <v>238</v>
      </c>
      <c r="C302" s="102"/>
      <c r="D302" s="90" t="str">
        <f>IF(ISNUMBER(C302),VLOOKUP(C302,Approaches,2,0),"")</f>
        <v/>
      </c>
      <c r="E302" s="76">
        <v>9</v>
      </c>
      <c r="F302" s="11"/>
      <c r="G302" s="12"/>
      <c r="H302" s="103"/>
      <c r="I302" s="14"/>
      <c r="J302" s="12"/>
      <c r="K302" s="87"/>
      <c r="L302" s="82"/>
      <c r="M302" s="11"/>
    </row>
    <row r="303" spans="1:13" s="79" customFormat="1" ht="14.25" thickBot="1">
      <c r="A303" s="72"/>
      <c r="B303" s="91"/>
      <c r="C303" s="91"/>
      <c r="D303" s="86"/>
      <c r="E303" s="76">
        <v>10</v>
      </c>
      <c r="F303" s="11"/>
      <c r="G303" s="12"/>
      <c r="H303" s="103"/>
      <c r="I303" s="15"/>
      <c r="J303" s="12"/>
      <c r="K303" s="87"/>
      <c r="L303" s="82"/>
      <c r="M303" s="11"/>
    </row>
    <row r="304" spans="1:13" s="79" customFormat="1" ht="14.25" thickBot="1">
      <c r="A304" s="72" t="str">
        <f>IF(B304="Code",1+MAX(A$5:A298),"")</f>
        <v/>
      </c>
      <c r="B304" s="92"/>
      <c r="C304" s="92"/>
      <c r="D304" s="92"/>
      <c r="E304" s="93"/>
      <c r="F304" s="94"/>
      <c r="G304" s="92" t="s">
        <v>204</v>
      </c>
      <c r="H304" s="95">
        <f>B294</f>
        <v>1101182</v>
      </c>
      <c r="I304" s="104"/>
      <c r="J304" s="93" t="s">
        <v>216</v>
      </c>
      <c r="K304" s="93"/>
      <c r="L304" s="93"/>
      <c r="M304" s="93"/>
    </row>
    <row r="305" spans="1:13" s="79" customFormat="1" ht="14.25" thickBot="1">
      <c r="A305" s="72">
        <f>IF(B305="Code",1+MAX(A$5:A304),"")</f>
        <v>26</v>
      </c>
      <c r="B305" s="73" t="s">
        <v>199</v>
      </c>
      <c r="C305" s="73"/>
      <c r="D305" s="74" t="s">
        <v>200</v>
      </c>
      <c r="E305" s="75"/>
      <c r="F305" s="74" t="s">
        <v>201</v>
      </c>
      <c r="G305" s="74" t="s">
        <v>202</v>
      </c>
      <c r="H305" s="75" t="s">
        <v>198</v>
      </c>
      <c r="I305" s="75" t="s">
        <v>203</v>
      </c>
      <c r="J305" s="75" t="s">
        <v>215</v>
      </c>
      <c r="K305" s="76"/>
      <c r="L305" s="77" t="str">
        <f>IF(AND(ISNUMBER(I316),ISNUMBER(H316)),"OK","")</f>
        <v/>
      </c>
      <c r="M305" s="78"/>
    </row>
    <row r="306" spans="1:13" s="79" customFormat="1" ht="13.5">
      <c r="A306" s="72" t="str">
        <f>IF(B306="Code",1+MAX(A$5:A305),"")</f>
        <v/>
      </c>
      <c r="B306" s="80">
        <f>VLOOKUP(A305,BasicHeadings,2,0)</f>
        <v>1101183</v>
      </c>
      <c r="C306" s="81"/>
      <c r="D306" s="80" t="str">
        <f>VLOOKUP(A305,BasicHeadings,3,0)</f>
        <v>Confectionery, chocolate and ice cream</v>
      </c>
      <c r="E306" s="76">
        <v>1</v>
      </c>
      <c r="F306" s="11"/>
      <c r="G306" s="11"/>
      <c r="H306" s="12"/>
      <c r="I306" s="12"/>
      <c r="J306" s="12" t="s">
        <v>216</v>
      </c>
      <c r="K306" s="76"/>
      <c r="L306" s="82"/>
      <c r="M306" s="11"/>
    </row>
    <row r="307" spans="1:13" s="79" customFormat="1" ht="15" customHeight="1">
      <c r="A307" s="72" t="str">
        <f>IF(B307="Code",1+MAX(A$5:A306),"")</f>
        <v/>
      </c>
      <c r="B307" s="83"/>
      <c r="C307" s="84" t="s">
        <v>212</v>
      </c>
      <c r="D307" s="83"/>
      <c r="E307" s="76">
        <v>2</v>
      </c>
      <c r="F307" s="11"/>
      <c r="G307" s="11"/>
      <c r="H307" s="12"/>
      <c r="I307" s="12"/>
      <c r="J307" s="12" t="s">
        <v>216</v>
      </c>
      <c r="K307" s="76"/>
      <c r="L307" s="82"/>
      <c r="M307" s="11"/>
    </row>
    <row r="308" spans="1:13" s="79" customFormat="1" ht="13.5" customHeight="1">
      <c r="A308" s="72" t="str">
        <f>IF(B308="Code",1+MAX(A$5:A307),"")</f>
        <v/>
      </c>
      <c r="B308" s="85"/>
      <c r="C308" s="167" t="s">
        <v>239</v>
      </c>
      <c r="D308" s="168"/>
      <c r="E308" s="76">
        <v>3</v>
      </c>
      <c r="F308" s="11"/>
      <c r="G308" s="11"/>
      <c r="H308" s="12"/>
      <c r="I308" s="13"/>
      <c r="J308" s="12" t="s">
        <v>216</v>
      </c>
      <c r="K308" s="76"/>
      <c r="L308" s="82"/>
      <c r="M308" s="11"/>
    </row>
    <row r="309" spans="1:13" s="79" customFormat="1" ht="13.5">
      <c r="A309" s="72" t="str">
        <f>IF(B309="Code",1+MAX(A$5:A308),"")</f>
        <v/>
      </c>
      <c r="B309" s="86"/>
      <c r="C309" s="169"/>
      <c r="D309" s="170"/>
      <c r="E309" s="87">
        <v>4</v>
      </c>
      <c r="F309" s="11"/>
      <c r="G309" s="11"/>
      <c r="H309" s="12"/>
      <c r="I309" s="12"/>
      <c r="J309" s="12" t="s">
        <v>216</v>
      </c>
      <c r="K309" s="76"/>
      <c r="L309" s="82"/>
      <c r="M309" s="11"/>
    </row>
    <row r="310" spans="1:13" s="79" customFormat="1" ht="13.5">
      <c r="A310" s="72" t="str">
        <f>IF(B310="Code",1+MAX(A$5:A309),"")</f>
        <v/>
      </c>
      <c r="B310" s="88" t="s">
        <v>238</v>
      </c>
      <c r="C310" s="102"/>
      <c r="D310" s="89" t="str">
        <f>IF(ISNUMBER(C310),VLOOKUP(C310,Approaches,2,0),"")</f>
        <v/>
      </c>
      <c r="E310" s="76">
        <v>5</v>
      </c>
      <c r="F310" s="11"/>
      <c r="G310" s="12"/>
      <c r="H310" s="103"/>
      <c r="I310" s="14"/>
      <c r="J310" s="12" t="s">
        <v>216</v>
      </c>
      <c r="K310" s="87"/>
      <c r="L310" s="82"/>
      <c r="M310" s="11"/>
    </row>
    <row r="311" spans="1:13" s="79" customFormat="1" ht="13.5">
      <c r="A311" s="72"/>
      <c r="B311" s="88" t="s">
        <v>238</v>
      </c>
      <c r="C311" s="102"/>
      <c r="D311" s="86" t="str">
        <f>IF(ISNUMBER(C311),VLOOKUP(C311,Approaches,2,0),"")</f>
        <v/>
      </c>
      <c r="E311" s="76">
        <v>6</v>
      </c>
      <c r="F311" s="11"/>
      <c r="G311" s="12"/>
      <c r="H311" s="103"/>
      <c r="I311" s="14"/>
      <c r="J311" s="12"/>
      <c r="K311" s="87"/>
      <c r="L311" s="82"/>
      <c r="M311" s="11"/>
    </row>
    <row r="312" spans="1:13" s="79" customFormat="1" ht="13.5">
      <c r="A312" s="72"/>
      <c r="B312" s="88" t="s">
        <v>238</v>
      </c>
      <c r="C312" s="102"/>
      <c r="D312" s="86" t="str">
        <f>IF(ISNUMBER(C312),VLOOKUP(C312,Approaches,2,0),"")</f>
        <v/>
      </c>
      <c r="E312" s="76">
        <v>7</v>
      </c>
      <c r="F312" s="11"/>
      <c r="G312" s="12"/>
      <c r="H312" s="103"/>
      <c r="I312" s="14"/>
      <c r="J312" s="12"/>
      <c r="K312" s="87"/>
      <c r="L312" s="82"/>
      <c r="M312" s="11"/>
    </row>
    <row r="313" spans="1:13" s="79" customFormat="1" ht="13.5">
      <c r="A313" s="72"/>
      <c r="B313" s="88" t="s">
        <v>238</v>
      </c>
      <c r="C313" s="102"/>
      <c r="D313" s="86" t="str">
        <f>IF(ISNUMBER(C313),VLOOKUP(C313,Approaches,2,0),"")</f>
        <v/>
      </c>
      <c r="E313" s="76">
        <v>8</v>
      </c>
      <c r="F313" s="11"/>
      <c r="G313" s="12"/>
      <c r="H313" s="103"/>
      <c r="I313" s="14"/>
      <c r="J313" s="12"/>
      <c r="K313" s="87"/>
      <c r="L313" s="82"/>
      <c r="M313" s="11"/>
    </row>
    <row r="314" spans="1:13" s="79" customFormat="1" ht="13.5">
      <c r="A314" s="72"/>
      <c r="B314" s="88" t="s">
        <v>238</v>
      </c>
      <c r="C314" s="102"/>
      <c r="D314" s="90" t="str">
        <f>IF(ISNUMBER(C314),VLOOKUP(C314,Approaches,2,0),"")</f>
        <v/>
      </c>
      <c r="E314" s="76">
        <v>9</v>
      </c>
      <c r="F314" s="11"/>
      <c r="G314" s="12"/>
      <c r="H314" s="103"/>
      <c r="I314" s="14"/>
      <c r="J314" s="12"/>
      <c r="K314" s="87"/>
      <c r="L314" s="82"/>
      <c r="M314" s="11"/>
    </row>
    <row r="315" spans="1:13" s="79" customFormat="1" ht="14.25" thickBot="1">
      <c r="A315" s="72"/>
      <c r="B315" s="91"/>
      <c r="C315" s="91"/>
      <c r="D315" s="86"/>
      <c r="E315" s="76">
        <v>10</v>
      </c>
      <c r="F315" s="11"/>
      <c r="G315" s="12"/>
      <c r="H315" s="103"/>
      <c r="I315" s="15"/>
      <c r="J315" s="12"/>
      <c r="K315" s="87"/>
      <c r="L315" s="82"/>
      <c r="M315" s="11"/>
    </row>
    <row r="316" spans="1:13" s="79" customFormat="1" ht="14.25" thickBot="1">
      <c r="A316" s="72" t="str">
        <f>IF(B316="Code",1+MAX(A$5:A310),"")</f>
        <v/>
      </c>
      <c r="B316" s="92"/>
      <c r="C316" s="92"/>
      <c r="D316" s="92"/>
      <c r="E316" s="93"/>
      <c r="F316" s="94"/>
      <c r="G316" s="92" t="s">
        <v>204</v>
      </c>
      <c r="H316" s="95">
        <f>B306</f>
        <v>1101183</v>
      </c>
      <c r="I316" s="104"/>
      <c r="J316" s="93" t="s">
        <v>216</v>
      </c>
      <c r="K316" s="93"/>
      <c r="L316" s="93"/>
      <c r="M316" s="93"/>
    </row>
    <row r="317" spans="1:13" s="79" customFormat="1" ht="14.25" thickBot="1">
      <c r="A317" s="72">
        <f>IF(B317="Code",1+MAX(A$5:A316),"")</f>
        <v>27</v>
      </c>
      <c r="B317" s="73" t="s">
        <v>199</v>
      </c>
      <c r="C317" s="73"/>
      <c r="D317" s="74" t="s">
        <v>200</v>
      </c>
      <c r="E317" s="75"/>
      <c r="F317" s="74" t="s">
        <v>201</v>
      </c>
      <c r="G317" s="74" t="s">
        <v>202</v>
      </c>
      <c r="H317" s="75" t="s">
        <v>198</v>
      </c>
      <c r="I317" s="75" t="s">
        <v>203</v>
      </c>
      <c r="J317" s="75" t="s">
        <v>215</v>
      </c>
      <c r="K317" s="76"/>
      <c r="L317" s="77" t="str">
        <f>IF(AND(ISNUMBER(I328),ISNUMBER(H328)),"OK","")</f>
        <v/>
      </c>
      <c r="M317" s="78"/>
    </row>
    <row r="318" spans="1:13" s="79" customFormat="1" ht="13.5">
      <c r="A318" s="72" t="str">
        <f>IF(B318="Code",1+MAX(A$5:A317),"")</f>
        <v/>
      </c>
      <c r="B318" s="80">
        <f>VLOOKUP(A317,BasicHeadings,2,0)</f>
        <v>1101191</v>
      </c>
      <c r="C318" s="81"/>
      <c r="D318" s="80" t="str">
        <f>VLOOKUP(A317,BasicHeadings,3,0)</f>
        <v>Food products n.e.c.</v>
      </c>
      <c r="E318" s="76">
        <v>1</v>
      </c>
      <c r="F318" s="11"/>
      <c r="G318" s="11"/>
      <c r="H318" s="12"/>
      <c r="I318" s="12"/>
      <c r="J318" s="12" t="s">
        <v>216</v>
      </c>
      <c r="K318" s="76"/>
      <c r="L318" s="82"/>
      <c r="M318" s="11"/>
    </row>
    <row r="319" spans="1:13" s="79" customFormat="1" ht="15" customHeight="1">
      <c r="A319" s="72" t="str">
        <f>IF(B319="Code",1+MAX(A$5:A318),"")</f>
        <v/>
      </c>
      <c r="B319" s="83"/>
      <c r="C319" s="84" t="s">
        <v>212</v>
      </c>
      <c r="D319" s="83"/>
      <c r="E319" s="76">
        <v>2</v>
      </c>
      <c r="F319" s="11"/>
      <c r="G319" s="11"/>
      <c r="H319" s="12"/>
      <c r="I319" s="12"/>
      <c r="J319" s="12" t="s">
        <v>216</v>
      </c>
      <c r="K319" s="76"/>
      <c r="L319" s="82"/>
      <c r="M319" s="11"/>
    </row>
    <row r="320" spans="1:13" s="79" customFormat="1" ht="13.5" customHeight="1">
      <c r="A320" s="72" t="str">
        <f>IF(B320="Code",1+MAX(A$5:A319),"")</f>
        <v/>
      </c>
      <c r="B320" s="85"/>
      <c r="C320" s="167" t="s">
        <v>239</v>
      </c>
      <c r="D320" s="168"/>
      <c r="E320" s="76">
        <v>3</v>
      </c>
      <c r="F320" s="11"/>
      <c r="G320" s="11"/>
      <c r="H320" s="12"/>
      <c r="I320" s="13"/>
      <c r="J320" s="12" t="s">
        <v>216</v>
      </c>
      <c r="K320" s="76"/>
      <c r="L320" s="82"/>
      <c r="M320" s="11"/>
    </row>
    <row r="321" spans="1:13" s="79" customFormat="1" ht="13.5">
      <c r="A321" s="72" t="str">
        <f>IF(B321="Code",1+MAX(A$5:A320),"")</f>
        <v/>
      </c>
      <c r="B321" s="86"/>
      <c r="C321" s="169"/>
      <c r="D321" s="170"/>
      <c r="E321" s="87">
        <v>4</v>
      </c>
      <c r="F321" s="11"/>
      <c r="G321" s="11"/>
      <c r="H321" s="12"/>
      <c r="I321" s="12"/>
      <c r="J321" s="12" t="s">
        <v>216</v>
      </c>
      <c r="K321" s="76"/>
      <c r="L321" s="82"/>
      <c r="M321" s="11"/>
    </row>
    <row r="322" spans="1:13" s="79" customFormat="1" ht="13.5">
      <c r="A322" s="72" t="str">
        <f>IF(B322="Code",1+MAX(A$5:A321),"")</f>
        <v/>
      </c>
      <c r="B322" s="88" t="s">
        <v>238</v>
      </c>
      <c r="C322" s="102"/>
      <c r="D322" s="89" t="str">
        <f>IF(ISNUMBER(C322),VLOOKUP(C322,Approaches,2,0),"")</f>
        <v/>
      </c>
      <c r="E322" s="76">
        <v>5</v>
      </c>
      <c r="F322" s="11"/>
      <c r="G322" s="12"/>
      <c r="H322" s="103"/>
      <c r="I322" s="14"/>
      <c r="J322" s="12" t="s">
        <v>216</v>
      </c>
      <c r="K322" s="87"/>
      <c r="L322" s="82"/>
      <c r="M322" s="11"/>
    </row>
    <row r="323" spans="1:13" s="79" customFormat="1" ht="13.5">
      <c r="A323" s="72"/>
      <c r="B323" s="88" t="s">
        <v>238</v>
      </c>
      <c r="C323" s="102"/>
      <c r="D323" s="86" t="str">
        <f>IF(ISNUMBER(C323),VLOOKUP(C323,Approaches,2,0),"")</f>
        <v/>
      </c>
      <c r="E323" s="76">
        <v>6</v>
      </c>
      <c r="F323" s="11"/>
      <c r="G323" s="12"/>
      <c r="H323" s="103"/>
      <c r="I323" s="14"/>
      <c r="J323" s="12"/>
      <c r="K323" s="87"/>
      <c r="L323" s="82"/>
      <c r="M323" s="11"/>
    </row>
    <row r="324" spans="1:13" s="79" customFormat="1" ht="13.5">
      <c r="A324" s="72"/>
      <c r="B324" s="88" t="s">
        <v>238</v>
      </c>
      <c r="C324" s="102"/>
      <c r="D324" s="86" t="str">
        <f>IF(ISNUMBER(C324),VLOOKUP(C324,Approaches,2,0),"")</f>
        <v/>
      </c>
      <c r="E324" s="76">
        <v>7</v>
      </c>
      <c r="F324" s="11"/>
      <c r="G324" s="12"/>
      <c r="H324" s="103"/>
      <c r="I324" s="14"/>
      <c r="J324" s="12"/>
      <c r="K324" s="87"/>
      <c r="L324" s="82"/>
      <c r="M324" s="11"/>
    </row>
    <row r="325" spans="1:13" s="79" customFormat="1" ht="13.5">
      <c r="A325" s="72"/>
      <c r="B325" s="88" t="s">
        <v>238</v>
      </c>
      <c r="C325" s="102"/>
      <c r="D325" s="86" t="str">
        <f>IF(ISNUMBER(C325),VLOOKUP(C325,Approaches,2,0),"")</f>
        <v/>
      </c>
      <c r="E325" s="76">
        <v>8</v>
      </c>
      <c r="F325" s="11"/>
      <c r="G325" s="12"/>
      <c r="H325" s="103"/>
      <c r="I325" s="14"/>
      <c r="J325" s="12"/>
      <c r="K325" s="87"/>
      <c r="L325" s="82"/>
      <c r="M325" s="11"/>
    </row>
    <row r="326" spans="1:13" s="79" customFormat="1" ht="13.5">
      <c r="A326" s="72"/>
      <c r="B326" s="88" t="s">
        <v>238</v>
      </c>
      <c r="C326" s="102"/>
      <c r="D326" s="90" t="str">
        <f>IF(ISNUMBER(C326),VLOOKUP(C326,Approaches,2,0),"")</f>
        <v/>
      </c>
      <c r="E326" s="76">
        <v>9</v>
      </c>
      <c r="F326" s="11"/>
      <c r="G326" s="12"/>
      <c r="H326" s="103"/>
      <c r="I326" s="14"/>
      <c r="J326" s="12"/>
      <c r="K326" s="87"/>
      <c r="L326" s="82"/>
      <c r="M326" s="11"/>
    </row>
    <row r="327" spans="1:13" s="79" customFormat="1" ht="14.25" thickBot="1">
      <c r="A327" s="72"/>
      <c r="B327" s="91"/>
      <c r="C327" s="91"/>
      <c r="D327" s="86"/>
      <c r="E327" s="76">
        <v>10</v>
      </c>
      <c r="F327" s="11"/>
      <c r="G327" s="12"/>
      <c r="H327" s="103"/>
      <c r="I327" s="15"/>
      <c r="J327" s="12"/>
      <c r="K327" s="87"/>
      <c r="L327" s="82"/>
      <c r="M327" s="11"/>
    </row>
    <row r="328" spans="1:13" s="79" customFormat="1" ht="14.25" thickBot="1">
      <c r="A328" s="72" t="str">
        <f>IF(B328="Code",1+MAX(A$5:A322),"")</f>
        <v/>
      </c>
      <c r="B328" s="92"/>
      <c r="C328" s="92"/>
      <c r="D328" s="92"/>
      <c r="E328" s="93"/>
      <c r="F328" s="94"/>
      <c r="G328" s="92" t="s">
        <v>204</v>
      </c>
      <c r="H328" s="95">
        <f>B318</f>
        <v>1101191</v>
      </c>
      <c r="I328" s="104"/>
      <c r="J328" s="93" t="s">
        <v>216</v>
      </c>
      <c r="K328" s="93"/>
      <c r="L328" s="93"/>
      <c r="M328" s="93"/>
    </row>
    <row r="329" spans="1:13" s="79" customFormat="1" ht="14.25" thickBot="1">
      <c r="A329" s="72">
        <f>IF(B329="Code",1+MAX(A$5:A328),"")</f>
        <v>28</v>
      </c>
      <c r="B329" s="73" t="s">
        <v>199</v>
      </c>
      <c r="C329" s="73"/>
      <c r="D329" s="74" t="s">
        <v>200</v>
      </c>
      <c r="E329" s="75"/>
      <c r="F329" s="74" t="s">
        <v>201</v>
      </c>
      <c r="G329" s="74" t="s">
        <v>202</v>
      </c>
      <c r="H329" s="75" t="s">
        <v>198</v>
      </c>
      <c r="I329" s="75" t="s">
        <v>203</v>
      </c>
      <c r="J329" s="75" t="s">
        <v>215</v>
      </c>
      <c r="K329" s="76"/>
      <c r="L329" s="77" t="str">
        <f>IF(AND(ISNUMBER(I340),ISNUMBER(H340)),"OK","")</f>
        <v/>
      </c>
      <c r="M329" s="78"/>
    </row>
    <row r="330" spans="1:13" s="79" customFormat="1" ht="13.5">
      <c r="A330" s="72" t="str">
        <f>IF(B330="Code",1+MAX(A$5:A329),"")</f>
        <v/>
      </c>
      <c r="B330" s="80">
        <f>VLOOKUP(A329,BasicHeadings,2,0)</f>
        <v>1101211</v>
      </c>
      <c r="C330" s="81"/>
      <c r="D330" s="80" t="str">
        <f>VLOOKUP(A329,BasicHeadings,3,0)</f>
        <v>Coffee, tea and cocoa</v>
      </c>
      <c r="E330" s="76">
        <v>1</v>
      </c>
      <c r="F330" s="11"/>
      <c r="G330" s="11"/>
      <c r="H330" s="12"/>
      <c r="I330" s="12"/>
      <c r="J330" s="12" t="s">
        <v>216</v>
      </c>
      <c r="K330" s="76"/>
      <c r="L330" s="82"/>
      <c r="M330" s="11"/>
    </row>
    <row r="331" spans="1:13" s="79" customFormat="1" ht="15" customHeight="1">
      <c r="A331" s="72" t="str">
        <f>IF(B331="Code",1+MAX(A$5:A330),"")</f>
        <v/>
      </c>
      <c r="B331" s="83"/>
      <c r="C331" s="84" t="s">
        <v>212</v>
      </c>
      <c r="D331" s="83"/>
      <c r="E331" s="76">
        <v>2</v>
      </c>
      <c r="F331" s="11"/>
      <c r="G331" s="11"/>
      <c r="H331" s="12"/>
      <c r="I331" s="12"/>
      <c r="J331" s="12" t="s">
        <v>216</v>
      </c>
      <c r="K331" s="76"/>
      <c r="L331" s="82"/>
      <c r="M331" s="11"/>
    </row>
    <row r="332" spans="1:13" s="79" customFormat="1" ht="13.5" customHeight="1">
      <c r="A332" s="72" t="str">
        <f>IF(B332="Code",1+MAX(A$5:A331),"")</f>
        <v/>
      </c>
      <c r="B332" s="85"/>
      <c r="C332" s="167" t="s">
        <v>239</v>
      </c>
      <c r="D332" s="168"/>
      <c r="E332" s="76">
        <v>3</v>
      </c>
      <c r="F332" s="11"/>
      <c r="G332" s="11"/>
      <c r="H332" s="12"/>
      <c r="I332" s="13"/>
      <c r="J332" s="12" t="s">
        <v>216</v>
      </c>
      <c r="K332" s="76"/>
      <c r="L332" s="82"/>
      <c r="M332" s="11"/>
    </row>
    <row r="333" spans="1:13" s="79" customFormat="1" ht="13.5">
      <c r="A333" s="72" t="str">
        <f>IF(B333="Code",1+MAX(A$5:A332),"")</f>
        <v/>
      </c>
      <c r="B333" s="86"/>
      <c r="C333" s="169"/>
      <c r="D333" s="170"/>
      <c r="E333" s="87">
        <v>4</v>
      </c>
      <c r="F333" s="11"/>
      <c r="G333" s="11"/>
      <c r="H333" s="12"/>
      <c r="I333" s="12"/>
      <c r="J333" s="12" t="s">
        <v>216</v>
      </c>
      <c r="K333" s="76"/>
      <c r="L333" s="82"/>
      <c r="M333" s="11"/>
    </row>
    <row r="334" spans="1:13" s="79" customFormat="1" ht="13.5">
      <c r="A334" s="72" t="str">
        <f>IF(B334="Code",1+MAX(A$5:A333),"")</f>
        <v/>
      </c>
      <c r="B334" s="88" t="s">
        <v>238</v>
      </c>
      <c r="C334" s="102"/>
      <c r="D334" s="89" t="str">
        <f>IF(ISNUMBER(C334),VLOOKUP(C334,Approaches,2,0),"")</f>
        <v/>
      </c>
      <c r="E334" s="76">
        <v>5</v>
      </c>
      <c r="F334" s="11"/>
      <c r="G334" s="12"/>
      <c r="H334" s="103"/>
      <c r="I334" s="14"/>
      <c r="J334" s="12" t="s">
        <v>216</v>
      </c>
      <c r="K334" s="87"/>
      <c r="L334" s="82"/>
      <c r="M334" s="11"/>
    </row>
    <row r="335" spans="1:13" s="79" customFormat="1" ht="13.5">
      <c r="A335" s="72"/>
      <c r="B335" s="88" t="s">
        <v>238</v>
      </c>
      <c r="C335" s="102"/>
      <c r="D335" s="86" t="str">
        <f>IF(ISNUMBER(C335),VLOOKUP(C335,Approaches,2,0),"")</f>
        <v/>
      </c>
      <c r="E335" s="76">
        <v>6</v>
      </c>
      <c r="F335" s="11"/>
      <c r="G335" s="12"/>
      <c r="H335" s="103"/>
      <c r="I335" s="14"/>
      <c r="J335" s="12"/>
      <c r="K335" s="87"/>
      <c r="L335" s="82"/>
      <c r="M335" s="11"/>
    </row>
    <row r="336" spans="1:13" s="79" customFormat="1" ht="13.5">
      <c r="A336" s="72"/>
      <c r="B336" s="88" t="s">
        <v>238</v>
      </c>
      <c r="C336" s="102"/>
      <c r="D336" s="86" t="str">
        <f>IF(ISNUMBER(C336),VLOOKUP(C336,Approaches,2,0),"")</f>
        <v/>
      </c>
      <c r="E336" s="76">
        <v>7</v>
      </c>
      <c r="F336" s="11"/>
      <c r="G336" s="12"/>
      <c r="H336" s="103"/>
      <c r="I336" s="14"/>
      <c r="J336" s="12"/>
      <c r="K336" s="87"/>
      <c r="L336" s="82"/>
      <c r="M336" s="11"/>
    </row>
    <row r="337" spans="1:13" s="79" customFormat="1" ht="13.5">
      <c r="A337" s="72"/>
      <c r="B337" s="88" t="s">
        <v>238</v>
      </c>
      <c r="C337" s="102"/>
      <c r="D337" s="86" t="str">
        <f>IF(ISNUMBER(C337),VLOOKUP(C337,Approaches,2,0),"")</f>
        <v/>
      </c>
      <c r="E337" s="76">
        <v>8</v>
      </c>
      <c r="F337" s="11"/>
      <c r="G337" s="12"/>
      <c r="H337" s="103"/>
      <c r="I337" s="14"/>
      <c r="J337" s="12"/>
      <c r="K337" s="87"/>
      <c r="L337" s="82"/>
      <c r="M337" s="11"/>
    </row>
    <row r="338" spans="1:13" s="79" customFormat="1" ht="13.5">
      <c r="A338" s="72"/>
      <c r="B338" s="88" t="s">
        <v>238</v>
      </c>
      <c r="C338" s="102"/>
      <c r="D338" s="90" t="str">
        <f>IF(ISNUMBER(C338),VLOOKUP(C338,Approaches,2,0),"")</f>
        <v/>
      </c>
      <c r="E338" s="76">
        <v>9</v>
      </c>
      <c r="F338" s="11"/>
      <c r="G338" s="12"/>
      <c r="H338" s="103"/>
      <c r="I338" s="14"/>
      <c r="J338" s="12"/>
      <c r="K338" s="87"/>
      <c r="L338" s="82"/>
      <c r="M338" s="11"/>
    </row>
    <row r="339" spans="1:13" s="79" customFormat="1" ht="14.25" thickBot="1">
      <c r="A339" s="72"/>
      <c r="B339" s="91"/>
      <c r="C339" s="91"/>
      <c r="D339" s="86"/>
      <c r="E339" s="76">
        <v>10</v>
      </c>
      <c r="F339" s="11"/>
      <c r="G339" s="12"/>
      <c r="H339" s="103"/>
      <c r="I339" s="15"/>
      <c r="J339" s="12"/>
      <c r="K339" s="87"/>
      <c r="L339" s="82"/>
      <c r="M339" s="11"/>
    </row>
    <row r="340" spans="1:13" s="79" customFormat="1" ht="14.25" thickBot="1">
      <c r="A340" s="72" t="str">
        <f>IF(B340="Code",1+MAX(A$5:A334),"")</f>
        <v/>
      </c>
      <c r="B340" s="92"/>
      <c r="C340" s="92"/>
      <c r="D340" s="92"/>
      <c r="E340" s="93"/>
      <c r="F340" s="94"/>
      <c r="G340" s="92" t="s">
        <v>204</v>
      </c>
      <c r="H340" s="95">
        <f>B330</f>
        <v>1101211</v>
      </c>
      <c r="I340" s="104"/>
      <c r="J340" s="93" t="s">
        <v>216</v>
      </c>
      <c r="K340" s="93"/>
      <c r="L340" s="93"/>
      <c r="M340" s="93"/>
    </row>
    <row r="341" spans="1:13" s="79" customFormat="1" ht="14.25" thickBot="1">
      <c r="A341" s="72">
        <f>IF(B341="Code",1+MAX(A$5:A340),"")</f>
        <v>29</v>
      </c>
      <c r="B341" s="73" t="s">
        <v>199</v>
      </c>
      <c r="C341" s="73"/>
      <c r="D341" s="74" t="s">
        <v>200</v>
      </c>
      <c r="E341" s="75"/>
      <c r="F341" s="74" t="s">
        <v>201</v>
      </c>
      <c r="G341" s="74" t="s">
        <v>202</v>
      </c>
      <c r="H341" s="75" t="s">
        <v>198</v>
      </c>
      <c r="I341" s="75" t="s">
        <v>203</v>
      </c>
      <c r="J341" s="75" t="s">
        <v>215</v>
      </c>
      <c r="K341" s="76"/>
      <c r="L341" s="77" t="str">
        <f>IF(AND(ISNUMBER(I352),ISNUMBER(H352)),"OK","")</f>
        <v/>
      </c>
      <c r="M341" s="78"/>
    </row>
    <row r="342" spans="1:13" s="79" customFormat="1" ht="13.5">
      <c r="A342" s="72" t="str">
        <f>IF(B342="Code",1+MAX(A$5:A341),"")</f>
        <v/>
      </c>
      <c r="B342" s="80">
        <f>VLOOKUP(A341,BasicHeadings,2,0)</f>
        <v>1101221</v>
      </c>
      <c r="C342" s="81"/>
      <c r="D342" s="80" t="str">
        <f>VLOOKUP(A341,BasicHeadings,3,0)</f>
        <v>Mineral waters, soft drinks, fruit and vegetable juices</v>
      </c>
      <c r="E342" s="76">
        <v>1</v>
      </c>
      <c r="F342" s="11"/>
      <c r="G342" s="11"/>
      <c r="H342" s="12"/>
      <c r="I342" s="12"/>
      <c r="J342" s="12" t="s">
        <v>216</v>
      </c>
      <c r="K342" s="76"/>
      <c r="L342" s="82"/>
      <c r="M342" s="11"/>
    </row>
    <row r="343" spans="1:13" s="79" customFormat="1" ht="15" customHeight="1">
      <c r="A343" s="72" t="str">
        <f>IF(B343="Code",1+MAX(A$5:A342),"")</f>
        <v/>
      </c>
      <c r="B343" s="83"/>
      <c r="C343" s="84" t="s">
        <v>212</v>
      </c>
      <c r="D343" s="83"/>
      <c r="E343" s="76">
        <v>2</v>
      </c>
      <c r="F343" s="11"/>
      <c r="G343" s="11"/>
      <c r="H343" s="12"/>
      <c r="I343" s="12"/>
      <c r="J343" s="12" t="s">
        <v>216</v>
      </c>
      <c r="K343" s="76"/>
      <c r="L343" s="82"/>
      <c r="M343" s="11"/>
    </row>
    <row r="344" spans="1:13" s="79" customFormat="1" ht="13.5" customHeight="1">
      <c r="A344" s="72" t="str">
        <f>IF(B344="Code",1+MAX(A$5:A343),"")</f>
        <v/>
      </c>
      <c r="B344" s="85"/>
      <c r="C344" s="167" t="s">
        <v>239</v>
      </c>
      <c r="D344" s="168"/>
      <c r="E344" s="76">
        <v>3</v>
      </c>
      <c r="F344" s="11"/>
      <c r="G344" s="11"/>
      <c r="H344" s="12"/>
      <c r="I344" s="13"/>
      <c r="J344" s="12" t="s">
        <v>216</v>
      </c>
      <c r="K344" s="76"/>
      <c r="L344" s="82"/>
      <c r="M344" s="11"/>
    </row>
    <row r="345" spans="1:13" s="79" customFormat="1" ht="13.5">
      <c r="A345" s="72" t="str">
        <f>IF(B345="Code",1+MAX(A$5:A344),"")</f>
        <v/>
      </c>
      <c r="B345" s="86"/>
      <c r="C345" s="169"/>
      <c r="D345" s="170"/>
      <c r="E345" s="87">
        <v>4</v>
      </c>
      <c r="F345" s="11"/>
      <c r="G345" s="11"/>
      <c r="H345" s="12"/>
      <c r="I345" s="12"/>
      <c r="J345" s="12" t="s">
        <v>216</v>
      </c>
      <c r="K345" s="76"/>
      <c r="L345" s="82"/>
      <c r="M345" s="11"/>
    </row>
    <row r="346" spans="1:13" s="79" customFormat="1" ht="13.5">
      <c r="A346" s="72" t="str">
        <f>IF(B346="Code",1+MAX(A$5:A345),"")</f>
        <v/>
      </c>
      <c r="B346" s="88" t="s">
        <v>238</v>
      </c>
      <c r="C346" s="102"/>
      <c r="D346" s="89" t="str">
        <f>IF(ISNUMBER(C346),VLOOKUP(C346,Approaches,2,0),"")</f>
        <v/>
      </c>
      <c r="E346" s="76">
        <v>5</v>
      </c>
      <c r="F346" s="11"/>
      <c r="G346" s="12"/>
      <c r="H346" s="103"/>
      <c r="I346" s="14"/>
      <c r="J346" s="12" t="s">
        <v>216</v>
      </c>
      <c r="K346" s="87"/>
      <c r="L346" s="82"/>
      <c r="M346" s="11"/>
    </row>
    <row r="347" spans="1:13" s="79" customFormat="1" ht="13.5">
      <c r="A347" s="72"/>
      <c r="B347" s="88" t="s">
        <v>238</v>
      </c>
      <c r="C347" s="102"/>
      <c r="D347" s="86" t="str">
        <f>IF(ISNUMBER(C347),VLOOKUP(C347,Approaches,2,0),"")</f>
        <v/>
      </c>
      <c r="E347" s="76">
        <v>6</v>
      </c>
      <c r="F347" s="11"/>
      <c r="G347" s="12"/>
      <c r="H347" s="103"/>
      <c r="I347" s="14"/>
      <c r="J347" s="12"/>
      <c r="K347" s="87"/>
      <c r="L347" s="82"/>
      <c r="M347" s="11"/>
    </row>
    <row r="348" spans="1:13" s="79" customFormat="1" ht="13.5">
      <c r="A348" s="72"/>
      <c r="B348" s="88" t="s">
        <v>238</v>
      </c>
      <c r="C348" s="102"/>
      <c r="D348" s="86" t="str">
        <f>IF(ISNUMBER(C348),VLOOKUP(C348,Approaches,2,0),"")</f>
        <v/>
      </c>
      <c r="E348" s="76">
        <v>7</v>
      </c>
      <c r="F348" s="11"/>
      <c r="G348" s="12"/>
      <c r="H348" s="103"/>
      <c r="I348" s="14"/>
      <c r="J348" s="12"/>
      <c r="K348" s="87"/>
      <c r="L348" s="82"/>
      <c r="M348" s="11"/>
    </row>
    <row r="349" spans="1:13" s="79" customFormat="1" ht="13.5">
      <c r="A349" s="72"/>
      <c r="B349" s="88" t="s">
        <v>238</v>
      </c>
      <c r="C349" s="102"/>
      <c r="D349" s="86" t="str">
        <f>IF(ISNUMBER(C349),VLOOKUP(C349,Approaches,2,0),"")</f>
        <v/>
      </c>
      <c r="E349" s="76">
        <v>8</v>
      </c>
      <c r="F349" s="11"/>
      <c r="G349" s="12"/>
      <c r="H349" s="103"/>
      <c r="I349" s="14"/>
      <c r="J349" s="12"/>
      <c r="K349" s="87"/>
      <c r="L349" s="82"/>
      <c r="M349" s="11"/>
    </row>
    <row r="350" spans="1:13" s="79" customFormat="1" ht="13.5">
      <c r="A350" s="72"/>
      <c r="B350" s="88" t="s">
        <v>238</v>
      </c>
      <c r="C350" s="102"/>
      <c r="D350" s="90" t="str">
        <f>IF(ISNUMBER(C350),VLOOKUP(C350,Approaches,2,0),"")</f>
        <v/>
      </c>
      <c r="E350" s="76">
        <v>9</v>
      </c>
      <c r="F350" s="11"/>
      <c r="G350" s="12"/>
      <c r="H350" s="103"/>
      <c r="I350" s="14"/>
      <c r="J350" s="12"/>
      <c r="K350" s="87"/>
      <c r="L350" s="82"/>
      <c r="M350" s="11"/>
    </row>
    <row r="351" spans="1:13" s="79" customFormat="1" ht="14.25" thickBot="1">
      <c r="A351" s="72"/>
      <c r="B351" s="91"/>
      <c r="C351" s="91"/>
      <c r="D351" s="86"/>
      <c r="E351" s="76">
        <v>10</v>
      </c>
      <c r="F351" s="11"/>
      <c r="G351" s="12"/>
      <c r="H351" s="103"/>
      <c r="I351" s="15"/>
      <c r="J351" s="12"/>
      <c r="K351" s="87"/>
      <c r="L351" s="82"/>
      <c r="M351" s="11"/>
    </row>
    <row r="352" spans="1:13" s="79" customFormat="1" ht="14.25" thickBot="1">
      <c r="A352" s="72" t="str">
        <f>IF(B352="Code",1+MAX(A$5:A346),"")</f>
        <v/>
      </c>
      <c r="B352" s="92"/>
      <c r="C352" s="92"/>
      <c r="D352" s="92"/>
      <c r="E352" s="93"/>
      <c r="F352" s="94"/>
      <c r="G352" s="92" t="s">
        <v>204</v>
      </c>
      <c r="H352" s="95">
        <f>B342</f>
        <v>1101221</v>
      </c>
      <c r="I352" s="104"/>
      <c r="J352" s="93" t="s">
        <v>216</v>
      </c>
      <c r="K352" s="93"/>
      <c r="L352" s="93"/>
      <c r="M352" s="93"/>
    </row>
    <row r="353" spans="1:13" s="79" customFormat="1" ht="14.25" thickBot="1">
      <c r="A353" s="72">
        <f>IF(B353="Code",1+MAX(A$5:A352),"")</f>
        <v>30</v>
      </c>
      <c r="B353" s="73" t="s">
        <v>199</v>
      </c>
      <c r="C353" s="73"/>
      <c r="D353" s="74" t="s">
        <v>200</v>
      </c>
      <c r="E353" s="75"/>
      <c r="F353" s="74" t="s">
        <v>201</v>
      </c>
      <c r="G353" s="74" t="s">
        <v>202</v>
      </c>
      <c r="H353" s="75" t="s">
        <v>198</v>
      </c>
      <c r="I353" s="75" t="s">
        <v>203</v>
      </c>
      <c r="J353" s="75" t="s">
        <v>215</v>
      </c>
      <c r="K353" s="76"/>
      <c r="L353" s="77" t="str">
        <f>IF(AND(ISNUMBER(I364),ISNUMBER(H364)),"OK","")</f>
        <v/>
      </c>
      <c r="M353" s="78"/>
    </row>
    <row r="354" spans="1:13" s="79" customFormat="1" ht="13.5">
      <c r="A354" s="72" t="str">
        <f>IF(B354="Code",1+MAX(A$5:A353),"")</f>
        <v/>
      </c>
      <c r="B354" s="80">
        <f>VLOOKUP(A353,BasicHeadings,2,0)</f>
        <v>1102111</v>
      </c>
      <c r="C354" s="81"/>
      <c r="D354" s="80" t="str">
        <f>VLOOKUP(A353,BasicHeadings,3,0)</f>
        <v>Spirits</v>
      </c>
      <c r="E354" s="76">
        <v>1</v>
      </c>
      <c r="F354" s="11"/>
      <c r="G354" s="11"/>
      <c r="H354" s="12"/>
      <c r="I354" s="12"/>
      <c r="J354" s="12" t="s">
        <v>216</v>
      </c>
      <c r="K354" s="76"/>
      <c r="L354" s="82"/>
      <c r="M354" s="11"/>
    </row>
    <row r="355" spans="1:13" s="79" customFormat="1" ht="15" customHeight="1">
      <c r="A355" s="72" t="str">
        <f>IF(B355="Code",1+MAX(A$5:A354),"")</f>
        <v/>
      </c>
      <c r="B355" s="83"/>
      <c r="C355" s="84" t="s">
        <v>212</v>
      </c>
      <c r="D355" s="83"/>
      <c r="E355" s="76">
        <v>2</v>
      </c>
      <c r="F355" s="11"/>
      <c r="G355" s="11"/>
      <c r="H355" s="12"/>
      <c r="I355" s="12"/>
      <c r="J355" s="12" t="s">
        <v>216</v>
      </c>
      <c r="K355" s="76"/>
      <c r="L355" s="82"/>
      <c r="M355" s="11"/>
    </row>
    <row r="356" spans="1:13" s="79" customFormat="1" ht="13.5" customHeight="1">
      <c r="A356" s="72" t="str">
        <f>IF(B356="Code",1+MAX(A$5:A355),"")</f>
        <v/>
      </c>
      <c r="B356" s="85"/>
      <c r="C356" s="167" t="s">
        <v>239</v>
      </c>
      <c r="D356" s="168"/>
      <c r="E356" s="76">
        <v>3</v>
      </c>
      <c r="F356" s="11"/>
      <c r="G356" s="11"/>
      <c r="H356" s="12"/>
      <c r="I356" s="13"/>
      <c r="J356" s="12" t="s">
        <v>216</v>
      </c>
      <c r="K356" s="76"/>
      <c r="L356" s="82"/>
      <c r="M356" s="11"/>
    </row>
    <row r="357" spans="1:13" s="79" customFormat="1" ht="13.5">
      <c r="A357" s="72" t="str">
        <f>IF(B357="Code",1+MAX(A$5:A356),"")</f>
        <v/>
      </c>
      <c r="B357" s="86"/>
      <c r="C357" s="169"/>
      <c r="D357" s="170"/>
      <c r="E357" s="87">
        <v>4</v>
      </c>
      <c r="F357" s="11"/>
      <c r="G357" s="11"/>
      <c r="H357" s="12"/>
      <c r="I357" s="12"/>
      <c r="J357" s="12" t="s">
        <v>216</v>
      </c>
      <c r="K357" s="76"/>
      <c r="L357" s="82"/>
      <c r="M357" s="11"/>
    </row>
    <row r="358" spans="1:13" s="79" customFormat="1" ht="13.5">
      <c r="A358" s="72" t="str">
        <f>IF(B358="Code",1+MAX(A$5:A357),"")</f>
        <v/>
      </c>
      <c r="B358" s="88" t="s">
        <v>238</v>
      </c>
      <c r="C358" s="102"/>
      <c r="D358" s="89" t="str">
        <f>IF(ISNUMBER(C358),VLOOKUP(C358,Approaches,2,0),"")</f>
        <v/>
      </c>
      <c r="E358" s="76">
        <v>5</v>
      </c>
      <c r="F358" s="11"/>
      <c r="G358" s="12"/>
      <c r="H358" s="103"/>
      <c r="I358" s="14"/>
      <c r="J358" s="12" t="s">
        <v>216</v>
      </c>
      <c r="K358" s="87"/>
      <c r="L358" s="82"/>
      <c r="M358" s="11"/>
    </row>
    <row r="359" spans="1:13" s="79" customFormat="1" ht="13.5">
      <c r="A359" s="72"/>
      <c r="B359" s="88" t="s">
        <v>238</v>
      </c>
      <c r="C359" s="102"/>
      <c r="D359" s="86" t="str">
        <f>IF(ISNUMBER(C359),VLOOKUP(C359,Approaches,2,0),"")</f>
        <v/>
      </c>
      <c r="E359" s="76">
        <v>6</v>
      </c>
      <c r="F359" s="11"/>
      <c r="G359" s="12"/>
      <c r="H359" s="103"/>
      <c r="I359" s="14"/>
      <c r="J359" s="12"/>
      <c r="K359" s="87"/>
      <c r="L359" s="82"/>
      <c r="M359" s="11"/>
    </row>
    <row r="360" spans="1:13" s="79" customFormat="1" ht="13.5">
      <c r="A360" s="72"/>
      <c r="B360" s="88" t="s">
        <v>238</v>
      </c>
      <c r="C360" s="102"/>
      <c r="D360" s="86" t="str">
        <f>IF(ISNUMBER(C360),VLOOKUP(C360,Approaches,2,0),"")</f>
        <v/>
      </c>
      <c r="E360" s="76">
        <v>7</v>
      </c>
      <c r="F360" s="11"/>
      <c r="G360" s="12"/>
      <c r="H360" s="103"/>
      <c r="I360" s="14"/>
      <c r="J360" s="12"/>
      <c r="K360" s="87"/>
      <c r="L360" s="82"/>
      <c r="M360" s="11"/>
    </row>
    <row r="361" spans="1:13" s="79" customFormat="1" ht="13.5">
      <c r="A361" s="72"/>
      <c r="B361" s="88" t="s">
        <v>238</v>
      </c>
      <c r="C361" s="102"/>
      <c r="D361" s="86" t="str">
        <f>IF(ISNUMBER(C361),VLOOKUP(C361,Approaches,2,0),"")</f>
        <v/>
      </c>
      <c r="E361" s="76">
        <v>8</v>
      </c>
      <c r="F361" s="11"/>
      <c r="G361" s="12"/>
      <c r="H361" s="103"/>
      <c r="I361" s="14"/>
      <c r="J361" s="12"/>
      <c r="K361" s="87"/>
      <c r="L361" s="82"/>
      <c r="M361" s="11"/>
    </row>
    <row r="362" spans="1:13" s="79" customFormat="1" ht="13.5">
      <c r="A362" s="72"/>
      <c r="B362" s="88" t="s">
        <v>238</v>
      </c>
      <c r="C362" s="102"/>
      <c r="D362" s="90" t="str">
        <f>IF(ISNUMBER(C362),VLOOKUP(C362,Approaches,2,0),"")</f>
        <v/>
      </c>
      <c r="E362" s="76">
        <v>9</v>
      </c>
      <c r="F362" s="11"/>
      <c r="G362" s="12"/>
      <c r="H362" s="103"/>
      <c r="I362" s="14"/>
      <c r="J362" s="12"/>
      <c r="K362" s="87"/>
      <c r="L362" s="82"/>
      <c r="M362" s="11"/>
    </row>
    <row r="363" spans="1:13" s="79" customFormat="1" ht="14.25" thickBot="1">
      <c r="A363" s="72"/>
      <c r="B363" s="91"/>
      <c r="C363" s="91"/>
      <c r="D363" s="86"/>
      <c r="E363" s="76">
        <v>10</v>
      </c>
      <c r="F363" s="11"/>
      <c r="G363" s="12"/>
      <c r="H363" s="103"/>
      <c r="I363" s="15"/>
      <c r="J363" s="12"/>
      <c r="K363" s="87"/>
      <c r="L363" s="82"/>
      <c r="M363" s="11"/>
    </row>
    <row r="364" spans="1:13" s="79" customFormat="1" ht="14.25" thickBot="1">
      <c r="A364" s="72" t="str">
        <f>IF(B364="Code",1+MAX(A$5:A358),"")</f>
        <v/>
      </c>
      <c r="B364" s="92"/>
      <c r="C364" s="92"/>
      <c r="D364" s="92"/>
      <c r="E364" s="93"/>
      <c r="F364" s="94"/>
      <c r="G364" s="92" t="s">
        <v>204</v>
      </c>
      <c r="H364" s="95">
        <f>B354</f>
        <v>1102111</v>
      </c>
      <c r="I364" s="104"/>
      <c r="J364" s="93" t="s">
        <v>216</v>
      </c>
      <c r="K364" s="93"/>
      <c r="L364" s="93"/>
      <c r="M364" s="93"/>
    </row>
    <row r="365" spans="1:13" s="79" customFormat="1" ht="14.25" thickBot="1">
      <c r="A365" s="72">
        <f>IF(B365="Code",1+MAX(A$5:A364),"")</f>
        <v>31</v>
      </c>
      <c r="B365" s="73" t="s">
        <v>199</v>
      </c>
      <c r="C365" s="73"/>
      <c r="D365" s="74" t="s">
        <v>200</v>
      </c>
      <c r="E365" s="75"/>
      <c r="F365" s="74" t="s">
        <v>201</v>
      </c>
      <c r="G365" s="74" t="s">
        <v>202</v>
      </c>
      <c r="H365" s="75" t="s">
        <v>198</v>
      </c>
      <c r="I365" s="75" t="s">
        <v>203</v>
      </c>
      <c r="J365" s="75" t="s">
        <v>215</v>
      </c>
      <c r="K365" s="76"/>
      <c r="L365" s="77" t="str">
        <f>IF(AND(ISNUMBER(I376),ISNUMBER(H376)),"OK","")</f>
        <v/>
      </c>
      <c r="M365" s="78"/>
    </row>
    <row r="366" spans="1:13" s="79" customFormat="1" ht="13.5">
      <c r="A366" s="72" t="str">
        <f>IF(B366="Code",1+MAX(A$5:A365),"")</f>
        <v/>
      </c>
      <c r="B366" s="80">
        <f>VLOOKUP(A365,BasicHeadings,2,0)</f>
        <v>1102121</v>
      </c>
      <c r="C366" s="81"/>
      <c r="D366" s="80" t="str">
        <f>VLOOKUP(A365,BasicHeadings,3,0)</f>
        <v>Wine</v>
      </c>
      <c r="E366" s="76">
        <v>1</v>
      </c>
      <c r="F366" s="11"/>
      <c r="G366" s="11"/>
      <c r="H366" s="12"/>
      <c r="I366" s="12"/>
      <c r="J366" s="12" t="s">
        <v>216</v>
      </c>
      <c r="K366" s="76"/>
      <c r="L366" s="82"/>
      <c r="M366" s="11"/>
    </row>
    <row r="367" spans="1:13" s="79" customFormat="1" ht="15" customHeight="1">
      <c r="A367" s="72" t="str">
        <f>IF(B367="Code",1+MAX(A$5:A366),"")</f>
        <v/>
      </c>
      <c r="B367" s="83"/>
      <c r="C367" s="84" t="s">
        <v>212</v>
      </c>
      <c r="D367" s="83"/>
      <c r="E367" s="76">
        <v>2</v>
      </c>
      <c r="F367" s="11"/>
      <c r="G367" s="11"/>
      <c r="H367" s="12"/>
      <c r="I367" s="12"/>
      <c r="J367" s="12" t="s">
        <v>216</v>
      </c>
      <c r="K367" s="76"/>
      <c r="L367" s="82"/>
      <c r="M367" s="11"/>
    </row>
    <row r="368" spans="1:13" s="79" customFormat="1" ht="13.5" customHeight="1">
      <c r="A368" s="72" t="str">
        <f>IF(B368="Code",1+MAX(A$5:A367),"")</f>
        <v/>
      </c>
      <c r="B368" s="85"/>
      <c r="C368" s="167" t="s">
        <v>239</v>
      </c>
      <c r="D368" s="168"/>
      <c r="E368" s="76">
        <v>3</v>
      </c>
      <c r="F368" s="11"/>
      <c r="G368" s="11"/>
      <c r="H368" s="12"/>
      <c r="I368" s="13"/>
      <c r="J368" s="12" t="s">
        <v>216</v>
      </c>
      <c r="K368" s="76"/>
      <c r="L368" s="82"/>
      <c r="M368" s="11"/>
    </row>
    <row r="369" spans="1:13" s="79" customFormat="1" ht="13.5">
      <c r="A369" s="72" t="str">
        <f>IF(B369="Code",1+MAX(A$5:A368),"")</f>
        <v/>
      </c>
      <c r="B369" s="86"/>
      <c r="C369" s="169"/>
      <c r="D369" s="170"/>
      <c r="E369" s="87">
        <v>4</v>
      </c>
      <c r="F369" s="11"/>
      <c r="G369" s="11"/>
      <c r="H369" s="12"/>
      <c r="I369" s="12"/>
      <c r="J369" s="12" t="s">
        <v>216</v>
      </c>
      <c r="K369" s="76"/>
      <c r="L369" s="82"/>
      <c r="M369" s="11"/>
    </row>
    <row r="370" spans="1:13" s="79" customFormat="1" ht="13.5">
      <c r="A370" s="72" t="str">
        <f>IF(B370="Code",1+MAX(A$5:A369),"")</f>
        <v/>
      </c>
      <c r="B370" s="88" t="s">
        <v>238</v>
      </c>
      <c r="C370" s="102"/>
      <c r="D370" s="89" t="str">
        <f>IF(ISNUMBER(C370),VLOOKUP(C370,Approaches,2,0),"")</f>
        <v/>
      </c>
      <c r="E370" s="76">
        <v>5</v>
      </c>
      <c r="F370" s="11"/>
      <c r="G370" s="12"/>
      <c r="H370" s="103"/>
      <c r="I370" s="14"/>
      <c r="J370" s="12" t="s">
        <v>216</v>
      </c>
      <c r="K370" s="87"/>
      <c r="L370" s="82"/>
      <c r="M370" s="11"/>
    </row>
    <row r="371" spans="1:13" s="79" customFormat="1" ht="13.5">
      <c r="A371" s="72"/>
      <c r="B371" s="88" t="s">
        <v>238</v>
      </c>
      <c r="C371" s="102"/>
      <c r="D371" s="86" t="str">
        <f>IF(ISNUMBER(C371),VLOOKUP(C371,Approaches,2,0),"")</f>
        <v/>
      </c>
      <c r="E371" s="76">
        <v>6</v>
      </c>
      <c r="F371" s="11"/>
      <c r="G371" s="12"/>
      <c r="H371" s="103"/>
      <c r="I371" s="14"/>
      <c r="J371" s="12"/>
      <c r="K371" s="87"/>
      <c r="L371" s="82"/>
      <c r="M371" s="11"/>
    </row>
    <row r="372" spans="1:13" s="79" customFormat="1" ht="13.5">
      <c r="A372" s="72"/>
      <c r="B372" s="88" t="s">
        <v>238</v>
      </c>
      <c r="C372" s="102"/>
      <c r="D372" s="86" t="str">
        <f>IF(ISNUMBER(C372),VLOOKUP(C372,Approaches,2,0),"")</f>
        <v/>
      </c>
      <c r="E372" s="76">
        <v>7</v>
      </c>
      <c r="F372" s="11"/>
      <c r="G372" s="12"/>
      <c r="H372" s="103"/>
      <c r="I372" s="14"/>
      <c r="J372" s="12"/>
      <c r="K372" s="87"/>
      <c r="L372" s="82"/>
      <c r="M372" s="11"/>
    </row>
    <row r="373" spans="1:13" s="79" customFormat="1" ht="13.5">
      <c r="A373" s="72"/>
      <c r="B373" s="88" t="s">
        <v>238</v>
      </c>
      <c r="C373" s="102"/>
      <c r="D373" s="86" t="str">
        <f>IF(ISNUMBER(C373),VLOOKUP(C373,Approaches,2,0),"")</f>
        <v/>
      </c>
      <c r="E373" s="76">
        <v>8</v>
      </c>
      <c r="F373" s="11"/>
      <c r="G373" s="12"/>
      <c r="H373" s="103"/>
      <c r="I373" s="14"/>
      <c r="J373" s="12"/>
      <c r="K373" s="87"/>
      <c r="L373" s="82"/>
      <c r="M373" s="11"/>
    </row>
    <row r="374" spans="1:13" s="79" customFormat="1" ht="13.5">
      <c r="A374" s="72"/>
      <c r="B374" s="88" t="s">
        <v>238</v>
      </c>
      <c r="C374" s="102"/>
      <c r="D374" s="90" t="str">
        <f>IF(ISNUMBER(C374),VLOOKUP(C374,Approaches,2,0),"")</f>
        <v/>
      </c>
      <c r="E374" s="76">
        <v>9</v>
      </c>
      <c r="F374" s="11"/>
      <c r="G374" s="12"/>
      <c r="H374" s="103"/>
      <c r="I374" s="14"/>
      <c r="J374" s="12"/>
      <c r="K374" s="87"/>
      <c r="L374" s="82"/>
      <c r="M374" s="11"/>
    </row>
    <row r="375" spans="1:13" s="79" customFormat="1" ht="14.25" thickBot="1">
      <c r="A375" s="72"/>
      <c r="B375" s="91"/>
      <c r="C375" s="91"/>
      <c r="D375" s="86"/>
      <c r="E375" s="76">
        <v>10</v>
      </c>
      <c r="F375" s="11"/>
      <c r="G375" s="12"/>
      <c r="H375" s="103"/>
      <c r="I375" s="15"/>
      <c r="J375" s="12"/>
      <c r="K375" s="87"/>
      <c r="L375" s="82"/>
      <c r="M375" s="11"/>
    </row>
    <row r="376" spans="1:13" s="79" customFormat="1" ht="14.25" thickBot="1">
      <c r="A376" s="72" t="str">
        <f>IF(B376="Code",1+MAX(A$5:A370),"")</f>
        <v/>
      </c>
      <c r="B376" s="92"/>
      <c r="C376" s="92"/>
      <c r="D376" s="92"/>
      <c r="E376" s="93"/>
      <c r="F376" s="94"/>
      <c r="G376" s="92" t="s">
        <v>204</v>
      </c>
      <c r="H376" s="95">
        <f>B366</f>
        <v>1102121</v>
      </c>
      <c r="I376" s="104"/>
      <c r="J376" s="93" t="s">
        <v>216</v>
      </c>
      <c r="K376" s="93"/>
      <c r="L376" s="93"/>
      <c r="M376" s="93"/>
    </row>
    <row r="377" spans="1:13" s="79" customFormat="1" ht="14.25" thickBot="1">
      <c r="A377" s="72">
        <f>IF(B377="Code",1+MAX(A$5:A376),"")</f>
        <v>32</v>
      </c>
      <c r="B377" s="73" t="s">
        <v>199</v>
      </c>
      <c r="C377" s="73"/>
      <c r="D377" s="74" t="s">
        <v>200</v>
      </c>
      <c r="E377" s="75"/>
      <c r="F377" s="74" t="s">
        <v>201</v>
      </c>
      <c r="G377" s="74" t="s">
        <v>202</v>
      </c>
      <c r="H377" s="75" t="s">
        <v>198</v>
      </c>
      <c r="I377" s="75" t="s">
        <v>203</v>
      </c>
      <c r="J377" s="75" t="s">
        <v>215</v>
      </c>
      <c r="K377" s="76"/>
      <c r="L377" s="77" t="str">
        <f>IF(AND(ISNUMBER(I388),ISNUMBER(H388)),"OK","")</f>
        <v/>
      </c>
      <c r="M377" s="78"/>
    </row>
    <row r="378" spans="1:13" s="79" customFormat="1" ht="13.5">
      <c r="A378" s="72" t="str">
        <f>IF(B378="Code",1+MAX(A$5:A377),"")</f>
        <v/>
      </c>
      <c r="B378" s="80">
        <f>VLOOKUP(A377,BasicHeadings,2,0)</f>
        <v>1102131</v>
      </c>
      <c r="C378" s="81"/>
      <c r="D378" s="80" t="str">
        <f>VLOOKUP(A377,BasicHeadings,3,0)</f>
        <v>Beer</v>
      </c>
      <c r="E378" s="76">
        <v>1</v>
      </c>
      <c r="F378" s="11"/>
      <c r="G378" s="11"/>
      <c r="H378" s="12"/>
      <c r="I378" s="12"/>
      <c r="J378" s="12" t="s">
        <v>216</v>
      </c>
      <c r="K378" s="76"/>
      <c r="L378" s="82"/>
      <c r="M378" s="11"/>
    </row>
    <row r="379" spans="1:13" s="79" customFormat="1" ht="15" customHeight="1">
      <c r="A379" s="72" t="str">
        <f>IF(B379="Code",1+MAX(A$5:A378),"")</f>
        <v/>
      </c>
      <c r="B379" s="83"/>
      <c r="C379" s="84" t="s">
        <v>212</v>
      </c>
      <c r="D379" s="83"/>
      <c r="E379" s="76">
        <v>2</v>
      </c>
      <c r="F379" s="11"/>
      <c r="G379" s="11"/>
      <c r="H379" s="12"/>
      <c r="I379" s="12"/>
      <c r="J379" s="12" t="s">
        <v>216</v>
      </c>
      <c r="K379" s="76"/>
      <c r="L379" s="82"/>
      <c r="M379" s="11"/>
    </row>
    <row r="380" spans="1:13" s="79" customFormat="1" ht="13.5" customHeight="1">
      <c r="A380" s="72" t="str">
        <f>IF(B380="Code",1+MAX(A$5:A379),"")</f>
        <v/>
      </c>
      <c r="B380" s="85"/>
      <c r="C380" s="167" t="s">
        <v>239</v>
      </c>
      <c r="D380" s="168"/>
      <c r="E380" s="76">
        <v>3</v>
      </c>
      <c r="F380" s="11"/>
      <c r="G380" s="11"/>
      <c r="H380" s="12"/>
      <c r="I380" s="13"/>
      <c r="J380" s="12" t="s">
        <v>216</v>
      </c>
      <c r="K380" s="76"/>
      <c r="L380" s="82"/>
      <c r="M380" s="11"/>
    </row>
    <row r="381" spans="1:13" s="79" customFormat="1" ht="13.5">
      <c r="A381" s="72" t="str">
        <f>IF(B381="Code",1+MAX(A$5:A380),"")</f>
        <v/>
      </c>
      <c r="B381" s="86"/>
      <c r="C381" s="169"/>
      <c r="D381" s="170"/>
      <c r="E381" s="87">
        <v>4</v>
      </c>
      <c r="F381" s="11"/>
      <c r="G381" s="11"/>
      <c r="H381" s="12"/>
      <c r="I381" s="12"/>
      <c r="J381" s="12" t="s">
        <v>216</v>
      </c>
      <c r="K381" s="76"/>
      <c r="L381" s="82"/>
      <c r="M381" s="11"/>
    </row>
    <row r="382" spans="1:13" s="79" customFormat="1" ht="13.5">
      <c r="A382" s="72" t="str">
        <f>IF(B382="Code",1+MAX(A$5:A381),"")</f>
        <v/>
      </c>
      <c r="B382" s="88" t="s">
        <v>238</v>
      </c>
      <c r="C382" s="102"/>
      <c r="D382" s="89" t="str">
        <f>IF(ISNUMBER(C382),VLOOKUP(C382,Approaches,2,0),"")</f>
        <v/>
      </c>
      <c r="E382" s="76">
        <v>5</v>
      </c>
      <c r="F382" s="11"/>
      <c r="G382" s="12"/>
      <c r="H382" s="103"/>
      <c r="I382" s="14"/>
      <c r="J382" s="12" t="s">
        <v>216</v>
      </c>
      <c r="K382" s="87"/>
      <c r="L382" s="82"/>
      <c r="M382" s="11"/>
    </row>
    <row r="383" spans="1:13" s="79" customFormat="1" ht="13.5">
      <c r="A383" s="72"/>
      <c r="B383" s="88" t="s">
        <v>238</v>
      </c>
      <c r="C383" s="102"/>
      <c r="D383" s="86" t="str">
        <f>IF(ISNUMBER(C383),VLOOKUP(C383,Approaches,2,0),"")</f>
        <v/>
      </c>
      <c r="E383" s="76">
        <v>6</v>
      </c>
      <c r="F383" s="11"/>
      <c r="G383" s="12"/>
      <c r="H383" s="103"/>
      <c r="I383" s="14"/>
      <c r="J383" s="12"/>
      <c r="K383" s="87"/>
      <c r="L383" s="82"/>
      <c r="M383" s="11"/>
    </row>
    <row r="384" spans="1:13" s="79" customFormat="1" ht="13.5">
      <c r="A384" s="72"/>
      <c r="B384" s="88" t="s">
        <v>238</v>
      </c>
      <c r="C384" s="102"/>
      <c r="D384" s="86" t="str">
        <f>IF(ISNUMBER(C384),VLOOKUP(C384,Approaches,2,0),"")</f>
        <v/>
      </c>
      <c r="E384" s="76">
        <v>7</v>
      </c>
      <c r="F384" s="11"/>
      <c r="G384" s="12"/>
      <c r="H384" s="103"/>
      <c r="I384" s="14"/>
      <c r="J384" s="12"/>
      <c r="K384" s="87"/>
      <c r="L384" s="82"/>
      <c r="M384" s="11"/>
    </row>
    <row r="385" spans="1:13" s="79" customFormat="1" ht="13.5">
      <c r="A385" s="72"/>
      <c r="B385" s="88" t="s">
        <v>238</v>
      </c>
      <c r="C385" s="102"/>
      <c r="D385" s="86" t="str">
        <f>IF(ISNUMBER(C385),VLOOKUP(C385,Approaches,2,0),"")</f>
        <v/>
      </c>
      <c r="E385" s="76">
        <v>8</v>
      </c>
      <c r="F385" s="11"/>
      <c r="G385" s="12"/>
      <c r="H385" s="103"/>
      <c r="I385" s="14"/>
      <c r="J385" s="12"/>
      <c r="K385" s="87"/>
      <c r="L385" s="82"/>
      <c r="M385" s="11"/>
    </row>
    <row r="386" spans="1:13" s="79" customFormat="1" ht="13.5">
      <c r="A386" s="72"/>
      <c r="B386" s="88" t="s">
        <v>238</v>
      </c>
      <c r="C386" s="102"/>
      <c r="D386" s="90" t="str">
        <f>IF(ISNUMBER(C386),VLOOKUP(C386,Approaches,2,0),"")</f>
        <v/>
      </c>
      <c r="E386" s="76">
        <v>9</v>
      </c>
      <c r="F386" s="11"/>
      <c r="G386" s="12"/>
      <c r="H386" s="103"/>
      <c r="I386" s="14"/>
      <c r="J386" s="12"/>
      <c r="K386" s="87"/>
      <c r="L386" s="82"/>
      <c r="M386" s="11"/>
    </row>
    <row r="387" spans="1:13" s="79" customFormat="1" ht="14.25" thickBot="1">
      <c r="A387" s="72"/>
      <c r="B387" s="91"/>
      <c r="C387" s="91"/>
      <c r="D387" s="86"/>
      <c r="E387" s="76">
        <v>10</v>
      </c>
      <c r="F387" s="11"/>
      <c r="G387" s="12"/>
      <c r="H387" s="103"/>
      <c r="I387" s="15"/>
      <c r="J387" s="12"/>
      <c r="K387" s="87"/>
      <c r="L387" s="82"/>
      <c r="M387" s="11"/>
    </row>
    <row r="388" spans="1:13" s="79" customFormat="1" ht="14.25" thickBot="1">
      <c r="A388" s="72" t="str">
        <f>IF(B388="Code",1+MAX(A$5:A382),"")</f>
        <v/>
      </c>
      <c r="B388" s="92"/>
      <c r="C388" s="92"/>
      <c r="D388" s="92"/>
      <c r="E388" s="93"/>
      <c r="F388" s="94"/>
      <c r="G388" s="92" t="s">
        <v>204</v>
      </c>
      <c r="H388" s="95">
        <f>B378</f>
        <v>1102131</v>
      </c>
      <c r="I388" s="104"/>
      <c r="J388" s="93" t="s">
        <v>216</v>
      </c>
      <c r="K388" s="93"/>
      <c r="L388" s="93"/>
      <c r="M388" s="93"/>
    </row>
    <row r="389" spans="1:13" s="79" customFormat="1" ht="14.25" thickBot="1">
      <c r="A389" s="72">
        <f>IF(B389="Code",1+MAX(A$5:A388),"")</f>
        <v>33</v>
      </c>
      <c r="B389" s="73" t="s">
        <v>199</v>
      </c>
      <c r="C389" s="73"/>
      <c r="D389" s="74" t="s">
        <v>200</v>
      </c>
      <c r="E389" s="75"/>
      <c r="F389" s="74" t="s">
        <v>201</v>
      </c>
      <c r="G389" s="74" t="s">
        <v>202</v>
      </c>
      <c r="H389" s="75" t="s">
        <v>198</v>
      </c>
      <c r="I389" s="75" t="s">
        <v>203</v>
      </c>
      <c r="J389" s="75" t="s">
        <v>215</v>
      </c>
      <c r="K389" s="76"/>
      <c r="L389" s="77" t="str">
        <f>IF(AND(ISNUMBER(I400),ISNUMBER(H400)),"OK","")</f>
        <v/>
      </c>
      <c r="M389" s="78"/>
    </row>
    <row r="390" spans="1:13" s="79" customFormat="1" ht="13.5">
      <c r="A390" s="72" t="str">
        <f>IF(B390="Code",1+MAX(A$5:A389),"")</f>
        <v/>
      </c>
      <c r="B390" s="80">
        <f>VLOOKUP(A389,BasicHeadings,2,0)</f>
        <v>1102211</v>
      </c>
      <c r="C390" s="81"/>
      <c r="D390" s="80" t="str">
        <f>VLOOKUP(A389,BasicHeadings,3,0)</f>
        <v>Tobacco</v>
      </c>
      <c r="E390" s="76">
        <v>1</v>
      </c>
      <c r="F390" s="11"/>
      <c r="G390" s="11"/>
      <c r="H390" s="12"/>
      <c r="I390" s="12"/>
      <c r="J390" s="12" t="s">
        <v>216</v>
      </c>
      <c r="K390" s="76"/>
      <c r="L390" s="82"/>
      <c r="M390" s="11"/>
    </row>
    <row r="391" spans="1:13" s="79" customFormat="1" ht="15" customHeight="1">
      <c r="A391" s="72" t="str">
        <f>IF(B391="Code",1+MAX(A$5:A390),"")</f>
        <v/>
      </c>
      <c r="B391" s="83"/>
      <c r="C391" s="84" t="s">
        <v>212</v>
      </c>
      <c r="D391" s="83"/>
      <c r="E391" s="76">
        <v>2</v>
      </c>
      <c r="F391" s="11"/>
      <c r="G391" s="11"/>
      <c r="H391" s="12"/>
      <c r="I391" s="12"/>
      <c r="J391" s="12" t="s">
        <v>216</v>
      </c>
      <c r="K391" s="76"/>
      <c r="L391" s="82"/>
      <c r="M391" s="11"/>
    </row>
    <row r="392" spans="1:13" s="79" customFormat="1" ht="13.5" customHeight="1">
      <c r="A392" s="72" t="str">
        <f>IF(B392="Code",1+MAX(A$5:A391),"")</f>
        <v/>
      </c>
      <c r="B392" s="85"/>
      <c r="C392" s="167" t="s">
        <v>239</v>
      </c>
      <c r="D392" s="168"/>
      <c r="E392" s="76">
        <v>3</v>
      </c>
      <c r="F392" s="11"/>
      <c r="G392" s="11"/>
      <c r="H392" s="12"/>
      <c r="I392" s="13"/>
      <c r="J392" s="12" t="s">
        <v>216</v>
      </c>
      <c r="K392" s="76"/>
      <c r="L392" s="82"/>
      <c r="M392" s="11"/>
    </row>
    <row r="393" spans="1:13" s="79" customFormat="1" ht="13.5">
      <c r="A393" s="72" t="str">
        <f>IF(B393="Code",1+MAX(A$5:A392),"")</f>
        <v/>
      </c>
      <c r="B393" s="86"/>
      <c r="C393" s="169"/>
      <c r="D393" s="170"/>
      <c r="E393" s="87">
        <v>4</v>
      </c>
      <c r="F393" s="11"/>
      <c r="G393" s="11"/>
      <c r="H393" s="12"/>
      <c r="I393" s="12"/>
      <c r="J393" s="12" t="s">
        <v>216</v>
      </c>
      <c r="K393" s="76"/>
      <c r="L393" s="82"/>
      <c r="M393" s="11"/>
    </row>
    <row r="394" spans="1:13" s="79" customFormat="1" ht="13.5">
      <c r="A394" s="72" t="str">
        <f>IF(B394="Code",1+MAX(A$5:A393),"")</f>
        <v/>
      </c>
      <c r="B394" s="88" t="s">
        <v>238</v>
      </c>
      <c r="C394" s="102"/>
      <c r="D394" s="89" t="str">
        <f>IF(ISNUMBER(C394),VLOOKUP(C394,Approaches,2,0),"")</f>
        <v/>
      </c>
      <c r="E394" s="76">
        <v>5</v>
      </c>
      <c r="F394" s="11"/>
      <c r="G394" s="12"/>
      <c r="H394" s="103"/>
      <c r="I394" s="14"/>
      <c r="J394" s="12" t="s">
        <v>216</v>
      </c>
      <c r="K394" s="87"/>
      <c r="L394" s="82"/>
      <c r="M394" s="11"/>
    </row>
    <row r="395" spans="1:13" s="79" customFormat="1" ht="13.5">
      <c r="A395" s="72"/>
      <c r="B395" s="88" t="s">
        <v>238</v>
      </c>
      <c r="C395" s="102"/>
      <c r="D395" s="86" t="str">
        <f>IF(ISNUMBER(C395),VLOOKUP(C395,Approaches,2,0),"")</f>
        <v/>
      </c>
      <c r="E395" s="76">
        <v>6</v>
      </c>
      <c r="F395" s="11"/>
      <c r="G395" s="12"/>
      <c r="H395" s="103"/>
      <c r="I395" s="14"/>
      <c r="J395" s="12"/>
      <c r="K395" s="87"/>
      <c r="L395" s="82"/>
      <c r="M395" s="11"/>
    </row>
    <row r="396" spans="1:13" s="79" customFormat="1" ht="13.5">
      <c r="A396" s="72"/>
      <c r="B396" s="88" t="s">
        <v>238</v>
      </c>
      <c r="C396" s="102"/>
      <c r="D396" s="86" t="str">
        <f>IF(ISNUMBER(C396),VLOOKUP(C396,Approaches,2,0),"")</f>
        <v/>
      </c>
      <c r="E396" s="76">
        <v>7</v>
      </c>
      <c r="F396" s="11"/>
      <c r="G396" s="12"/>
      <c r="H396" s="103"/>
      <c r="I396" s="14"/>
      <c r="J396" s="12"/>
      <c r="K396" s="87"/>
      <c r="L396" s="82"/>
      <c r="M396" s="11"/>
    </row>
    <row r="397" spans="1:13" s="79" customFormat="1" ht="13.5">
      <c r="A397" s="72"/>
      <c r="B397" s="88" t="s">
        <v>238</v>
      </c>
      <c r="C397" s="102"/>
      <c r="D397" s="86" t="str">
        <f>IF(ISNUMBER(C397),VLOOKUP(C397,Approaches,2,0),"")</f>
        <v/>
      </c>
      <c r="E397" s="76">
        <v>8</v>
      </c>
      <c r="F397" s="11"/>
      <c r="G397" s="12"/>
      <c r="H397" s="103"/>
      <c r="I397" s="14"/>
      <c r="J397" s="12"/>
      <c r="K397" s="87"/>
      <c r="L397" s="82"/>
      <c r="M397" s="11"/>
    </row>
    <row r="398" spans="1:13" s="79" customFormat="1" ht="13.5">
      <c r="A398" s="72"/>
      <c r="B398" s="88" t="s">
        <v>238</v>
      </c>
      <c r="C398" s="102"/>
      <c r="D398" s="90" t="str">
        <f>IF(ISNUMBER(C398),VLOOKUP(C398,Approaches,2,0),"")</f>
        <v/>
      </c>
      <c r="E398" s="76">
        <v>9</v>
      </c>
      <c r="F398" s="11"/>
      <c r="G398" s="12"/>
      <c r="H398" s="103"/>
      <c r="I398" s="14"/>
      <c r="J398" s="12"/>
      <c r="K398" s="87"/>
      <c r="L398" s="82"/>
      <c r="M398" s="11"/>
    </row>
    <row r="399" spans="1:13" s="79" customFormat="1" ht="14.25" thickBot="1">
      <c r="A399" s="72"/>
      <c r="B399" s="91"/>
      <c r="C399" s="91"/>
      <c r="D399" s="86"/>
      <c r="E399" s="76">
        <v>10</v>
      </c>
      <c r="F399" s="11"/>
      <c r="G399" s="12"/>
      <c r="H399" s="103"/>
      <c r="I399" s="15"/>
      <c r="J399" s="12"/>
      <c r="K399" s="87"/>
      <c r="L399" s="82"/>
      <c r="M399" s="11"/>
    </row>
    <row r="400" spans="1:13" s="79" customFormat="1" ht="14.25" thickBot="1">
      <c r="A400" s="72" t="str">
        <f>IF(B400="Code",1+MAX(A$5:A394),"")</f>
        <v/>
      </c>
      <c r="B400" s="92"/>
      <c r="C400" s="92"/>
      <c r="D400" s="92"/>
      <c r="E400" s="93"/>
      <c r="F400" s="94"/>
      <c r="G400" s="92" t="s">
        <v>204</v>
      </c>
      <c r="H400" s="95">
        <f>B390</f>
        <v>1102211</v>
      </c>
      <c r="I400" s="104"/>
      <c r="J400" s="93" t="s">
        <v>216</v>
      </c>
      <c r="K400" s="93"/>
      <c r="L400" s="93"/>
      <c r="M400" s="93"/>
    </row>
    <row r="401" spans="1:13" s="79" customFormat="1" ht="14.25" thickBot="1">
      <c r="A401" s="72">
        <f>IF(B401="Code",1+MAX(A$5:A400),"")</f>
        <v>34</v>
      </c>
      <c r="B401" s="73" t="s">
        <v>199</v>
      </c>
      <c r="C401" s="73"/>
      <c r="D401" s="74" t="s">
        <v>200</v>
      </c>
      <c r="E401" s="75"/>
      <c r="F401" s="74" t="s">
        <v>201</v>
      </c>
      <c r="G401" s="74" t="s">
        <v>202</v>
      </c>
      <c r="H401" s="75" t="s">
        <v>198</v>
      </c>
      <c r="I401" s="75" t="s">
        <v>203</v>
      </c>
      <c r="J401" s="75" t="s">
        <v>215</v>
      </c>
      <c r="K401" s="76"/>
      <c r="L401" s="77" t="str">
        <f>IF(AND(ISNUMBER(I412),ISNUMBER(H412)),"OK","")</f>
        <v/>
      </c>
      <c r="M401" s="78"/>
    </row>
    <row r="402" spans="1:13" s="79" customFormat="1" ht="13.5">
      <c r="A402" s="72" t="str">
        <f>IF(B402="Code",1+MAX(A$5:A401),"")</f>
        <v/>
      </c>
      <c r="B402" s="80">
        <f>VLOOKUP(A401,BasicHeadings,2,0)</f>
        <v>1102311</v>
      </c>
      <c r="C402" s="81"/>
      <c r="D402" s="80" t="str">
        <f>VLOOKUP(A401,BasicHeadings,3,0)</f>
        <v>Narcotics</v>
      </c>
      <c r="E402" s="76">
        <v>1</v>
      </c>
      <c r="F402" s="11"/>
      <c r="G402" s="11"/>
      <c r="H402" s="12"/>
      <c r="I402" s="12"/>
      <c r="J402" s="12" t="s">
        <v>216</v>
      </c>
      <c r="K402" s="76"/>
      <c r="L402" s="82"/>
      <c r="M402" s="11"/>
    </row>
    <row r="403" spans="1:13" s="79" customFormat="1" ht="15" customHeight="1">
      <c r="A403" s="72" t="str">
        <f>IF(B403="Code",1+MAX(A$5:A402),"")</f>
        <v/>
      </c>
      <c r="B403" s="83"/>
      <c r="C403" s="84" t="s">
        <v>212</v>
      </c>
      <c r="D403" s="83"/>
      <c r="E403" s="76">
        <v>2</v>
      </c>
      <c r="F403" s="11"/>
      <c r="G403" s="11"/>
      <c r="H403" s="12"/>
      <c r="I403" s="12"/>
      <c r="J403" s="12" t="s">
        <v>216</v>
      </c>
      <c r="K403" s="76"/>
      <c r="L403" s="82"/>
      <c r="M403" s="11"/>
    </row>
    <row r="404" spans="1:13" s="79" customFormat="1" ht="13.5" customHeight="1">
      <c r="A404" s="72" t="str">
        <f>IF(B404="Code",1+MAX(A$5:A403),"")</f>
        <v/>
      </c>
      <c r="B404" s="85"/>
      <c r="C404" s="167" t="s">
        <v>239</v>
      </c>
      <c r="D404" s="168"/>
      <c r="E404" s="76">
        <v>3</v>
      </c>
      <c r="F404" s="11"/>
      <c r="G404" s="11"/>
      <c r="H404" s="12"/>
      <c r="I404" s="13"/>
      <c r="J404" s="12" t="s">
        <v>216</v>
      </c>
      <c r="K404" s="76"/>
      <c r="L404" s="82"/>
      <c r="M404" s="11"/>
    </row>
    <row r="405" spans="1:13" s="79" customFormat="1" ht="13.5">
      <c r="A405" s="72" t="str">
        <f>IF(B405="Code",1+MAX(A$5:A404),"")</f>
        <v/>
      </c>
      <c r="B405" s="86"/>
      <c r="C405" s="169"/>
      <c r="D405" s="170"/>
      <c r="E405" s="87">
        <v>4</v>
      </c>
      <c r="F405" s="11"/>
      <c r="G405" s="11"/>
      <c r="H405" s="12"/>
      <c r="I405" s="12"/>
      <c r="J405" s="12" t="s">
        <v>216</v>
      </c>
      <c r="K405" s="76"/>
      <c r="L405" s="82"/>
      <c r="M405" s="11"/>
    </row>
    <row r="406" spans="1:13" s="79" customFormat="1" ht="13.5">
      <c r="A406" s="72" t="str">
        <f>IF(B406="Code",1+MAX(A$5:A405),"")</f>
        <v/>
      </c>
      <c r="B406" s="88" t="s">
        <v>238</v>
      </c>
      <c r="C406" s="102"/>
      <c r="D406" s="89" t="str">
        <f>IF(ISNUMBER(C406),VLOOKUP(C406,Approaches,2,0),"")</f>
        <v/>
      </c>
      <c r="E406" s="76">
        <v>5</v>
      </c>
      <c r="F406" s="11"/>
      <c r="G406" s="12"/>
      <c r="H406" s="103"/>
      <c r="I406" s="14"/>
      <c r="J406" s="12" t="s">
        <v>216</v>
      </c>
      <c r="K406" s="87"/>
      <c r="L406" s="82"/>
      <c r="M406" s="11"/>
    </row>
    <row r="407" spans="1:13" s="79" customFormat="1" ht="13.5">
      <c r="A407" s="72"/>
      <c r="B407" s="88" t="s">
        <v>238</v>
      </c>
      <c r="C407" s="102"/>
      <c r="D407" s="86" t="str">
        <f>IF(ISNUMBER(C407),VLOOKUP(C407,Approaches,2,0),"")</f>
        <v/>
      </c>
      <c r="E407" s="76">
        <v>6</v>
      </c>
      <c r="F407" s="11"/>
      <c r="G407" s="12"/>
      <c r="H407" s="103"/>
      <c r="I407" s="14"/>
      <c r="J407" s="12"/>
      <c r="K407" s="87"/>
      <c r="L407" s="82"/>
      <c r="M407" s="11"/>
    </row>
    <row r="408" spans="1:13" s="79" customFormat="1" ht="13.5">
      <c r="A408" s="72"/>
      <c r="B408" s="88" t="s">
        <v>238</v>
      </c>
      <c r="C408" s="102"/>
      <c r="D408" s="86" t="str">
        <f>IF(ISNUMBER(C408),VLOOKUP(C408,Approaches,2,0),"")</f>
        <v/>
      </c>
      <c r="E408" s="76">
        <v>7</v>
      </c>
      <c r="F408" s="11"/>
      <c r="G408" s="12"/>
      <c r="H408" s="103"/>
      <c r="I408" s="14"/>
      <c r="J408" s="12"/>
      <c r="K408" s="87"/>
      <c r="L408" s="82"/>
      <c r="M408" s="11"/>
    </row>
    <row r="409" spans="1:13" s="79" customFormat="1" ht="13.5">
      <c r="A409" s="72"/>
      <c r="B409" s="88" t="s">
        <v>238</v>
      </c>
      <c r="C409" s="102"/>
      <c r="D409" s="86" t="str">
        <f>IF(ISNUMBER(C409),VLOOKUP(C409,Approaches,2,0),"")</f>
        <v/>
      </c>
      <c r="E409" s="76">
        <v>8</v>
      </c>
      <c r="F409" s="11"/>
      <c r="G409" s="12"/>
      <c r="H409" s="103"/>
      <c r="I409" s="14"/>
      <c r="J409" s="12"/>
      <c r="K409" s="87"/>
      <c r="L409" s="82"/>
      <c r="M409" s="11"/>
    </row>
    <row r="410" spans="1:13" s="79" customFormat="1" ht="13.5">
      <c r="A410" s="72"/>
      <c r="B410" s="88" t="s">
        <v>238</v>
      </c>
      <c r="C410" s="102"/>
      <c r="D410" s="90" t="str">
        <f>IF(ISNUMBER(C410),VLOOKUP(C410,Approaches,2,0),"")</f>
        <v/>
      </c>
      <c r="E410" s="76">
        <v>9</v>
      </c>
      <c r="F410" s="11"/>
      <c r="G410" s="12"/>
      <c r="H410" s="103"/>
      <c r="I410" s="14"/>
      <c r="J410" s="12"/>
      <c r="K410" s="87"/>
      <c r="L410" s="82"/>
      <c r="M410" s="11"/>
    </row>
    <row r="411" spans="1:13" s="79" customFormat="1" ht="14.25" thickBot="1">
      <c r="A411" s="72"/>
      <c r="B411" s="91"/>
      <c r="C411" s="91"/>
      <c r="D411" s="86"/>
      <c r="E411" s="76">
        <v>10</v>
      </c>
      <c r="F411" s="11"/>
      <c r="G411" s="12"/>
      <c r="H411" s="103"/>
      <c r="I411" s="15"/>
      <c r="J411" s="12"/>
      <c r="K411" s="87"/>
      <c r="L411" s="82"/>
      <c r="M411" s="11"/>
    </row>
    <row r="412" spans="1:13" s="79" customFormat="1" ht="14.25" thickBot="1">
      <c r="A412" s="72" t="str">
        <f>IF(B412="Code",1+MAX(A$5:A406),"")</f>
        <v/>
      </c>
      <c r="B412" s="92"/>
      <c r="C412" s="92"/>
      <c r="D412" s="92"/>
      <c r="E412" s="93"/>
      <c r="F412" s="94"/>
      <c r="G412" s="92" t="s">
        <v>204</v>
      </c>
      <c r="H412" s="95">
        <f>B402</f>
        <v>1102311</v>
      </c>
      <c r="I412" s="104"/>
      <c r="J412" s="93" t="s">
        <v>216</v>
      </c>
      <c r="K412" s="93"/>
      <c r="L412" s="93"/>
      <c r="M412" s="93"/>
    </row>
    <row r="413" spans="1:13" s="79" customFormat="1" ht="14.25" thickBot="1">
      <c r="A413" s="72">
        <f>IF(B413="Code",1+MAX(A$5:A412),"")</f>
        <v>35</v>
      </c>
      <c r="B413" s="73" t="s">
        <v>199</v>
      </c>
      <c r="C413" s="73"/>
      <c r="D413" s="74" t="s">
        <v>200</v>
      </c>
      <c r="E413" s="75"/>
      <c r="F413" s="74" t="s">
        <v>201</v>
      </c>
      <c r="G413" s="74" t="s">
        <v>202</v>
      </c>
      <c r="H413" s="75" t="s">
        <v>198</v>
      </c>
      <c r="I413" s="75" t="s">
        <v>203</v>
      </c>
      <c r="J413" s="75" t="s">
        <v>215</v>
      </c>
      <c r="K413" s="76"/>
      <c r="L413" s="77" t="str">
        <f>IF(AND(ISNUMBER(I424),ISNUMBER(H424)),"OK","")</f>
        <v/>
      </c>
      <c r="M413" s="78"/>
    </row>
    <row r="414" spans="1:13" s="79" customFormat="1" ht="13.5">
      <c r="A414" s="72" t="str">
        <f>IF(B414="Code",1+MAX(A$5:A413),"")</f>
        <v/>
      </c>
      <c r="B414" s="80">
        <f>VLOOKUP(A413,BasicHeadings,2,0)</f>
        <v>1103111</v>
      </c>
      <c r="C414" s="81"/>
      <c r="D414" s="80" t="str">
        <f>VLOOKUP(A413,BasicHeadings,3,0)</f>
        <v>Clothing materials, other articles of clothing and clothing accessories</v>
      </c>
      <c r="E414" s="76">
        <v>1</v>
      </c>
      <c r="F414" s="11"/>
      <c r="G414" s="11"/>
      <c r="H414" s="12"/>
      <c r="I414" s="12"/>
      <c r="J414" s="12" t="s">
        <v>216</v>
      </c>
      <c r="K414" s="76"/>
      <c r="L414" s="82"/>
      <c r="M414" s="11"/>
    </row>
    <row r="415" spans="1:13" s="79" customFormat="1" ht="15" customHeight="1">
      <c r="A415" s="72" t="str">
        <f>IF(B415="Code",1+MAX(A$5:A414),"")</f>
        <v/>
      </c>
      <c r="B415" s="83"/>
      <c r="C415" s="84" t="s">
        <v>212</v>
      </c>
      <c r="D415" s="83"/>
      <c r="E415" s="76">
        <v>2</v>
      </c>
      <c r="F415" s="11"/>
      <c r="G415" s="11"/>
      <c r="H415" s="12"/>
      <c r="I415" s="12"/>
      <c r="J415" s="12" t="s">
        <v>216</v>
      </c>
      <c r="K415" s="76"/>
      <c r="L415" s="82"/>
      <c r="M415" s="11"/>
    </row>
    <row r="416" spans="1:13" s="79" customFormat="1" ht="13.5" customHeight="1">
      <c r="A416" s="72" t="str">
        <f>IF(B416="Code",1+MAX(A$5:A415),"")</f>
        <v/>
      </c>
      <c r="B416" s="85"/>
      <c r="C416" s="167" t="s">
        <v>239</v>
      </c>
      <c r="D416" s="168"/>
      <c r="E416" s="76">
        <v>3</v>
      </c>
      <c r="F416" s="11"/>
      <c r="G416" s="11"/>
      <c r="H416" s="12"/>
      <c r="I416" s="13"/>
      <c r="J416" s="12" t="s">
        <v>216</v>
      </c>
      <c r="K416" s="76"/>
      <c r="L416" s="82"/>
      <c r="M416" s="11"/>
    </row>
    <row r="417" spans="1:13" s="79" customFormat="1" ht="13.5">
      <c r="A417" s="72" t="str">
        <f>IF(B417="Code",1+MAX(A$5:A416),"")</f>
        <v/>
      </c>
      <c r="B417" s="86"/>
      <c r="C417" s="169"/>
      <c r="D417" s="170"/>
      <c r="E417" s="87">
        <v>4</v>
      </c>
      <c r="F417" s="11"/>
      <c r="G417" s="11"/>
      <c r="H417" s="12"/>
      <c r="I417" s="12"/>
      <c r="J417" s="12" t="s">
        <v>216</v>
      </c>
      <c r="K417" s="76"/>
      <c r="L417" s="82"/>
      <c r="M417" s="11"/>
    </row>
    <row r="418" spans="1:13" s="79" customFormat="1" ht="13.5">
      <c r="A418" s="72" t="str">
        <f>IF(B418="Code",1+MAX(A$5:A417),"")</f>
        <v/>
      </c>
      <c r="B418" s="88" t="s">
        <v>238</v>
      </c>
      <c r="C418" s="102"/>
      <c r="D418" s="89" t="str">
        <f>IF(ISNUMBER(C418),VLOOKUP(C418,Approaches,2,0),"")</f>
        <v/>
      </c>
      <c r="E418" s="76">
        <v>5</v>
      </c>
      <c r="F418" s="11"/>
      <c r="G418" s="12"/>
      <c r="H418" s="103"/>
      <c r="I418" s="14"/>
      <c r="J418" s="12" t="s">
        <v>216</v>
      </c>
      <c r="K418" s="87"/>
      <c r="L418" s="82"/>
      <c r="M418" s="11"/>
    </row>
    <row r="419" spans="1:13" s="79" customFormat="1" ht="13.5">
      <c r="A419" s="72"/>
      <c r="B419" s="88" t="s">
        <v>238</v>
      </c>
      <c r="C419" s="102"/>
      <c r="D419" s="86" t="str">
        <f>IF(ISNUMBER(C419),VLOOKUP(C419,Approaches,2,0),"")</f>
        <v/>
      </c>
      <c r="E419" s="76">
        <v>6</v>
      </c>
      <c r="F419" s="11"/>
      <c r="G419" s="12"/>
      <c r="H419" s="103"/>
      <c r="I419" s="14"/>
      <c r="J419" s="12"/>
      <c r="K419" s="87"/>
      <c r="L419" s="82"/>
      <c r="M419" s="11"/>
    </row>
    <row r="420" spans="1:13" s="79" customFormat="1" ht="13.5">
      <c r="A420" s="72"/>
      <c r="B420" s="88" t="s">
        <v>238</v>
      </c>
      <c r="C420" s="102"/>
      <c r="D420" s="86" t="str">
        <f>IF(ISNUMBER(C420),VLOOKUP(C420,Approaches,2,0),"")</f>
        <v/>
      </c>
      <c r="E420" s="76">
        <v>7</v>
      </c>
      <c r="F420" s="11"/>
      <c r="G420" s="12"/>
      <c r="H420" s="103"/>
      <c r="I420" s="14"/>
      <c r="J420" s="12"/>
      <c r="K420" s="87"/>
      <c r="L420" s="82"/>
      <c r="M420" s="11"/>
    </row>
    <row r="421" spans="1:13" s="79" customFormat="1" ht="13.5">
      <c r="A421" s="72"/>
      <c r="B421" s="88" t="s">
        <v>238</v>
      </c>
      <c r="C421" s="102"/>
      <c r="D421" s="86" t="str">
        <f>IF(ISNUMBER(C421),VLOOKUP(C421,Approaches,2,0),"")</f>
        <v/>
      </c>
      <c r="E421" s="76">
        <v>8</v>
      </c>
      <c r="F421" s="11"/>
      <c r="G421" s="12"/>
      <c r="H421" s="103"/>
      <c r="I421" s="14"/>
      <c r="J421" s="12"/>
      <c r="K421" s="87"/>
      <c r="L421" s="82"/>
      <c r="M421" s="11"/>
    </row>
    <row r="422" spans="1:13" s="79" customFormat="1" ht="13.5">
      <c r="A422" s="72"/>
      <c r="B422" s="88" t="s">
        <v>238</v>
      </c>
      <c r="C422" s="102"/>
      <c r="D422" s="90" t="str">
        <f>IF(ISNUMBER(C422),VLOOKUP(C422,Approaches,2,0),"")</f>
        <v/>
      </c>
      <c r="E422" s="76">
        <v>9</v>
      </c>
      <c r="F422" s="11"/>
      <c r="G422" s="12"/>
      <c r="H422" s="103"/>
      <c r="I422" s="14"/>
      <c r="J422" s="12"/>
      <c r="K422" s="87"/>
      <c r="L422" s="82"/>
      <c r="M422" s="11"/>
    </row>
    <row r="423" spans="1:13" s="79" customFormat="1" ht="14.25" thickBot="1">
      <c r="A423" s="72"/>
      <c r="B423" s="91"/>
      <c r="C423" s="91"/>
      <c r="D423" s="86"/>
      <c r="E423" s="76">
        <v>10</v>
      </c>
      <c r="F423" s="11"/>
      <c r="G423" s="12"/>
      <c r="H423" s="103"/>
      <c r="I423" s="15"/>
      <c r="J423" s="12"/>
      <c r="K423" s="87"/>
      <c r="L423" s="82"/>
      <c r="M423" s="11"/>
    </row>
    <row r="424" spans="1:13" s="79" customFormat="1" ht="14.25" thickBot="1">
      <c r="A424" s="72" t="str">
        <f>IF(B424="Code",1+MAX(A$5:A418),"")</f>
        <v/>
      </c>
      <c r="B424" s="92"/>
      <c r="C424" s="92"/>
      <c r="D424" s="92"/>
      <c r="E424" s="93"/>
      <c r="F424" s="94"/>
      <c r="G424" s="92" t="s">
        <v>204</v>
      </c>
      <c r="H424" s="95">
        <f>B414</f>
        <v>1103111</v>
      </c>
      <c r="I424" s="104"/>
      <c r="J424" s="93" t="s">
        <v>216</v>
      </c>
      <c r="K424" s="93"/>
      <c r="L424" s="93"/>
      <c r="M424" s="93"/>
    </row>
    <row r="425" spans="1:13" s="79" customFormat="1" ht="14.25" thickBot="1">
      <c r="A425" s="72">
        <f>IF(B425="Code",1+MAX(A$5:A424),"")</f>
        <v>36</v>
      </c>
      <c r="B425" s="73" t="s">
        <v>199</v>
      </c>
      <c r="C425" s="73"/>
      <c r="D425" s="74" t="s">
        <v>200</v>
      </c>
      <c r="E425" s="75"/>
      <c r="F425" s="74" t="s">
        <v>201</v>
      </c>
      <c r="G425" s="74" t="s">
        <v>202</v>
      </c>
      <c r="H425" s="75" t="s">
        <v>198</v>
      </c>
      <c r="I425" s="75" t="s">
        <v>203</v>
      </c>
      <c r="J425" s="75" t="s">
        <v>215</v>
      </c>
      <c r="K425" s="76"/>
      <c r="L425" s="77" t="str">
        <f>IF(AND(ISNUMBER(I436),ISNUMBER(H436)),"OK","")</f>
        <v/>
      </c>
      <c r="M425" s="78"/>
    </row>
    <row r="426" spans="1:13" s="79" customFormat="1" ht="13.5">
      <c r="A426" s="72" t="str">
        <f>IF(B426="Code",1+MAX(A$5:A425),"")</f>
        <v/>
      </c>
      <c r="B426" s="80">
        <f>VLOOKUP(A425,BasicHeadings,2,0)</f>
        <v>1103121</v>
      </c>
      <c r="C426" s="81"/>
      <c r="D426" s="80" t="str">
        <f>VLOOKUP(A425,BasicHeadings,3,0)</f>
        <v>Garments</v>
      </c>
      <c r="E426" s="76">
        <v>1</v>
      </c>
      <c r="F426" s="11"/>
      <c r="G426" s="11"/>
      <c r="H426" s="12"/>
      <c r="I426" s="12"/>
      <c r="J426" s="12" t="s">
        <v>216</v>
      </c>
      <c r="K426" s="76"/>
      <c r="L426" s="82"/>
      <c r="M426" s="11"/>
    </row>
    <row r="427" spans="1:13" s="79" customFormat="1" ht="15" customHeight="1">
      <c r="A427" s="72" t="str">
        <f>IF(B427="Code",1+MAX(A$5:A426),"")</f>
        <v/>
      </c>
      <c r="B427" s="83"/>
      <c r="C427" s="84" t="s">
        <v>212</v>
      </c>
      <c r="D427" s="83"/>
      <c r="E427" s="76">
        <v>2</v>
      </c>
      <c r="F427" s="11"/>
      <c r="G427" s="11"/>
      <c r="H427" s="12"/>
      <c r="I427" s="12"/>
      <c r="J427" s="12" t="s">
        <v>216</v>
      </c>
      <c r="K427" s="76"/>
      <c r="L427" s="82"/>
      <c r="M427" s="11"/>
    </row>
    <row r="428" spans="1:13" s="79" customFormat="1" ht="13.5" customHeight="1">
      <c r="A428" s="72" t="str">
        <f>IF(B428="Code",1+MAX(A$5:A427),"")</f>
        <v/>
      </c>
      <c r="B428" s="85"/>
      <c r="C428" s="167" t="s">
        <v>239</v>
      </c>
      <c r="D428" s="168"/>
      <c r="E428" s="76">
        <v>3</v>
      </c>
      <c r="F428" s="11"/>
      <c r="G428" s="11"/>
      <c r="H428" s="12"/>
      <c r="I428" s="13"/>
      <c r="J428" s="12" t="s">
        <v>216</v>
      </c>
      <c r="K428" s="76"/>
      <c r="L428" s="82"/>
      <c r="M428" s="11"/>
    </row>
    <row r="429" spans="1:13" s="79" customFormat="1" ht="13.5">
      <c r="A429" s="72" t="str">
        <f>IF(B429="Code",1+MAX(A$5:A428),"")</f>
        <v/>
      </c>
      <c r="B429" s="86"/>
      <c r="C429" s="169"/>
      <c r="D429" s="170"/>
      <c r="E429" s="87">
        <v>4</v>
      </c>
      <c r="F429" s="11"/>
      <c r="G429" s="11"/>
      <c r="H429" s="12"/>
      <c r="I429" s="12"/>
      <c r="J429" s="12" t="s">
        <v>216</v>
      </c>
      <c r="K429" s="76"/>
      <c r="L429" s="82"/>
      <c r="M429" s="11"/>
    </row>
    <row r="430" spans="1:13" s="79" customFormat="1" ht="13.5">
      <c r="A430" s="72" t="str">
        <f>IF(B430="Code",1+MAX(A$5:A429),"")</f>
        <v/>
      </c>
      <c r="B430" s="88" t="s">
        <v>238</v>
      </c>
      <c r="C430" s="102"/>
      <c r="D430" s="89" t="str">
        <f>IF(ISNUMBER(C430),VLOOKUP(C430,Approaches,2,0),"")</f>
        <v/>
      </c>
      <c r="E430" s="76">
        <v>5</v>
      </c>
      <c r="F430" s="11"/>
      <c r="G430" s="12"/>
      <c r="H430" s="103"/>
      <c r="I430" s="14"/>
      <c r="J430" s="12" t="s">
        <v>216</v>
      </c>
      <c r="K430" s="87"/>
      <c r="L430" s="82"/>
      <c r="M430" s="11"/>
    </row>
    <row r="431" spans="1:13" s="79" customFormat="1" ht="13.5">
      <c r="A431" s="72"/>
      <c r="B431" s="88" t="s">
        <v>238</v>
      </c>
      <c r="C431" s="102"/>
      <c r="D431" s="86" t="str">
        <f>IF(ISNUMBER(C431),VLOOKUP(C431,Approaches,2,0),"")</f>
        <v/>
      </c>
      <c r="E431" s="76">
        <v>6</v>
      </c>
      <c r="F431" s="11"/>
      <c r="G431" s="12"/>
      <c r="H431" s="103"/>
      <c r="I431" s="14"/>
      <c r="J431" s="12"/>
      <c r="K431" s="87"/>
      <c r="L431" s="82"/>
      <c r="M431" s="11"/>
    </row>
    <row r="432" spans="1:13" s="79" customFormat="1" ht="13.5">
      <c r="A432" s="72"/>
      <c r="B432" s="88" t="s">
        <v>238</v>
      </c>
      <c r="C432" s="102"/>
      <c r="D432" s="86" t="str">
        <f>IF(ISNUMBER(C432),VLOOKUP(C432,Approaches,2,0),"")</f>
        <v/>
      </c>
      <c r="E432" s="76">
        <v>7</v>
      </c>
      <c r="F432" s="11"/>
      <c r="G432" s="12"/>
      <c r="H432" s="103"/>
      <c r="I432" s="14"/>
      <c r="J432" s="12"/>
      <c r="K432" s="87"/>
      <c r="L432" s="82"/>
      <c r="M432" s="11"/>
    </row>
    <row r="433" spans="1:13" s="79" customFormat="1" ht="13.5">
      <c r="A433" s="72"/>
      <c r="B433" s="88" t="s">
        <v>238</v>
      </c>
      <c r="C433" s="102"/>
      <c r="D433" s="86" t="str">
        <f>IF(ISNUMBER(C433),VLOOKUP(C433,Approaches,2,0),"")</f>
        <v/>
      </c>
      <c r="E433" s="76">
        <v>8</v>
      </c>
      <c r="F433" s="11"/>
      <c r="G433" s="12"/>
      <c r="H433" s="103"/>
      <c r="I433" s="14"/>
      <c r="J433" s="12"/>
      <c r="K433" s="87"/>
      <c r="L433" s="82"/>
      <c r="M433" s="11"/>
    </row>
    <row r="434" spans="1:13" s="79" customFormat="1" ht="13.5">
      <c r="A434" s="72"/>
      <c r="B434" s="88" t="s">
        <v>238</v>
      </c>
      <c r="C434" s="102"/>
      <c r="D434" s="90" t="str">
        <f>IF(ISNUMBER(C434),VLOOKUP(C434,Approaches,2,0),"")</f>
        <v/>
      </c>
      <c r="E434" s="76">
        <v>9</v>
      </c>
      <c r="F434" s="11"/>
      <c r="G434" s="12"/>
      <c r="H434" s="103"/>
      <c r="I434" s="14"/>
      <c r="J434" s="12"/>
      <c r="K434" s="87"/>
      <c r="L434" s="82"/>
      <c r="M434" s="11"/>
    </row>
    <row r="435" spans="1:13" s="79" customFormat="1" ht="14.25" thickBot="1">
      <c r="A435" s="72"/>
      <c r="B435" s="91"/>
      <c r="C435" s="91"/>
      <c r="D435" s="86"/>
      <c r="E435" s="76">
        <v>10</v>
      </c>
      <c r="F435" s="11"/>
      <c r="G435" s="12"/>
      <c r="H435" s="103"/>
      <c r="I435" s="15"/>
      <c r="J435" s="12"/>
      <c r="K435" s="87"/>
      <c r="L435" s="82"/>
      <c r="M435" s="11"/>
    </row>
    <row r="436" spans="1:13" s="79" customFormat="1" ht="14.25" thickBot="1">
      <c r="A436" s="72" t="str">
        <f>IF(B436="Code",1+MAX(A$5:A430),"")</f>
        <v/>
      </c>
      <c r="B436" s="92"/>
      <c r="C436" s="92"/>
      <c r="D436" s="92"/>
      <c r="E436" s="93"/>
      <c r="F436" s="94"/>
      <c r="G436" s="92" t="s">
        <v>204</v>
      </c>
      <c r="H436" s="95">
        <f>B426</f>
        <v>1103121</v>
      </c>
      <c r="I436" s="104"/>
      <c r="J436" s="93" t="s">
        <v>216</v>
      </c>
      <c r="K436" s="93"/>
      <c r="L436" s="93"/>
      <c r="M436" s="93"/>
    </row>
    <row r="437" spans="1:13" s="79" customFormat="1" ht="14.25" thickBot="1">
      <c r="A437" s="72">
        <f>IF(B437="Code",1+MAX(A$5:A436),"")</f>
        <v>37</v>
      </c>
      <c r="B437" s="73" t="s">
        <v>199</v>
      </c>
      <c r="C437" s="73"/>
      <c r="D437" s="74" t="s">
        <v>200</v>
      </c>
      <c r="E437" s="75"/>
      <c r="F437" s="74" t="s">
        <v>201</v>
      </c>
      <c r="G437" s="74" t="s">
        <v>202</v>
      </c>
      <c r="H437" s="75" t="s">
        <v>198</v>
      </c>
      <c r="I437" s="75" t="s">
        <v>203</v>
      </c>
      <c r="J437" s="75" t="s">
        <v>215</v>
      </c>
      <c r="K437" s="76"/>
      <c r="L437" s="77" t="str">
        <f>IF(AND(ISNUMBER(I448),ISNUMBER(H448)),"OK","")</f>
        <v/>
      </c>
      <c r="M437" s="78"/>
    </row>
    <row r="438" spans="1:13" s="79" customFormat="1" ht="13.5">
      <c r="A438" s="72" t="str">
        <f>IF(B438="Code",1+MAX(A$5:A437),"")</f>
        <v/>
      </c>
      <c r="B438" s="80">
        <f>VLOOKUP(A437,BasicHeadings,2,0)</f>
        <v>1103141</v>
      </c>
      <c r="C438" s="81"/>
      <c r="D438" s="80" t="str">
        <f>VLOOKUP(A437,BasicHeadings,3,0)</f>
        <v>Cleaning, repair and hire of clothing</v>
      </c>
      <c r="E438" s="76">
        <v>1</v>
      </c>
      <c r="F438" s="11"/>
      <c r="G438" s="11"/>
      <c r="H438" s="12"/>
      <c r="I438" s="12"/>
      <c r="J438" s="12" t="s">
        <v>216</v>
      </c>
      <c r="K438" s="76"/>
      <c r="L438" s="82"/>
      <c r="M438" s="11"/>
    </row>
    <row r="439" spans="1:13" s="79" customFormat="1" ht="15" customHeight="1">
      <c r="A439" s="72" t="str">
        <f>IF(B439="Code",1+MAX(A$5:A438),"")</f>
        <v/>
      </c>
      <c r="B439" s="83"/>
      <c r="C439" s="84" t="s">
        <v>212</v>
      </c>
      <c r="D439" s="83"/>
      <c r="E439" s="76">
        <v>2</v>
      </c>
      <c r="F439" s="11"/>
      <c r="G439" s="11"/>
      <c r="H439" s="12"/>
      <c r="I439" s="12"/>
      <c r="J439" s="12" t="s">
        <v>216</v>
      </c>
      <c r="K439" s="76"/>
      <c r="L439" s="82"/>
      <c r="M439" s="11"/>
    </row>
    <row r="440" spans="1:13" s="79" customFormat="1" ht="13.5" customHeight="1">
      <c r="A440" s="72" t="str">
        <f>IF(B440="Code",1+MAX(A$5:A439),"")</f>
        <v/>
      </c>
      <c r="B440" s="85"/>
      <c r="C440" s="167" t="s">
        <v>239</v>
      </c>
      <c r="D440" s="168"/>
      <c r="E440" s="76">
        <v>3</v>
      </c>
      <c r="F440" s="11"/>
      <c r="G440" s="11"/>
      <c r="H440" s="12"/>
      <c r="I440" s="13"/>
      <c r="J440" s="12" t="s">
        <v>216</v>
      </c>
      <c r="K440" s="76"/>
      <c r="L440" s="82"/>
      <c r="M440" s="11"/>
    </row>
    <row r="441" spans="1:13" s="79" customFormat="1" ht="13.5">
      <c r="A441" s="72" t="str">
        <f>IF(B441="Code",1+MAX(A$5:A440),"")</f>
        <v/>
      </c>
      <c r="B441" s="86"/>
      <c r="C441" s="169"/>
      <c r="D441" s="170"/>
      <c r="E441" s="87">
        <v>4</v>
      </c>
      <c r="F441" s="11"/>
      <c r="G441" s="11"/>
      <c r="H441" s="12"/>
      <c r="I441" s="12"/>
      <c r="J441" s="12" t="s">
        <v>216</v>
      </c>
      <c r="K441" s="76"/>
      <c r="L441" s="82"/>
      <c r="M441" s="11"/>
    </row>
    <row r="442" spans="1:13" s="79" customFormat="1" ht="13.5">
      <c r="A442" s="72" t="str">
        <f>IF(B442="Code",1+MAX(A$5:A441),"")</f>
        <v/>
      </c>
      <c r="B442" s="88" t="s">
        <v>238</v>
      </c>
      <c r="C442" s="102"/>
      <c r="D442" s="89" t="str">
        <f>IF(ISNUMBER(C442),VLOOKUP(C442,Approaches,2,0),"")</f>
        <v/>
      </c>
      <c r="E442" s="76">
        <v>5</v>
      </c>
      <c r="F442" s="11"/>
      <c r="G442" s="12"/>
      <c r="H442" s="103"/>
      <c r="I442" s="14"/>
      <c r="J442" s="12" t="s">
        <v>216</v>
      </c>
      <c r="K442" s="87"/>
      <c r="L442" s="82"/>
      <c r="M442" s="11"/>
    </row>
    <row r="443" spans="1:13" s="79" customFormat="1" ht="13.5">
      <c r="A443" s="72"/>
      <c r="B443" s="88" t="s">
        <v>238</v>
      </c>
      <c r="C443" s="102"/>
      <c r="D443" s="86" t="str">
        <f>IF(ISNUMBER(C443),VLOOKUP(C443,Approaches,2,0),"")</f>
        <v/>
      </c>
      <c r="E443" s="76">
        <v>6</v>
      </c>
      <c r="F443" s="11"/>
      <c r="G443" s="12"/>
      <c r="H443" s="103"/>
      <c r="I443" s="14"/>
      <c r="J443" s="12"/>
      <c r="K443" s="87"/>
      <c r="L443" s="82"/>
      <c r="M443" s="11"/>
    </row>
    <row r="444" spans="1:13" s="79" customFormat="1" ht="13.5">
      <c r="A444" s="72"/>
      <c r="B444" s="88" t="s">
        <v>238</v>
      </c>
      <c r="C444" s="102"/>
      <c r="D444" s="86" t="str">
        <f>IF(ISNUMBER(C444),VLOOKUP(C444,Approaches,2,0),"")</f>
        <v/>
      </c>
      <c r="E444" s="76">
        <v>7</v>
      </c>
      <c r="F444" s="11"/>
      <c r="G444" s="12"/>
      <c r="H444" s="103"/>
      <c r="I444" s="14"/>
      <c r="J444" s="12"/>
      <c r="K444" s="87"/>
      <c r="L444" s="82"/>
      <c r="M444" s="11"/>
    </row>
    <row r="445" spans="1:13" s="79" customFormat="1" ht="13.5">
      <c r="A445" s="72"/>
      <c r="B445" s="88" t="s">
        <v>238</v>
      </c>
      <c r="C445" s="102"/>
      <c r="D445" s="86" t="str">
        <f>IF(ISNUMBER(C445),VLOOKUP(C445,Approaches,2,0),"")</f>
        <v/>
      </c>
      <c r="E445" s="76">
        <v>8</v>
      </c>
      <c r="F445" s="11"/>
      <c r="G445" s="12"/>
      <c r="H445" s="103"/>
      <c r="I445" s="14"/>
      <c r="J445" s="12"/>
      <c r="K445" s="87"/>
      <c r="L445" s="82"/>
      <c r="M445" s="11"/>
    </row>
    <row r="446" spans="1:13" s="79" customFormat="1" ht="13.5">
      <c r="A446" s="72"/>
      <c r="B446" s="88" t="s">
        <v>238</v>
      </c>
      <c r="C446" s="102"/>
      <c r="D446" s="90" t="str">
        <f>IF(ISNUMBER(C446),VLOOKUP(C446,Approaches,2,0),"")</f>
        <v/>
      </c>
      <c r="E446" s="76">
        <v>9</v>
      </c>
      <c r="F446" s="11"/>
      <c r="G446" s="12"/>
      <c r="H446" s="103"/>
      <c r="I446" s="14"/>
      <c r="J446" s="12"/>
      <c r="K446" s="87"/>
      <c r="L446" s="82"/>
      <c r="M446" s="11"/>
    </row>
    <row r="447" spans="1:13" s="79" customFormat="1" ht="14.25" thickBot="1">
      <c r="A447" s="72"/>
      <c r="B447" s="91"/>
      <c r="C447" s="91"/>
      <c r="D447" s="86"/>
      <c r="E447" s="76">
        <v>10</v>
      </c>
      <c r="F447" s="11"/>
      <c r="G447" s="12"/>
      <c r="H447" s="103"/>
      <c r="I447" s="15"/>
      <c r="J447" s="12"/>
      <c r="K447" s="87"/>
      <c r="L447" s="82"/>
      <c r="M447" s="11"/>
    </row>
    <row r="448" spans="1:13" s="79" customFormat="1" ht="14.25" thickBot="1">
      <c r="A448" s="72" t="str">
        <f>IF(B448="Code",1+MAX(A$5:A442),"")</f>
        <v/>
      </c>
      <c r="B448" s="92"/>
      <c r="C448" s="92"/>
      <c r="D448" s="92"/>
      <c r="E448" s="93"/>
      <c r="F448" s="94"/>
      <c r="G448" s="92" t="s">
        <v>204</v>
      </c>
      <c r="H448" s="95">
        <f>B438</f>
        <v>1103141</v>
      </c>
      <c r="I448" s="104"/>
      <c r="J448" s="93" t="s">
        <v>216</v>
      </c>
      <c r="K448" s="93"/>
      <c r="L448" s="93"/>
      <c r="M448" s="93"/>
    </row>
    <row r="449" spans="1:13" s="79" customFormat="1" ht="14.25" thickBot="1">
      <c r="A449" s="72">
        <f>IF(B449="Code",1+MAX(A$5:A448),"")</f>
        <v>38</v>
      </c>
      <c r="B449" s="73" t="s">
        <v>199</v>
      </c>
      <c r="C449" s="73"/>
      <c r="D449" s="74" t="s">
        <v>200</v>
      </c>
      <c r="E449" s="75"/>
      <c r="F449" s="74" t="s">
        <v>201</v>
      </c>
      <c r="G449" s="74" t="s">
        <v>202</v>
      </c>
      <c r="H449" s="75" t="s">
        <v>198</v>
      </c>
      <c r="I449" s="75" t="s">
        <v>203</v>
      </c>
      <c r="J449" s="75" t="s">
        <v>215</v>
      </c>
      <c r="K449" s="76"/>
      <c r="L449" s="77" t="str">
        <f>IF(AND(ISNUMBER(I460),ISNUMBER(H460)),"OK","")</f>
        <v/>
      </c>
      <c r="M449" s="78"/>
    </row>
    <row r="450" spans="1:13" s="79" customFormat="1" ht="13.5">
      <c r="A450" s="72" t="str">
        <f>IF(B450="Code",1+MAX(A$5:A449),"")</f>
        <v/>
      </c>
      <c r="B450" s="80">
        <f>VLOOKUP(A449,BasicHeadings,2,0)</f>
        <v>1103211</v>
      </c>
      <c r="C450" s="81"/>
      <c r="D450" s="80" t="str">
        <f>VLOOKUP(A449,BasicHeadings,3,0)</f>
        <v>Shoes and other footwear</v>
      </c>
      <c r="E450" s="76">
        <v>1</v>
      </c>
      <c r="F450" s="11"/>
      <c r="G450" s="11"/>
      <c r="H450" s="12"/>
      <c r="I450" s="12"/>
      <c r="J450" s="12" t="s">
        <v>216</v>
      </c>
      <c r="K450" s="76"/>
      <c r="L450" s="82"/>
      <c r="M450" s="11"/>
    </row>
    <row r="451" spans="1:13" s="79" customFormat="1" ht="15" customHeight="1">
      <c r="A451" s="72" t="str">
        <f>IF(B451="Code",1+MAX(A$5:A450),"")</f>
        <v/>
      </c>
      <c r="B451" s="83"/>
      <c r="C451" s="84" t="s">
        <v>212</v>
      </c>
      <c r="D451" s="83"/>
      <c r="E451" s="76">
        <v>2</v>
      </c>
      <c r="F451" s="11"/>
      <c r="G451" s="11"/>
      <c r="H451" s="12"/>
      <c r="I451" s="12"/>
      <c r="J451" s="12" t="s">
        <v>216</v>
      </c>
      <c r="K451" s="76"/>
      <c r="L451" s="82"/>
      <c r="M451" s="11"/>
    </row>
    <row r="452" spans="1:13" s="79" customFormat="1" ht="13.5" customHeight="1">
      <c r="A452" s="72" t="str">
        <f>IF(B452="Code",1+MAX(A$5:A451),"")</f>
        <v/>
      </c>
      <c r="B452" s="85"/>
      <c r="C452" s="167" t="s">
        <v>239</v>
      </c>
      <c r="D452" s="168"/>
      <c r="E452" s="76">
        <v>3</v>
      </c>
      <c r="F452" s="11"/>
      <c r="G452" s="11"/>
      <c r="H452" s="12"/>
      <c r="I452" s="13"/>
      <c r="J452" s="12" t="s">
        <v>216</v>
      </c>
      <c r="K452" s="76"/>
      <c r="L452" s="82"/>
      <c r="M452" s="11"/>
    </row>
    <row r="453" spans="1:13" s="79" customFormat="1" ht="13.5">
      <c r="A453" s="72" t="str">
        <f>IF(B453="Code",1+MAX(A$5:A452),"")</f>
        <v/>
      </c>
      <c r="B453" s="86"/>
      <c r="C453" s="169"/>
      <c r="D453" s="170"/>
      <c r="E453" s="87">
        <v>4</v>
      </c>
      <c r="F453" s="11"/>
      <c r="G453" s="11"/>
      <c r="H453" s="12"/>
      <c r="I453" s="12"/>
      <c r="J453" s="12" t="s">
        <v>216</v>
      </c>
      <c r="K453" s="76"/>
      <c r="L453" s="82"/>
      <c r="M453" s="11"/>
    </row>
    <row r="454" spans="1:13" s="79" customFormat="1" ht="13.5">
      <c r="A454" s="72" t="str">
        <f>IF(B454="Code",1+MAX(A$5:A453),"")</f>
        <v/>
      </c>
      <c r="B454" s="88" t="s">
        <v>238</v>
      </c>
      <c r="C454" s="102"/>
      <c r="D454" s="89" t="str">
        <f>IF(ISNUMBER(C454),VLOOKUP(C454,Approaches,2,0),"")</f>
        <v/>
      </c>
      <c r="E454" s="76">
        <v>5</v>
      </c>
      <c r="F454" s="11"/>
      <c r="G454" s="12"/>
      <c r="H454" s="103"/>
      <c r="I454" s="14"/>
      <c r="J454" s="12" t="s">
        <v>216</v>
      </c>
      <c r="K454" s="87"/>
      <c r="L454" s="82"/>
      <c r="M454" s="11"/>
    </row>
    <row r="455" spans="1:13" s="79" customFormat="1" ht="13.5">
      <c r="A455" s="72"/>
      <c r="B455" s="88" t="s">
        <v>238</v>
      </c>
      <c r="C455" s="102"/>
      <c r="D455" s="86" t="str">
        <f>IF(ISNUMBER(C455),VLOOKUP(C455,Approaches,2,0),"")</f>
        <v/>
      </c>
      <c r="E455" s="76">
        <v>6</v>
      </c>
      <c r="F455" s="11"/>
      <c r="G455" s="12"/>
      <c r="H455" s="103"/>
      <c r="I455" s="14"/>
      <c r="J455" s="12"/>
      <c r="K455" s="87"/>
      <c r="L455" s="82"/>
      <c r="M455" s="11"/>
    </row>
    <row r="456" spans="1:13" s="79" customFormat="1" ht="13.5">
      <c r="A456" s="72"/>
      <c r="B456" s="88" t="s">
        <v>238</v>
      </c>
      <c r="C456" s="102"/>
      <c r="D456" s="86" t="str">
        <f>IF(ISNUMBER(C456),VLOOKUP(C456,Approaches,2,0),"")</f>
        <v/>
      </c>
      <c r="E456" s="76">
        <v>7</v>
      </c>
      <c r="F456" s="11"/>
      <c r="G456" s="12"/>
      <c r="H456" s="103"/>
      <c r="I456" s="14"/>
      <c r="J456" s="12"/>
      <c r="K456" s="87"/>
      <c r="L456" s="82"/>
      <c r="M456" s="11"/>
    </row>
    <row r="457" spans="1:13" s="79" customFormat="1" ht="13.5">
      <c r="A457" s="72"/>
      <c r="B457" s="88" t="s">
        <v>238</v>
      </c>
      <c r="C457" s="102"/>
      <c r="D457" s="86" t="str">
        <f>IF(ISNUMBER(C457),VLOOKUP(C457,Approaches,2,0),"")</f>
        <v/>
      </c>
      <c r="E457" s="76">
        <v>8</v>
      </c>
      <c r="F457" s="11"/>
      <c r="G457" s="12"/>
      <c r="H457" s="103"/>
      <c r="I457" s="14"/>
      <c r="J457" s="12"/>
      <c r="K457" s="87"/>
      <c r="L457" s="82"/>
      <c r="M457" s="11"/>
    </row>
    <row r="458" spans="1:13" s="79" customFormat="1" ht="13.5">
      <c r="A458" s="72"/>
      <c r="B458" s="88" t="s">
        <v>238</v>
      </c>
      <c r="C458" s="102"/>
      <c r="D458" s="90" t="str">
        <f>IF(ISNUMBER(C458),VLOOKUP(C458,Approaches,2,0),"")</f>
        <v/>
      </c>
      <c r="E458" s="76">
        <v>9</v>
      </c>
      <c r="F458" s="11"/>
      <c r="G458" s="12"/>
      <c r="H458" s="103"/>
      <c r="I458" s="14"/>
      <c r="J458" s="12"/>
      <c r="K458" s="87"/>
      <c r="L458" s="82"/>
      <c r="M458" s="11"/>
    </row>
    <row r="459" spans="1:13" s="79" customFormat="1" ht="14.25" thickBot="1">
      <c r="A459" s="72"/>
      <c r="B459" s="91"/>
      <c r="C459" s="91"/>
      <c r="D459" s="86"/>
      <c r="E459" s="76">
        <v>10</v>
      </c>
      <c r="F459" s="11"/>
      <c r="G459" s="12"/>
      <c r="H459" s="103"/>
      <c r="I459" s="15"/>
      <c r="J459" s="12"/>
      <c r="K459" s="87"/>
      <c r="L459" s="82"/>
      <c r="M459" s="11"/>
    </row>
    <row r="460" spans="1:13" s="79" customFormat="1" ht="14.25" thickBot="1">
      <c r="A460" s="72" t="str">
        <f>IF(B460="Code",1+MAX(A$5:A454),"")</f>
        <v/>
      </c>
      <c r="B460" s="92"/>
      <c r="C460" s="92"/>
      <c r="D460" s="92"/>
      <c r="E460" s="93"/>
      <c r="F460" s="94"/>
      <c r="G460" s="92" t="s">
        <v>204</v>
      </c>
      <c r="H460" s="95">
        <f>B450</f>
        <v>1103211</v>
      </c>
      <c r="I460" s="104"/>
      <c r="J460" s="93" t="s">
        <v>216</v>
      </c>
      <c r="K460" s="93"/>
      <c r="L460" s="93"/>
      <c r="M460" s="93"/>
    </row>
    <row r="461" spans="1:13" s="79" customFormat="1" ht="14.25" thickBot="1">
      <c r="A461" s="72">
        <f>IF(B461="Code",1+MAX(A$5:A460),"")</f>
        <v>39</v>
      </c>
      <c r="B461" s="73" t="s">
        <v>199</v>
      </c>
      <c r="C461" s="73"/>
      <c r="D461" s="74" t="s">
        <v>200</v>
      </c>
      <c r="E461" s="75"/>
      <c r="F461" s="74" t="s">
        <v>201</v>
      </c>
      <c r="G461" s="74" t="s">
        <v>202</v>
      </c>
      <c r="H461" s="75" t="s">
        <v>198</v>
      </c>
      <c r="I461" s="75" t="s">
        <v>203</v>
      </c>
      <c r="J461" s="75" t="s">
        <v>215</v>
      </c>
      <c r="K461" s="76"/>
      <c r="L461" s="77" t="str">
        <f>IF(AND(ISNUMBER(I472),ISNUMBER(H472)),"OK","")</f>
        <v/>
      </c>
      <c r="M461" s="78"/>
    </row>
    <row r="462" spans="1:13" s="79" customFormat="1" ht="13.5">
      <c r="A462" s="72" t="str">
        <f>IF(B462="Code",1+MAX(A$5:A461),"")</f>
        <v/>
      </c>
      <c r="B462" s="80">
        <f>VLOOKUP(A461,BasicHeadings,2,0)</f>
        <v>1103221</v>
      </c>
      <c r="C462" s="81"/>
      <c r="D462" s="80" t="str">
        <f>VLOOKUP(A461,BasicHeadings,3,0)</f>
        <v>Repair and hire of footwear</v>
      </c>
      <c r="E462" s="76">
        <v>1</v>
      </c>
      <c r="F462" s="11"/>
      <c r="G462" s="11"/>
      <c r="H462" s="12"/>
      <c r="I462" s="12"/>
      <c r="J462" s="12" t="s">
        <v>216</v>
      </c>
      <c r="K462" s="76"/>
      <c r="L462" s="82"/>
      <c r="M462" s="11"/>
    </row>
    <row r="463" spans="1:13" s="79" customFormat="1" ht="15" customHeight="1">
      <c r="A463" s="72" t="str">
        <f>IF(B463="Code",1+MAX(A$5:A462),"")</f>
        <v/>
      </c>
      <c r="B463" s="83"/>
      <c r="C463" s="84" t="s">
        <v>212</v>
      </c>
      <c r="D463" s="83"/>
      <c r="E463" s="76">
        <v>2</v>
      </c>
      <c r="F463" s="11"/>
      <c r="G463" s="11"/>
      <c r="H463" s="12"/>
      <c r="I463" s="12"/>
      <c r="J463" s="12" t="s">
        <v>216</v>
      </c>
      <c r="K463" s="76"/>
      <c r="L463" s="82"/>
      <c r="M463" s="11"/>
    </row>
    <row r="464" spans="1:13" s="79" customFormat="1" ht="13.5" customHeight="1">
      <c r="A464" s="72" t="str">
        <f>IF(B464="Code",1+MAX(A$5:A463),"")</f>
        <v/>
      </c>
      <c r="B464" s="85"/>
      <c r="C464" s="167" t="s">
        <v>239</v>
      </c>
      <c r="D464" s="168"/>
      <c r="E464" s="76">
        <v>3</v>
      </c>
      <c r="F464" s="11"/>
      <c r="G464" s="11"/>
      <c r="H464" s="12"/>
      <c r="I464" s="13"/>
      <c r="J464" s="12" t="s">
        <v>216</v>
      </c>
      <c r="K464" s="76"/>
      <c r="L464" s="82"/>
      <c r="M464" s="11"/>
    </row>
    <row r="465" spans="1:13" s="79" customFormat="1" ht="13.5">
      <c r="A465" s="72" t="str">
        <f>IF(B465="Code",1+MAX(A$5:A464),"")</f>
        <v/>
      </c>
      <c r="B465" s="86"/>
      <c r="C465" s="169"/>
      <c r="D465" s="170"/>
      <c r="E465" s="87">
        <v>4</v>
      </c>
      <c r="F465" s="11"/>
      <c r="G465" s="11"/>
      <c r="H465" s="12"/>
      <c r="I465" s="12"/>
      <c r="J465" s="12" t="s">
        <v>216</v>
      </c>
      <c r="K465" s="76"/>
      <c r="L465" s="82"/>
      <c r="M465" s="11"/>
    </row>
    <row r="466" spans="1:13" s="79" customFormat="1" ht="13.5">
      <c r="A466" s="72" t="str">
        <f>IF(B466="Code",1+MAX(A$5:A465),"")</f>
        <v/>
      </c>
      <c r="B466" s="88" t="s">
        <v>238</v>
      </c>
      <c r="C466" s="102"/>
      <c r="D466" s="89" t="str">
        <f>IF(ISNUMBER(C466),VLOOKUP(C466,Approaches,2,0),"")</f>
        <v/>
      </c>
      <c r="E466" s="76">
        <v>5</v>
      </c>
      <c r="F466" s="11"/>
      <c r="G466" s="12"/>
      <c r="H466" s="103"/>
      <c r="I466" s="14"/>
      <c r="J466" s="12" t="s">
        <v>216</v>
      </c>
      <c r="K466" s="87"/>
      <c r="L466" s="82"/>
      <c r="M466" s="11"/>
    </row>
    <row r="467" spans="1:13" s="79" customFormat="1" ht="13.5">
      <c r="A467" s="72"/>
      <c r="B467" s="88" t="s">
        <v>238</v>
      </c>
      <c r="C467" s="102"/>
      <c r="D467" s="86" t="str">
        <f>IF(ISNUMBER(C467),VLOOKUP(C467,Approaches,2,0),"")</f>
        <v/>
      </c>
      <c r="E467" s="76">
        <v>6</v>
      </c>
      <c r="F467" s="11"/>
      <c r="G467" s="12"/>
      <c r="H467" s="103"/>
      <c r="I467" s="14"/>
      <c r="J467" s="12"/>
      <c r="K467" s="87"/>
      <c r="L467" s="82"/>
      <c r="M467" s="11"/>
    </row>
    <row r="468" spans="1:13" s="79" customFormat="1" ht="13.5">
      <c r="A468" s="72"/>
      <c r="B468" s="88" t="s">
        <v>238</v>
      </c>
      <c r="C468" s="102"/>
      <c r="D468" s="86" t="str">
        <f>IF(ISNUMBER(C468),VLOOKUP(C468,Approaches,2,0),"")</f>
        <v/>
      </c>
      <c r="E468" s="76">
        <v>7</v>
      </c>
      <c r="F468" s="11"/>
      <c r="G468" s="12"/>
      <c r="H468" s="103"/>
      <c r="I468" s="14"/>
      <c r="J468" s="12"/>
      <c r="K468" s="87"/>
      <c r="L468" s="82"/>
      <c r="M468" s="11"/>
    </row>
    <row r="469" spans="1:13" s="79" customFormat="1" ht="13.5">
      <c r="A469" s="72"/>
      <c r="B469" s="88" t="s">
        <v>238</v>
      </c>
      <c r="C469" s="102"/>
      <c r="D469" s="86" t="str">
        <f>IF(ISNUMBER(C469),VLOOKUP(C469,Approaches,2,0),"")</f>
        <v/>
      </c>
      <c r="E469" s="76">
        <v>8</v>
      </c>
      <c r="F469" s="11"/>
      <c r="G469" s="12"/>
      <c r="H469" s="103"/>
      <c r="I469" s="14"/>
      <c r="J469" s="12"/>
      <c r="K469" s="87"/>
      <c r="L469" s="82"/>
      <c r="M469" s="11"/>
    </row>
    <row r="470" spans="1:13" s="79" customFormat="1" ht="13.5">
      <c r="A470" s="72"/>
      <c r="B470" s="88" t="s">
        <v>238</v>
      </c>
      <c r="C470" s="102"/>
      <c r="D470" s="90" t="str">
        <f>IF(ISNUMBER(C470),VLOOKUP(C470,Approaches,2,0),"")</f>
        <v/>
      </c>
      <c r="E470" s="76">
        <v>9</v>
      </c>
      <c r="F470" s="11"/>
      <c r="G470" s="12"/>
      <c r="H470" s="103"/>
      <c r="I470" s="14"/>
      <c r="J470" s="12"/>
      <c r="K470" s="87"/>
      <c r="L470" s="82"/>
      <c r="M470" s="11"/>
    </row>
    <row r="471" spans="1:13" s="79" customFormat="1" ht="14.25" thickBot="1">
      <c r="A471" s="72"/>
      <c r="B471" s="91"/>
      <c r="C471" s="91"/>
      <c r="D471" s="86"/>
      <c r="E471" s="76">
        <v>10</v>
      </c>
      <c r="F471" s="11"/>
      <c r="G471" s="12"/>
      <c r="H471" s="103"/>
      <c r="I471" s="15"/>
      <c r="J471" s="12"/>
      <c r="K471" s="87"/>
      <c r="L471" s="82"/>
      <c r="M471" s="11"/>
    </row>
    <row r="472" spans="1:13" s="79" customFormat="1" ht="14.25" thickBot="1">
      <c r="A472" s="72" t="str">
        <f>IF(B472="Code",1+MAX(A$5:A466),"")</f>
        <v/>
      </c>
      <c r="B472" s="92"/>
      <c r="C472" s="92"/>
      <c r="D472" s="92"/>
      <c r="E472" s="93"/>
      <c r="F472" s="94"/>
      <c r="G472" s="92" t="s">
        <v>204</v>
      </c>
      <c r="H472" s="95">
        <f>B462</f>
        <v>1103221</v>
      </c>
      <c r="I472" s="104"/>
      <c r="J472" s="93" t="s">
        <v>216</v>
      </c>
      <c r="K472" s="93"/>
      <c r="L472" s="93"/>
      <c r="M472" s="93"/>
    </row>
    <row r="473" spans="1:13" s="79" customFormat="1" ht="14.25" thickBot="1">
      <c r="A473" s="72">
        <f>IF(B473="Code",1+MAX(A$5:A472),"")</f>
        <v>40</v>
      </c>
      <c r="B473" s="73" t="s">
        <v>199</v>
      </c>
      <c r="C473" s="73"/>
      <c r="D473" s="74" t="s">
        <v>200</v>
      </c>
      <c r="E473" s="75"/>
      <c r="F473" s="74" t="s">
        <v>201</v>
      </c>
      <c r="G473" s="74" t="s">
        <v>202</v>
      </c>
      <c r="H473" s="75" t="s">
        <v>198</v>
      </c>
      <c r="I473" s="75" t="s">
        <v>203</v>
      </c>
      <c r="J473" s="75" t="s">
        <v>215</v>
      </c>
      <c r="K473" s="76"/>
      <c r="L473" s="77" t="str">
        <f>IF(AND(ISNUMBER(I484),ISNUMBER(H484)),"OK","")</f>
        <v/>
      </c>
      <c r="M473" s="78"/>
    </row>
    <row r="474" spans="1:13" s="79" customFormat="1" ht="13.5">
      <c r="A474" s="72" t="str">
        <f>IF(B474="Code",1+MAX(A$5:A473),"")</f>
        <v/>
      </c>
      <c r="B474" s="80">
        <f>VLOOKUP(A473,BasicHeadings,2,0)</f>
        <v>1104111</v>
      </c>
      <c r="C474" s="81"/>
      <c r="D474" s="80" t="str">
        <f>VLOOKUP(A473,BasicHeadings,3,0)</f>
        <v>Actual rentals for housing</v>
      </c>
      <c r="E474" s="76">
        <v>1</v>
      </c>
      <c r="F474" s="11"/>
      <c r="G474" s="11"/>
      <c r="H474" s="12"/>
      <c r="I474" s="12"/>
      <c r="J474" s="12" t="s">
        <v>216</v>
      </c>
      <c r="K474" s="76"/>
      <c r="L474" s="82"/>
      <c r="M474" s="11"/>
    </row>
    <row r="475" spans="1:13" s="79" customFormat="1" ht="15" customHeight="1">
      <c r="A475" s="72" t="str">
        <f>IF(B475="Code",1+MAX(A$5:A474),"")</f>
        <v/>
      </c>
      <c r="B475" s="83"/>
      <c r="C475" s="84" t="s">
        <v>212</v>
      </c>
      <c r="D475" s="83"/>
      <c r="E475" s="76">
        <v>2</v>
      </c>
      <c r="F475" s="11"/>
      <c r="G475" s="11"/>
      <c r="H475" s="12"/>
      <c r="I475" s="12"/>
      <c r="J475" s="12" t="s">
        <v>216</v>
      </c>
      <c r="K475" s="76"/>
      <c r="L475" s="82"/>
      <c r="M475" s="11"/>
    </row>
    <row r="476" spans="1:13" s="79" customFormat="1" ht="13.5" customHeight="1">
      <c r="A476" s="72" t="str">
        <f>IF(B476="Code",1+MAX(A$5:A475),"")</f>
        <v/>
      </c>
      <c r="B476" s="85"/>
      <c r="C476" s="167" t="s">
        <v>239</v>
      </c>
      <c r="D476" s="168"/>
      <c r="E476" s="76">
        <v>3</v>
      </c>
      <c r="F476" s="11"/>
      <c r="G476" s="11"/>
      <c r="H476" s="12"/>
      <c r="I476" s="13"/>
      <c r="J476" s="12" t="s">
        <v>216</v>
      </c>
      <c r="K476" s="76"/>
      <c r="L476" s="82"/>
      <c r="M476" s="11"/>
    </row>
    <row r="477" spans="1:13" s="79" customFormat="1" ht="13.5">
      <c r="A477" s="72" t="str">
        <f>IF(B477="Code",1+MAX(A$5:A476),"")</f>
        <v/>
      </c>
      <c r="B477" s="86"/>
      <c r="C477" s="169"/>
      <c r="D477" s="170"/>
      <c r="E477" s="87">
        <v>4</v>
      </c>
      <c r="F477" s="11"/>
      <c r="G477" s="11"/>
      <c r="H477" s="12"/>
      <c r="I477" s="12"/>
      <c r="J477" s="12" t="s">
        <v>216</v>
      </c>
      <c r="K477" s="76"/>
      <c r="L477" s="82"/>
      <c r="M477" s="11"/>
    </row>
    <row r="478" spans="1:13" s="79" customFormat="1" ht="13.5">
      <c r="A478" s="72" t="str">
        <f>IF(B478="Code",1+MAX(A$5:A477),"")</f>
        <v/>
      </c>
      <c r="B478" s="88" t="s">
        <v>238</v>
      </c>
      <c r="C478" s="102"/>
      <c r="D478" s="89" t="str">
        <f>IF(ISNUMBER(C478),VLOOKUP(C478,Approaches,2,0),"")</f>
        <v/>
      </c>
      <c r="E478" s="76">
        <v>5</v>
      </c>
      <c r="F478" s="11"/>
      <c r="G478" s="12"/>
      <c r="H478" s="103"/>
      <c r="I478" s="14"/>
      <c r="J478" s="12" t="s">
        <v>216</v>
      </c>
      <c r="K478" s="87"/>
      <c r="L478" s="82"/>
      <c r="M478" s="11"/>
    </row>
    <row r="479" spans="1:13" s="79" customFormat="1" ht="13.5">
      <c r="A479" s="72"/>
      <c r="B479" s="88" t="s">
        <v>238</v>
      </c>
      <c r="C479" s="102"/>
      <c r="D479" s="86" t="str">
        <f>IF(ISNUMBER(C479),VLOOKUP(C479,Approaches,2,0),"")</f>
        <v/>
      </c>
      <c r="E479" s="76">
        <v>6</v>
      </c>
      <c r="F479" s="11"/>
      <c r="G479" s="12"/>
      <c r="H479" s="103"/>
      <c r="I479" s="14"/>
      <c r="J479" s="12"/>
      <c r="K479" s="87"/>
      <c r="L479" s="82"/>
      <c r="M479" s="11"/>
    </row>
    <row r="480" spans="1:13" s="79" customFormat="1" ht="13.5">
      <c r="A480" s="72"/>
      <c r="B480" s="88" t="s">
        <v>238</v>
      </c>
      <c r="C480" s="102"/>
      <c r="D480" s="86" t="str">
        <f>IF(ISNUMBER(C480),VLOOKUP(C480,Approaches,2,0),"")</f>
        <v/>
      </c>
      <c r="E480" s="76">
        <v>7</v>
      </c>
      <c r="F480" s="11"/>
      <c r="G480" s="12"/>
      <c r="H480" s="103"/>
      <c r="I480" s="14"/>
      <c r="J480" s="12"/>
      <c r="K480" s="87"/>
      <c r="L480" s="82"/>
      <c r="M480" s="11"/>
    </row>
    <row r="481" spans="1:13" s="79" customFormat="1" ht="13.5">
      <c r="A481" s="72"/>
      <c r="B481" s="88" t="s">
        <v>238</v>
      </c>
      <c r="C481" s="102"/>
      <c r="D481" s="86" t="str">
        <f>IF(ISNUMBER(C481),VLOOKUP(C481,Approaches,2,0),"")</f>
        <v/>
      </c>
      <c r="E481" s="76">
        <v>8</v>
      </c>
      <c r="F481" s="11"/>
      <c r="G481" s="12"/>
      <c r="H481" s="103"/>
      <c r="I481" s="14"/>
      <c r="J481" s="12"/>
      <c r="K481" s="87"/>
      <c r="L481" s="82"/>
      <c r="M481" s="11"/>
    </row>
    <row r="482" spans="1:13" s="79" customFormat="1" ht="13.5">
      <c r="A482" s="72"/>
      <c r="B482" s="88" t="s">
        <v>238</v>
      </c>
      <c r="C482" s="102"/>
      <c r="D482" s="90" t="str">
        <f>IF(ISNUMBER(C482),VLOOKUP(C482,Approaches,2,0),"")</f>
        <v/>
      </c>
      <c r="E482" s="76">
        <v>9</v>
      </c>
      <c r="F482" s="11"/>
      <c r="G482" s="12"/>
      <c r="H482" s="103"/>
      <c r="I482" s="14"/>
      <c r="J482" s="12"/>
      <c r="K482" s="87"/>
      <c r="L482" s="82"/>
      <c r="M482" s="11"/>
    </row>
    <row r="483" spans="1:13" s="79" customFormat="1" ht="14.25" thickBot="1">
      <c r="A483" s="72"/>
      <c r="B483" s="91"/>
      <c r="C483" s="91"/>
      <c r="D483" s="86"/>
      <c r="E483" s="76">
        <v>10</v>
      </c>
      <c r="F483" s="11"/>
      <c r="G483" s="12"/>
      <c r="H483" s="103"/>
      <c r="I483" s="15"/>
      <c r="J483" s="12"/>
      <c r="K483" s="87"/>
      <c r="L483" s="82"/>
      <c r="M483" s="11"/>
    </row>
    <row r="484" spans="1:13" s="79" customFormat="1" ht="14.25" thickBot="1">
      <c r="A484" s="72" t="str">
        <f>IF(B484="Code",1+MAX(A$5:A478),"")</f>
        <v/>
      </c>
      <c r="B484" s="92"/>
      <c r="C484" s="92"/>
      <c r="D484" s="92"/>
      <c r="E484" s="93"/>
      <c r="F484" s="94"/>
      <c r="G484" s="92" t="s">
        <v>204</v>
      </c>
      <c r="H484" s="95">
        <f>B474</f>
        <v>1104111</v>
      </c>
      <c r="I484" s="104"/>
      <c r="J484" s="93" t="s">
        <v>216</v>
      </c>
      <c r="K484" s="93"/>
      <c r="L484" s="93"/>
      <c r="M484" s="93"/>
    </row>
    <row r="485" spans="1:13" s="79" customFormat="1" ht="14.25" thickBot="1">
      <c r="A485" s="72">
        <f>IF(B485="Code",1+MAX(A$5:A484),"")</f>
        <v>41</v>
      </c>
      <c r="B485" s="73" t="s">
        <v>199</v>
      </c>
      <c r="C485" s="73"/>
      <c r="D485" s="74" t="s">
        <v>200</v>
      </c>
      <c r="E485" s="75"/>
      <c r="F485" s="74" t="s">
        <v>201</v>
      </c>
      <c r="G485" s="74" t="s">
        <v>202</v>
      </c>
      <c r="H485" s="75" t="s">
        <v>198</v>
      </c>
      <c r="I485" s="75" t="s">
        <v>203</v>
      </c>
      <c r="J485" s="75" t="s">
        <v>215</v>
      </c>
      <c r="K485" s="76"/>
      <c r="L485" s="77" t="str">
        <f>IF(AND(ISNUMBER(I496),ISNUMBER(H496)),"OK","")</f>
        <v/>
      </c>
      <c r="M485" s="78"/>
    </row>
    <row r="486" spans="1:13" s="79" customFormat="1" ht="13.5">
      <c r="A486" s="72" t="str">
        <f>IF(B486="Code",1+MAX(A$5:A485),"")</f>
        <v/>
      </c>
      <c r="B486" s="80">
        <f>VLOOKUP(A485,BasicHeadings,2,0)</f>
        <v>1104211</v>
      </c>
      <c r="C486" s="81"/>
      <c r="D486" s="80" t="str">
        <f>VLOOKUP(A485,BasicHeadings,3,0)</f>
        <v>Imputed rentals for housing</v>
      </c>
      <c r="E486" s="76">
        <v>1</v>
      </c>
      <c r="F486" s="11"/>
      <c r="G486" s="11"/>
      <c r="H486" s="12"/>
      <c r="I486" s="12"/>
      <c r="J486" s="12" t="s">
        <v>216</v>
      </c>
      <c r="K486" s="76"/>
      <c r="L486" s="82"/>
      <c r="M486" s="11"/>
    </row>
    <row r="487" spans="1:13" s="79" customFormat="1" ht="13.5">
      <c r="A487" s="72"/>
      <c r="B487" s="83"/>
      <c r="C487" s="84" t="s">
        <v>212</v>
      </c>
      <c r="D487" s="83"/>
      <c r="E487" s="76">
        <v>2</v>
      </c>
      <c r="F487" s="11"/>
      <c r="G487" s="11"/>
      <c r="H487" s="12"/>
      <c r="I487" s="12"/>
      <c r="J487" s="12" t="s">
        <v>216</v>
      </c>
      <c r="K487" s="76"/>
      <c r="L487" s="82"/>
      <c r="M487" s="11"/>
    </row>
    <row r="488" spans="1:13" s="79" customFormat="1" ht="13.5" customHeight="1">
      <c r="A488" s="72"/>
      <c r="B488" s="85"/>
      <c r="C488" s="167" t="s">
        <v>239</v>
      </c>
      <c r="D488" s="168"/>
      <c r="E488" s="76">
        <v>3</v>
      </c>
      <c r="F488" s="11"/>
      <c r="G488" s="11"/>
      <c r="H488" s="12"/>
      <c r="I488" s="13"/>
      <c r="J488" s="12" t="s">
        <v>216</v>
      </c>
      <c r="K488" s="76"/>
      <c r="L488" s="82"/>
      <c r="M488" s="11"/>
    </row>
    <row r="489" spans="1:13" s="79" customFormat="1" ht="13.5">
      <c r="A489" s="72"/>
      <c r="B489" s="86"/>
      <c r="C489" s="169"/>
      <c r="D489" s="170"/>
      <c r="E489" s="87">
        <v>4</v>
      </c>
      <c r="F489" s="11"/>
      <c r="G489" s="11"/>
      <c r="H489" s="12"/>
      <c r="I489" s="12"/>
      <c r="J489" s="12" t="s">
        <v>216</v>
      </c>
      <c r="K489" s="76"/>
      <c r="L489" s="82"/>
      <c r="M489" s="11"/>
    </row>
    <row r="490" spans="1:13" s="79" customFormat="1" ht="13.5">
      <c r="A490" s="72"/>
      <c r="B490" s="88" t="s">
        <v>238</v>
      </c>
      <c r="C490" s="102"/>
      <c r="D490" s="89" t="str">
        <f>IF(ISNUMBER(C490),VLOOKUP(C490,Approaches,2,0),"")</f>
        <v/>
      </c>
      <c r="E490" s="76">
        <v>5</v>
      </c>
      <c r="F490" s="11"/>
      <c r="G490" s="12"/>
      <c r="H490" s="103"/>
      <c r="I490" s="14"/>
      <c r="J490" s="12" t="s">
        <v>216</v>
      </c>
      <c r="K490" s="87"/>
      <c r="L490" s="82"/>
      <c r="M490" s="11"/>
    </row>
    <row r="491" spans="1:13" s="79" customFormat="1" ht="13.5">
      <c r="A491" s="72"/>
      <c r="B491" s="88" t="s">
        <v>238</v>
      </c>
      <c r="C491" s="102"/>
      <c r="D491" s="86" t="str">
        <f>IF(ISNUMBER(C491),VLOOKUP(C491,Approaches,2,0),"")</f>
        <v/>
      </c>
      <c r="E491" s="76">
        <v>6</v>
      </c>
      <c r="F491" s="11"/>
      <c r="G491" s="12"/>
      <c r="H491" s="103"/>
      <c r="I491" s="14"/>
      <c r="J491" s="12"/>
      <c r="K491" s="87"/>
      <c r="L491" s="82"/>
      <c r="M491" s="11"/>
    </row>
    <row r="492" spans="1:13" s="79" customFormat="1" ht="13.5">
      <c r="A492" s="72"/>
      <c r="B492" s="88" t="s">
        <v>238</v>
      </c>
      <c r="C492" s="102"/>
      <c r="D492" s="86" t="str">
        <f>IF(ISNUMBER(C492),VLOOKUP(C492,Approaches,2,0),"")</f>
        <v/>
      </c>
      <c r="E492" s="76">
        <v>7</v>
      </c>
      <c r="F492" s="11"/>
      <c r="G492" s="12"/>
      <c r="H492" s="103"/>
      <c r="I492" s="14"/>
      <c r="J492" s="12"/>
      <c r="K492" s="87"/>
      <c r="L492" s="82"/>
      <c r="M492" s="11"/>
    </row>
    <row r="493" spans="1:13" s="79" customFormat="1" ht="13.5">
      <c r="A493" s="72"/>
      <c r="B493" s="88" t="s">
        <v>238</v>
      </c>
      <c r="C493" s="102"/>
      <c r="D493" s="86" t="str">
        <f>IF(ISNUMBER(C493),VLOOKUP(C493,Approaches,2,0),"")</f>
        <v/>
      </c>
      <c r="E493" s="76">
        <v>8</v>
      </c>
      <c r="F493" s="11"/>
      <c r="G493" s="12"/>
      <c r="H493" s="103"/>
      <c r="I493" s="14"/>
      <c r="J493" s="12"/>
      <c r="K493" s="87"/>
      <c r="L493" s="82"/>
      <c r="M493" s="11"/>
    </row>
    <row r="494" spans="1:13" s="79" customFormat="1" ht="13.5">
      <c r="A494" s="72"/>
      <c r="B494" s="88" t="s">
        <v>238</v>
      </c>
      <c r="C494" s="102"/>
      <c r="D494" s="90" t="str">
        <f>IF(ISNUMBER(C494),VLOOKUP(C494,Approaches,2,0),"")</f>
        <v/>
      </c>
      <c r="E494" s="76">
        <v>9</v>
      </c>
      <c r="F494" s="11"/>
      <c r="G494" s="12"/>
      <c r="H494" s="103"/>
      <c r="I494" s="14"/>
      <c r="J494" s="12"/>
      <c r="K494" s="87"/>
      <c r="L494" s="82"/>
      <c r="M494" s="11"/>
    </row>
    <row r="495" spans="1:13" s="79" customFormat="1" ht="14.25" thickBot="1">
      <c r="A495" s="72"/>
      <c r="B495" s="91"/>
      <c r="C495" s="91"/>
      <c r="D495" s="86"/>
      <c r="E495" s="76">
        <v>10</v>
      </c>
      <c r="F495" s="11"/>
      <c r="G495" s="12"/>
      <c r="H495" s="103"/>
      <c r="I495" s="15"/>
      <c r="J495" s="12"/>
      <c r="K495" s="87"/>
      <c r="L495" s="82"/>
      <c r="M495" s="11"/>
    </row>
    <row r="496" spans="1:13" s="79" customFormat="1" ht="14.25" thickBot="1">
      <c r="A496" s="72"/>
      <c r="B496" s="92"/>
      <c r="C496" s="92"/>
      <c r="D496" s="92"/>
      <c r="E496" s="93"/>
      <c r="F496" s="94"/>
      <c r="G496" s="92" t="s">
        <v>204</v>
      </c>
      <c r="H496" s="95">
        <f>B486</f>
        <v>1104211</v>
      </c>
      <c r="I496" s="104"/>
      <c r="J496" s="93" t="s">
        <v>216</v>
      </c>
      <c r="K496" s="93"/>
      <c r="L496" s="93"/>
      <c r="M496" s="93"/>
    </row>
    <row r="497" spans="1:13" s="79" customFormat="1" ht="14.25" thickBot="1">
      <c r="A497" s="72">
        <f>IF(B497="Code",1+MAX(A$5:A496),"")</f>
        <v>42</v>
      </c>
      <c r="B497" s="73" t="s">
        <v>199</v>
      </c>
      <c r="C497" s="73"/>
      <c r="D497" s="74" t="s">
        <v>200</v>
      </c>
      <c r="E497" s="75"/>
      <c r="F497" s="74" t="s">
        <v>201</v>
      </c>
      <c r="G497" s="74" t="s">
        <v>202</v>
      </c>
      <c r="H497" s="75" t="s">
        <v>198</v>
      </c>
      <c r="I497" s="75" t="s">
        <v>203</v>
      </c>
      <c r="J497" s="75" t="s">
        <v>215</v>
      </c>
      <c r="K497" s="76"/>
      <c r="L497" s="77" t="str">
        <f>IF(AND(ISNUMBER(I508),ISNUMBER(H508)),"OK","")</f>
        <v/>
      </c>
      <c r="M497" s="78"/>
    </row>
    <row r="498" spans="1:13" s="79" customFormat="1" ht="13.5">
      <c r="A498" s="72" t="str">
        <f>IF(B498="Code",1+MAX(A$5:A497),"")</f>
        <v/>
      </c>
      <c r="B498" s="80">
        <f>VLOOKUP(A497,BasicHeadings,2,0)</f>
        <v>1104311</v>
      </c>
      <c r="C498" s="81"/>
      <c r="D498" s="80" t="str">
        <f>VLOOKUP(A497,BasicHeadings,3,0)</f>
        <v>Maintenance and repair of the dwelling</v>
      </c>
      <c r="E498" s="76">
        <v>1</v>
      </c>
      <c r="F498" s="11"/>
      <c r="G498" s="11"/>
      <c r="H498" s="12"/>
      <c r="I498" s="12"/>
      <c r="J498" s="12" t="s">
        <v>216</v>
      </c>
      <c r="K498" s="76"/>
      <c r="L498" s="82"/>
      <c r="M498" s="11"/>
    </row>
    <row r="499" spans="1:13" s="79" customFormat="1" ht="15" customHeight="1">
      <c r="A499" s="72" t="str">
        <f>IF(B499="Code",1+MAX(A$5:A498),"")</f>
        <v/>
      </c>
      <c r="B499" s="83"/>
      <c r="C499" s="84" t="s">
        <v>212</v>
      </c>
      <c r="D499" s="83"/>
      <c r="E499" s="76">
        <v>2</v>
      </c>
      <c r="F499" s="11"/>
      <c r="G499" s="11"/>
      <c r="H499" s="12"/>
      <c r="I499" s="12"/>
      <c r="J499" s="12" t="s">
        <v>216</v>
      </c>
      <c r="K499" s="76"/>
      <c r="L499" s="82"/>
      <c r="M499" s="11"/>
    </row>
    <row r="500" spans="1:13" s="79" customFormat="1" ht="13.5" customHeight="1">
      <c r="A500" s="72" t="str">
        <f>IF(B500="Code",1+MAX(A$5:A499),"")</f>
        <v/>
      </c>
      <c r="B500" s="85"/>
      <c r="C500" s="167" t="s">
        <v>239</v>
      </c>
      <c r="D500" s="168"/>
      <c r="E500" s="76">
        <v>3</v>
      </c>
      <c r="F500" s="11"/>
      <c r="G500" s="11"/>
      <c r="H500" s="12"/>
      <c r="I500" s="13"/>
      <c r="J500" s="12" t="s">
        <v>216</v>
      </c>
      <c r="K500" s="76"/>
      <c r="L500" s="82"/>
      <c r="M500" s="11"/>
    </row>
    <row r="501" spans="1:13" s="79" customFormat="1" ht="13.5">
      <c r="A501" s="72" t="str">
        <f>IF(B501="Code",1+MAX(A$5:A500),"")</f>
        <v/>
      </c>
      <c r="B501" s="86"/>
      <c r="C501" s="169"/>
      <c r="D501" s="170"/>
      <c r="E501" s="87">
        <v>4</v>
      </c>
      <c r="F501" s="11"/>
      <c r="G501" s="11"/>
      <c r="H501" s="12"/>
      <c r="I501" s="12"/>
      <c r="J501" s="12" t="s">
        <v>216</v>
      </c>
      <c r="K501" s="76"/>
      <c r="L501" s="82"/>
      <c r="M501" s="11"/>
    </row>
    <row r="502" spans="1:13" s="79" customFormat="1" ht="13.5">
      <c r="A502" s="72" t="str">
        <f>IF(B502="Code",1+MAX(A$5:A501),"")</f>
        <v/>
      </c>
      <c r="B502" s="88" t="s">
        <v>238</v>
      </c>
      <c r="C502" s="102"/>
      <c r="D502" s="89" t="str">
        <f>IF(ISNUMBER(C502),VLOOKUP(C502,Approaches,2,0),"")</f>
        <v/>
      </c>
      <c r="E502" s="76">
        <v>5</v>
      </c>
      <c r="F502" s="11"/>
      <c r="G502" s="12"/>
      <c r="H502" s="103"/>
      <c r="I502" s="14"/>
      <c r="J502" s="12" t="s">
        <v>216</v>
      </c>
      <c r="K502" s="87"/>
      <c r="L502" s="82"/>
      <c r="M502" s="11"/>
    </row>
    <row r="503" spans="1:13" s="79" customFormat="1" ht="13.5">
      <c r="A503" s="72"/>
      <c r="B503" s="88" t="s">
        <v>238</v>
      </c>
      <c r="C503" s="102"/>
      <c r="D503" s="86" t="str">
        <f>IF(ISNUMBER(C503),VLOOKUP(C503,Approaches,2,0),"")</f>
        <v/>
      </c>
      <c r="E503" s="76">
        <v>6</v>
      </c>
      <c r="F503" s="11"/>
      <c r="G503" s="12"/>
      <c r="H503" s="103"/>
      <c r="I503" s="14"/>
      <c r="J503" s="12"/>
      <c r="K503" s="87"/>
      <c r="L503" s="82"/>
      <c r="M503" s="11"/>
    </row>
    <row r="504" spans="1:13" s="79" customFormat="1" ht="13.5">
      <c r="A504" s="72"/>
      <c r="B504" s="88" t="s">
        <v>238</v>
      </c>
      <c r="C504" s="102"/>
      <c r="D504" s="86" t="str">
        <f>IF(ISNUMBER(C504),VLOOKUP(C504,Approaches,2,0),"")</f>
        <v/>
      </c>
      <c r="E504" s="76">
        <v>7</v>
      </c>
      <c r="F504" s="11"/>
      <c r="G504" s="12"/>
      <c r="H504" s="103"/>
      <c r="I504" s="14"/>
      <c r="J504" s="12"/>
      <c r="K504" s="87"/>
      <c r="L504" s="82"/>
      <c r="M504" s="11"/>
    </row>
    <row r="505" spans="1:13" s="79" customFormat="1" ht="13.5">
      <c r="A505" s="72"/>
      <c r="B505" s="88" t="s">
        <v>238</v>
      </c>
      <c r="C505" s="102"/>
      <c r="D505" s="86" t="str">
        <f>IF(ISNUMBER(C505),VLOOKUP(C505,Approaches,2,0),"")</f>
        <v/>
      </c>
      <c r="E505" s="76">
        <v>8</v>
      </c>
      <c r="F505" s="11"/>
      <c r="G505" s="12"/>
      <c r="H505" s="103"/>
      <c r="I505" s="14"/>
      <c r="J505" s="12"/>
      <c r="K505" s="87"/>
      <c r="L505" s="82"/>
      <c r="M505" s="11"/>
    </row>
    <row r="506" spans="1:13" s="79" customFormat="1" ht="13.5">
      <c r="A506" s="72"/>
      <c r="B506" s="88" t="s">
        <v>238</v>
      </c>
      <c r="C506" s="102"/>
      <c r="D506" s="90" t="str">
        <f>IF(ISNUMBER(C506),VLOOKUP(C506,Approaches,2,0),"")</f>
        <v/>
      </c>
      <c r="E506" s="76">
        <v>9</v>
      </c>
      <c r="F506" s="11"/>
      <c r="G506" s="12"/>
      <c r="H506" s="103"/>
      <c r="I506" s="14"/>
      <c r="J506" s="12"/>
      <c r="K506" s="87"/>
      <c r="L506" s="82"/>
      <c r="M506" s="11"/>
    </row>
    <row r="507" spans="1:13" s="79" customFormat="1" ht="14.25" thickBot="1">
      <c r="A507" s="72"/>
      <c r="B507" s="91"/>
      <c r="C507" s="91"/>
      <c r="D507" s="86"/>
      <c r="E507" s="76">
        <v>10</v>
      </c>
      <c r="F507" s="11"/>
      <c r="G507" s="12"/>
      <c r="H507" s="103"/>
      <c r="I507" s="15"/>
      <c r="J507" s="12"/>
      <c r="K507" s="87"/>
      <c r="L507" s="82"/>
      <c r="M507" s="11"/>
    </row>
    <row r="508" spans="1:13" s="79" customFormat="1" ht="14.25" thickBot="1">
      <c r="A508" s="72" t="str">
        <f>IF(B508="Code",1+MAX(A$5:A502),"")</f>
        <v/>
      </c>
      <c r="B508" s="92"/>
      <c r="C508" s="92"/>
      <c r="D508" s="92"/>
      <c r="E508" s="93"/>
      <c r="F508" s="94"/>
      <c r="G508" s="92" t="s">
        <v>204</v>
      </c>
      <c r="H508" s="95">
        <f>B498</f>
        <v>1104311</v>
      </c>
      <c r="I508" s="104"/>
      <c r="J508" s="93" t="s">
        <v>216</v>
      </c>
      <c r="K508" s="93"/>
      <c r="L508" s="93"/>
      <c r="M508" s="93"/>
    </row>
    <row r="509" spans="1:13" s="79" customFormat="1" ht="14.25" thickBot="1">
      <c r="A509" s="72">
        <f>IF(B509="Code",1+MAX(A$5:A508),"")</f>
        <v>43</v>
      </c>
      <c r="B509" s="73" t="s">
        <v>199</v>
      </c>
      <c r="C509" s="73"/>
      <c r="D509" s="74" t="s">
        <v>200</v>
      </c>
      <c r="E509" s="75"/>
      <c r="F509" s="74" t="s">
        <v>201</v>
      </c>
      <c r="G509" s="74" t="s">
        <v>202</v>
      </c>
      <c r="H509" s="75" t="s">
        <v>198</v>
      </c>
      <c r="I509" s="75" t="s">
        <v>203</v>
      </c>
      <c r="J509" s="75" t="s">
        <v>215</v>
      </c>
      <c r="K509" s="76"/>
      <c r="L509" s="77" t="str">
        <f>IF(AND(ISNUMBER(I520),ISNUMBER(H520)),"OK","")</f>
        <v/>
      </c>
      <c r="M509" s="78"/>
    </row>
    <row r="510" spans="1:13" s="79" customFormat="1" ht="13.5">
      <c r="A510" s="72" t="str">
        <f>IF(B510="Code",1+MAX(A$5:A509),"")</f>
        <v/>
      </c>
      <c r="B510" s="80">
        <f>VLOOKUP(A509,BasicHeadings,2,0)</f>
        <v>1104411</v>
      </c>
      <c r="C510" s="81"/>
      <c r="D510" s="80" t="str">
        <f>VLOOKUP(A509,BasicHeadings,3,0)</f>
        <v>Water supply</v>
      </c>
      <c r="E510" s="76">
        <v>1</v>
      </c>
      <c r="F510" s="11"/>
      <c r="G510" s="11"/>
      <c r="H510" s="12"/>
      <c r="I510" s="12"/>
      <c r="J510" s="12" t="s">
        <v>216</v>
      </c>
      <c r="K510" s="76"/>
      <c r="L510" s="82"/>
      <c r="M510" s="11"/>
    </row>
    <row r="511" spans="1:13" s="79" customFormat="1" ht="15" customHeight="1">
      <c r="A511" s="72" t="str">
        <f>IF(B511="Code",1+MAX(A$5:A510),"")</f>
        <v/>
      </c>
      <c r="B511" s="83"/>
      <c r="C511" s="84" t="s">
        <v>212</v>
      </c>
      <c r="D511" s="83"/>
      <c r="E511" s="76">
        <v>2</v>
      </c>
      <c r="F511" s="11"/>
      <c r="G511" s="11"/>
      <c r="H511" s="12"/>
      <c r="I511" s="12"/>
      <c r="J511" s="12" t="s">
        <v>216</v>
      </c>
      <c r="K511" s="76"/>
      <c r="L511" s="82"/>
      <c r="M511" s="11"/>
    </row>
    <row r="512" spans="1:13" s="79" customFormat="1" ht="13.5" customHeight="1">
      <c r="A512" s="72" t="str">
        <f>IF(B512="Code",1+MAX(A$5:A511),"")</f>
        <v/>
      </c>
      <c r="B512" s="85"/>
      <c r="C512" s="167" t="s">
        <v>239</v>
      </c>
      <c r="D512" s="168"/>
      <c r="E512" s="76">
        <v>3</v>
      </c>
      <c r="F512" s="11"/>
      <c r="G512" s="11"/>
      <c r="H512" s="12"/>
      <c r="I512" s="13"/>
      <c r="J512" s="12" t="s">
        <v>216</v>
      </c>
      <c r="K512" s="76"/>
      <c r="L512" s="82"/>
      <c r="M512" s="11"/>
    </row>
    <row r="513" spans="1:13" s="79" customFormat="1" ht="13.5">
      <c r="A513" s="72" t="str">
        <f>IF(B513="Code",1+MAX(A$5:A512),"")</f>
        <v/>
      </c>
      <c r="B513" s="86"/>
      <c r="C513" s="169"/>
      <c r="D513" s="170"/>
      <c r="E513" s="87">
        <v>4</v>
      </c>
      <c r="F513" s="11"/>
      <c r="G513" s="11"/>
      <c r="H513" s="12"/>
      <c r="I513" s="12"/>
      <c r="J513" s="12" t="s">
        <v>216</v>
      </c>
      <c r="K513" s="76"/>
      <c r="L513" s="82"/>
      <c r="M513" s="11"/>
    </row>
    <row r="514" spans="1:13" s="79" customFormat="1" ht="13.5">
      <c r="A514" s="72" t="str">
        <f>IF(B514="Code",1+MAX(A$5:A513),"")</f>
        <v/>
      </c>
      <c r="B514" s="88" t="s">
        <v>238</v>
      </c>
      <c r="C514" s="102"/>
      <c r="D514" s="89" t="str">
        <f>IF(ISNUMBER(C514),VLOOKUP(C514,Approaches,2,0),"")</f>
        <v/>
      </c>
      <c r="E514" s="76">
        <v>5</v>
      </c>
      <c r="F514" s="11"/>
      <c r="G514" s="12"/>
      <c r="H514" s="103"/>
      <c r="I514" s="14"/>
      <c r="J514" s="12" t="s">
        <v>216</v>
      </c>
      <c r="K514" s="87"/>
      <c r="L514" s="82"/>
      <c r="M514" s="11"/>
    </row>
    <row r="515" spans="1:13" s="79" customFormat="1" ht="13.5">
      <c r="A515" s="72"/>
      <c r="B515" s="88" t="s">
        <v>238</v>
      </c>
      <c r="C515" s="102"/>
      <c r="D515" s="86" t="str">
        <f>IF(ISNUMBER(C515),VLOOKUP(C515,Approaches,2,0),"")</f>
        <v/>
      </c>
      <c r="E515" s="76">
        <v>6</v>
      </c>
      <c r="F515" s="11"/>
      <c r="G515" s="12"/>
      <c r="H515" s="103"/>
      <c r="I515" s="14"/>
      <c r="J515" s="12"/>
      <c r="K515" s="87"/>
      <c r="L515" s="82"/>
      <c r="M515" s="11"/>
    </row>
    <row r="516" spans="1:13" s="79" customFormat="1" ht="13.5">
      <c r="A516" s="72"/>
      <c r="B516" s="88" t="s">
        <v>238</v>
      </c>
      <c r="C516" s="102"/>
      <c r="D516" s="86" t="str">
        <f>IF(ISNUMBER(C516),VLOOKUP(C516,Approaches,2,0),"")</f>
        <v/>
      </c>
      <c r="E516" s="76">
        <v>7</v>
      </c>
      <c r="F516" s="11"/>
      <c r="G516" s="12"/>
      <c r="H516" s="103"/>
      <c r="I516" s="14"/>
      <c r="J516" s="12"/>
      <c r="K516" s="87"/>
      <c r="L516" s="82"/>
      <c r="M516" s="11"/>
    </row>
    <row r="517" spans="1:13" s="79" customFormat="1" ht="13.5">
      <c r="A517" s="72"/>
      <c r="B517" s="88" t="s">
        <v>238</v>
      </c>
      <c r="C517" s="102"/>
      <c r="D517" s="86" t="str">
        <f>IF(ISNUMBER(C517),VLOOKUP(C517,Approaches,2,0),"")</f>
        <v/>
      </c>
      <c r="E517" s="76">
        <v>8</v>
      </c>
      <c r="F517" s="11"/>
      <c r="G517" s="12"/>
      <c r="H517" s="103"/>
      <c r="I517" s="14"/>
      <c r="J517" s="12"/>
      <c r="K517" s="87"/>
      <c r="L517" s="82"/>
      <c r="M517" s="11"/>
    </row>
    <row r="518" spans="1:13" s="79" customFormat="1" ht="13.5">
      <c r="A518" s="72"/>
      <c r="B518" s="88" t="s">
        <v>238</v>
      </c>
      <c r="C518" s="102"/>
      <c r="D518" s="90" t="str">
        <f>IF(ISNUMBER(C518),VLOOKUP(C518,Approaches,2,0),"")</f>
        <v/>
      </c>
      <c r="E518" s="76">
        <v>9</v>
      </c>
      <c r="F518" s="11"/>
      <c r="G518" s="12"/>
      <c r="H518" s="103"/>
      <c r="I518" s="14"/>
      <c r="J518" s="12"/>
      <c r="K518" s="87"/>
      <c r="L518" s="82"/>
      <c r="M518" s="11"/>
    </row>
    <row r="519" spans="1:13" s="79" customFormat="1" ht="14.25" thickBot="1">
      <c r="A519" s="72"/>
      <c r="B519" s="91"/>
      <c r="C519" s="91"/>
      <c r="D519" s="86"/>
      <c r="E519" s="76">
        <v>10</v>
      </c>
      <c r="F519" s="11"/>
      <c r="G519" s="12"/>
      <c r="H519" s="103"/>
      <c r="I519" s="15"/>
      <c r="J519" s="12"/>
      <c r="K519" s="87"/>
      <c r="L519" s="82"/>
      <c r="M519" s="11"/>
    </row>
    <row r="520" spans="1:13" s="79" customFormat="1" ht="14.25" thickBot="1">
      <c r="A520" s="72" t="str">
        <f>IF(B520="Code",1+MAX(A$5:A514),"")</f>
        <v/>
      </c>
      <c r="B520" s="92"/>
      <c r="C520" s="92"/>
      <c r="D520" s="92"/>
      <c r="E520" s="93"/>
      <c r="F520" s="94"/>
      <c r="G520" s="92" t="s">
        <v>204</v>
      </c>
      <c r="H520" s="95">
        <f>B510</f>
        <v>1104411</v>
      </c>
      <c r="I520" s="104"/>
      <c r="J520" s="93" t="s">
        <v>216</v>
      </c>
      <c r="K520" s="93"/>
      <c r="L520" s="93"/>
      <c r="M520" s="93"/>
    </row>
    <row r="521" spans="1:13" s="79" customFormat="1" ht="14.25" thickBot="1">
      <c r="A521" s="72">
        <f>IF(B521="Code",1+MAX(A$5:A520),"")</f>
        <v>44</v>
      </c>
      <c r="B521" s="73" t="s">
        <v>199</v>
      </c>
      <c r="C521" s="73"/>
      <c r="D521" s="74" t="s">
        <v>200</v>
      </c>
      <c r="E521" s="75"/>
      <c r="F521" s="74" t="s">
        <v>201</v>
      </c>
      <c r="G521" s="74" t="s">
        <v>202</v>
      </c>
      <c r="H521" s="75" t="s">
        <v>198</v>
      </c>
      <c r="I521" s="75" t="s">
        <v>203</v>
      </c>
      <c r="J521" s="75" t="s">
        <v>215</v>
      </c>
      <c r="K521" s="76"/>
      <c r="L521" s="77" t="str">
        <f>IF(AND(ISNUMBER(I532),ISNUMBER(H532)),"OK","")</f>
        <v/>
      </c>
      <c r="M521" s="78"/>
    </row>
    <row r="522" spans="1:13" s="79" customFormat="1" ht="13.5">
      <c r="A522" s="72" t="str">
        <f>IF(B522="Code",1+MAX(A$5:A521),"")</f>
        <v/>
      </c>
      <c r="B522" s="80">
        <f>VLOOKUP(A521,BasicHeadings,2,0)</f>
        <v>1104421</v>
      </c>
      <c r="C522" s="81"/>
      <c r="D522" s="80" t="str">
        <f>VLOOKUP(A521,BasicHeadings,3,0)</f>
        <v>Miscellaneous services relating to the dwelling</v>
      </c>
      <c r="E522" s="76">
        <v>1</v>
      </c>
      <c r="F522" s="11"/>
      <c r="G522" s="11"/>
      <c r="H522" s="12"/>
      <c r="I522" s="12"/>
      <c r="J522" s="12" t="s">
        <v>216</v>
      </c>
      <c r="K522" s="76"/>
      <c r="L522" s="82"/>
      <c r="M522" s="11"/>
    </row>
    <row r="523" spans="1:13" s="79" customFormat="1" ht="15" customHeight="1">
      <c r="A523" s="72" t="str">
        <f>IF(B523="Code",1+MAX(A$5:A522),"")</f>
        <v/>
      </c>
      <c r="B523" s="83"/>
      <c r="C523" s="84" t="s">
        <v>212</v>
      </c>
      <c r="D523" s="83"/>
      <c r="E523" s="76">
        <v>2</v>
      </c>
      <c r="F523" s="11"/>
      <c r="G523" s="11"/>
      <c r="H523" s="12"/>
      <c r="I523" s="12"/>
      <c r="J523" s="12" t="s">
        <v>216</v>
      </c>
      <c r="K523" s="76"/>
      <c r="L523" s="82"/>
      <c r="M523" s="11"/>
    </row>
    <row r="524" spans="1:13" s="79" customFormat="1" ht="13.5" customHeight="1">
      <c r="A524" s="72" t="str">
        <f>IF(B524="Code",1+MAX(A$5:A523),"")</f>
        <v/>
      </c>
      <c r="B524" s="85"/>
      <c r="C524" s="167" t="s">
        <v>239</v>
      </c>
      <c r="D524" s="168"/>
      <c r="E524" s="76">
        <v>3</v>
      </c>
      <c r="F524" s="11"/>
      <c r="G524" s="11"/>
      <c r="H524" s="12"/>
      <c r="I524" s="13"/>
      <c r="J524" s="12" t="s">
        <v>216</v>
      </c>
      <c r="K524" s="76"/>
      <c r="L524" s="82"/>
      <c r="M524" s="11"/>
    </row>
    <row r="525" spans="1:13" s="79" customFormat="1" ht="13.5">
      <c r="A525" s="72" t="str">
        <f>IF(B525="Code",1+MAX(A$5:A524),"")</f>
        <v/>
      </c>
      <c r="B525" s="86"/>
      <c r="C525" s="169"/>
      <c r="D525" s="170"/>
      <c r="E525" s="87">
        <v>4</v>
      </c>
      <c r="F525" s="11"/>
      <c r="G525" s="11"/>
      <c r="H525" s="12"/>
      <c r="I525" s="12"/>
      <c r="J525" s="12" t="s">
        <v>216</v>
      </c>
      <c r="K525" s="76"/>
      <c r="L525" s="82"/>
      <c r="M525" s="11"/>
    </row>
    <row r="526" spans="1:13" s="79" customFormat="1" ht="13.5">
      <c r="A526" s="72" t="str">
        <f>IF(B526="Code",1+MAX(A$5:A525),"")</f>
        <v/>
      </c>
      <c r="B526" s="88" t="s">
        <v>238</v>
      </c>
      <c r="C526" s="102"/>
      <c r="D526" s="89" t="str">
        <f>IF(ISNUMBER(C526),VLOOKUP(C526,Approaches,2,0),"")</f>
        <v/>
      </c>
      <c r="E526" s="76">
        <v>5</v>
      </c>
      <c r="F526" s="11"/>
      <c r="G526" s="12"/>
      <c r="H526" s="103"/>
      <c r="I526" s="14"/>
      <c r="J526" s="12" t="s">
        <v>216</v>
      </c>
      <c r="K526" s="87"/>
      <c r="L526" s="82"/>
      <c r="M526" s="11"/>
    </row>
    <row r="527" spans="1:13" s="79" customFormat="1" ht="13.5">
      <c r="A527" s="72"/>
      <c r="B527" s="88" t="s">
        <v>238</v>
      </c>
      <c r="C527" s="102"/>
      <c r="D527" s="86" t="str">
        <f>IF(ISNUMBER(C527),VLOOKUP(C527,Approaches,2,0),"")</f>
        <v/>
      </c>
      <c r="E527" s="76">
        <v>6</v>
      </c>
      <c r="F527" s="11"/>
      <c r="G527" s="12"/>
      <c r="H527" s="103"/>
      <c r="I527" s="14"/>
      <c r="J527" s="12"/>
      <c r="K527" s="87"/>
      <c r="L527" s="82"/>
      <c r="M527" s="11"/>
    </row>
    <row r="528" spans="1:13" s="79" customFormat="1" ht="13.5">
      <c r="A528" s="72"/>
      <c r="B528" s="88" t="s">
        <v>238</v>
      </c>
      <c r="C528" s="102"/>
      <c r="D528" s="86" t="str">
        <f>IF(ISNUMBER(C528),VLOOKUP(C528,Approaches,2,0),"")</f>
        <v/>
      </c>
      <c r="E528" s="76">
        <v>7</v>
      </c>
      <c r="F528" s="11"/>
      <c r="G528" s="12"/>
      <c r="H528" s="103"/>
      <c r="I528" s="14"/>
      <c r="J528" s="12"/>
      <c r="K528" s="87"/>
      <c r="L528" s="82"/>
      <c r="M528" s="11"/>
    </row>
    <row r="529" spans="1:13" s="79" customFormat="1" ht="13.5">
      <c r="A529" s="72"/>
      <c r="B529" s="88" t="s">
        <v>238</v>
      </c>
      <c r="C529" s="102"/>
      <c r="D529" s="86" t="str">
        <f>IF(ISNUMBER(C529),VLOOKUP(C529,Approaches,2,0),"")</f>
        <v/>
      </c>
      <c r="E529" s="76">
        <v>8</v>
      </c>
      <c r="F529" s="11"/>
      <c r="G529" s="12"/>
      <c r="H529" s="103"/>
      <c r="I529" s="14"/>
      <c r="J529" s="12"/>
      <c r="K529" s="87"/>
      <c r="L529" s="82"/>
      <c r="M529" s="11"/>
    </row>
    <row r="530" spans="1:13" s="79" customFormat="1" ht="13.5">
      <c r="A530" s="72"/>
      <c r="B530" s="88" t="s">
        <v>238</v>
      </c>
      <c r="C530" s="102"/>
      <c r="D530" s="90" t="str">
        <f>IF(ISNUMBER(C530),VLOOKUP(C530,Approaches,2,0),"")</f>
        <v/>
      </c>
      <c r="E530" s="76">
        <v>9</v>
      </c>
      <c r="F530" s="11"/>
      <c r="G530" s="12"/>
      <c r="H530" s="103"/>
      <c r="I530" s="14"/>
      <c r="J530" s="12"/>
      <c r="K530" s="87"/>
      <c r="L530" s="82"/>
      <c r="M530" s="11"/>
    </row>
    <row r="531" spans="1:13" s="79" customFormat="1" ht="14.25" thickBot="1">
      <c r="A531" s="72"/>
      <c r="B531" s="91"/>
      <c r="C531" s="91"/>
      <c r="D531" s="86"/>
      <c r="E531" s="76">
        <v>10</v>
      </c>
      <c r="F531" s="11"/>
      <c r="G531" s="12"/>
      <c r="H531" s="103"/>
      <c r="I531" s="15"/>
      <c r="J531" s="12"/>
      <c r="K531" s="87"/>
      <c r="L531" s="82"/>
      <c r="M531" s="11"/>
    </row>
    <row r="532" spans="1:13" s="79" customFormat="1" ht="14.25" thickBot="1">
      <c r="A532" s="72" t="str">
        <f>IF(B532="Code",1+MAX(A$5:A526),"")</f>
        <v/>
      </c>
      <c r="B532" s="92"/>
      <c r="C532" s="92"/>
      <c r="D532" s="92"/>
      <c r="E532" s="93"/>
      <c r="F532" s="94"/>
      <c r="G532" s="92" t="s">
        <v>204</v>
      </c>
      <c r="H532" s="95">
        <f>B522</f>
        <v>1104421</v>
      </c>
      <c r="I532" s="104"/>
      <c r="J532" s="93" t="s">
        <v>216</v>
      </c>
      <c r="K532" s="93"/>
      <c r="L532" s="93"/>
      <c r="M532" s="93"/>
    </row>
    <row r="533" spans="1:13" s="79" customFormat="1" ht="14.25" thickBot="1">
      <c r="A533" s="72">
        <f>IF(B533="Code",1+MAX(A$5:A532),"")</f>
        <v>45</v>
      </c>
      <c r="B533" s="73" t="s">
        <v>199</v>
      </c>
      <c r="C533" s="73"/>
      <c r="D533" s="74" t="s">
        <v>200</v>
      </c>
      <c r="E533" s="75"/>
      <c r="F533" s="74" t="s">
        <v>201</v>
      </c>
      <c r="G533" s="74" t="s">
        <v>202</v>
      </c>
      <c r="H533" s="75" t="s">
        <v>198</v>
      </c>
      <c r="I533" s="75" t="s">
        <v>203</v>
      </c>
      <c r="J533" s="75" t="s">
        <v>215</v>
      </c>
      <c r="K533" s="76"/>
      <c r="L533" s="77" t="str">
        <f>IF(AND(ISNUMBER(I544),ISNUMBER(H544)),"OK","")</f>
        <v/>
      </c>
      <c r="M533" s="78"/>
    </row>
    <row r="534" spans="1:13" s="79" customFormat="1" ht="13.5">
      <c r="A534" s="72" t="str">
        <f>IF(B534="Code",1+MAX(A$5:A533),"")</f>
        <v/>
      </c>
      <c r="B534" s="80">
        <f>VLOOKUP(A533,BasicHeadings,2,0)</f>
        <v>1104511</v>
      </c>
      <c r="C534" s="81"/>
      <c r="D534" s="80" t="str">
        <f>VLOOKUP(A533,BasicHeadings,3,0)</f>
        <v>Electricity</v>
      </c>
      <c r="E534" s="76">
        <v>1</v>
      </c>
      <c r="F534" s="11"/>
      <c r="G534" s="11"/>
      <c r="H534" s="12"/>
      <c r="I534" s="12"/>
      <c r="J534" s="12" t="s">
        <v>216</v>
      </c>
      <c r="K534" s="76"/>
      <c r="L534" s="82"/>
      <c r="M534" s="11"/>
    </row>
    <row r="535" spans="1:13" s="79" customFormat="1" ht="15" customHeight="1">
      <c r="A535" s="72" t="str">
        <f>IF(B535="Code",1+MAX(A$5:A534),"")</f>
        <v/>
      </c>
      <c r="B535" s="83"/>
      <c r="C535" s="84" t="s">
        <v>212</v>
      </c>
      <c r="D535" s="83"/>
      <c r="E535" s="76">
        <v>2</v>
      </c>
      <c r="F535" s="11"/>
      <c r="G535" s="11"/>
      <c r="H535" s="12"/>
      <c r="I535" s="12"/>
      <c r="J535" s="12" t="s">
        <v>216</v>
      </c>
      <c r="K535" s="76"/>
      <c r="L535" s="82"/>
      <c r="M535" s="11"/>
    </row>
    <row r="536" spans="1:13" s="79" customFormat="1" ht="13.5" customHeight="1">
      <c r="A536" s="72" t="str">
        <f>IF(B536="Code",1+MAX(A$5:A535),"")</f>
        <v/>
      </c>
      <c r="B536" s="85"/>
      <c r="C536" s="167" t="s">
        <v>239</v>
      </c>
      <c r="D536" s="168"/>
      <c r="E536" s="76">
        <v>3</v>
      </c>
      <c r="F536" s="11"/>
      <c r="G536" s="11"/>
      <c r="H536" s="12"/>
      <c r="I536" s="13"/>
      <c r="J536" s="12" t="s">
        <v>216</v>
      </c>
      <c r="K536" s="76"/>
      <c r="L536" s="82"/>
      <c r="M536" s="11"/>
    </row>
    <row r="537" spans="1:13" s="79" customFormat="1" ht="13.5">
      <c r="A537" s="72" t="str">
        <f>IF(B537="Code",1+MAX(A$5:A536),"")</f>
        <v/>
      </c>
      <c r="B537" s="86"/>
      <c r="C537" s="169"/>
      <c r="D537" s="170"/>
      <c r="E537" s="87">
        <v>4</v>
      </c>
      <c r="F537" s="11"/>
      <c r="G537" s="11"/>
      <c r="H537" s="12"/>
      <c r="I537" s="12"/>
      <c r="J537" s="12" t="s">
        <v>216</v>
      </c>
      <c r="K537" s="76"/>
      <c r="L537" s="82"/>
      <c r="M537" s="11"/>
    </row>
    <row r="538" spans="1:13" s="79" customFormat="1" ht="13.5">
      <c r="A538" s="72" t="str">
        <f>IF(B538="Code",1+MAX(A$5:A537),"")</f>
        <v/>
      </c>
      <c r="B538" s="88" t="s">
        <v>238</v>
      </c>
      <c r="C538" s="102"/>
      <c r="D538" s="89" t="str">
        <f>IF(ISNUMBER(C538),VLOOKUP(C538,Approaches,2,0),"")</f>
        <v/>
      </c>
      <c r="E538" s="76">
        <v>5</v>
      </c>
      <c r="F538" s="11"/>
      <c r="G538" s="12"/>
      <c r="H538" s="103"/>
      <c r="I538" s="14"/>
      <c r="J538" s="12" t="s">
        <v>216</v>
      </c>
      <c r="K538" s="87"/>
      <c r="L538" s="82"/>
      <c r="M538" s="11"/>
    </row>
    <row r="539" spans="1:13" s="79" customFormat="1" ht="13.5">
      <c r="A539" s="72"/>
      <c r="B539" s="88" t="s">
        <v>238</v>
      </c>
      <c r="C539" s="102"/>
      <c r="D539" s="86" t="str">
        <f>IF(ISNUMBER(C539),VLOOKUP(C539,Approaches,2,0),"")</f>
        <v/>
      </c>
      <c r="E539" s="76">
        <v>6</v>
      </c>
      <c r="F539" s="11"/>
      <c r="G539" s="12"/>
      <c r="H539" s="103"/>
      <c r="I539" s="14"/>
      <c r="J539" s="12"/>
      <c r="K539" s="87"/>
      <c r="L539" s="82"/>
      <c r="M539" s="11"/>
    </row>
    <row r="540" spans="1:13" s="79" customFormat="1" ht="13.5">
      <c r="A540" s="72"/>
      <c r="B540" s="88" t="s">
        <v>238</v>
      </c>
      <c r="C540" s="102"/>
      <c r="D540" s="86" t="str">
        <f>IF(ISNUMBER(C540),VLOOKUP(C540,Approaches,2,0),"")</f>
        <v/>
      </c>
      <c r="E540" s="76">
        <v>7</v>
      </c>
      <c r="F540" s="11"/>
      <c r="G540" s="12"/>
      <c r="H540" s="103"/>
      <c r="I540" s="14"/>
      <c r="J540" s="12"/>
      <c r="K540" s="87"/>
      <c r="L540" s="82"/>
      <c r="M540" s="11"/>
    </row>
    <row r="541" spans="1:13" s="79" customFormat="1" ht="13.5">
      <c r="A541" s="72"/>
      <c r="B541" s="88" t="s">
        <v>238</v>
      </c>
      <c r="C541" s="102"/>
      <c r="D541" s="86" t="str">
        <f>IF(ISNUMBER(C541),VLOOKUP(C541,Approaches,2,0),"")</f>
        <v/>
      </c>
      <c r="E541" s="76">
        <v>8</v>
      </c>
      <c r="F541" s="11"/>
      <c r="G541" s="12"/>
      <c r="H541" s="103"/>
      <c r="I541" s="14"/>
      <c r="J541" s="12"/>
      <c r="K541" s="87"/>
      <c r="L541" s="82"/>
      <c r="M541" s="11"/>
    </row>
    <row r="542" spans="1:13" s="79" customFormat="1" ht="13.5">
      <c r="A542" s="72"/>
      <c r="B542" s="88" t="s">
        <v>238</v>
      </c>
      <c r="C542" s="102"/>
      <c r="D542" s="90" t="str">
        <f>IF(ISNUMBER(C542),VLOOKUP(C542,Approaches,2,0),"")</f>
        <v/>
      </c>
      <c r="E542" s="76">
        <v>9</v>
      </c>
      <c r="F542" s="11"/>
      <c r="G542" s="12"/>
      <c r="H542" s="103"/>
      <c r="I542" s="14"/>
      <c r="J542" s="12"/>
      <c r="K542" s="87"/>
      <c r="L542" s="82"/>
      <c r="M542" s="11"/>
    </row>
    <row r="543" spans="1:13" s="79" customFormat="1" ht="14.25" thickBot="1">
      <c r="A543" s="72"/>
      <c r="B543" s="91"/>
      <c r="C543" s="91"/>
      <c r="D543" s="86"/>
      <c r="E543" s="76">
        <v>10</v>
      </c>
      <c r="F543" s="11"/>
      <c r="G543" s="12"/>
      <c r="H543" s="103"/>
      <c r="I543" s="15"/>
      <c r="J543" s="12"/>
      <c r="K543" s="87"/>
      <c r="L543" s="82"/>
      <c r="M543" s="11"/>
    </row>
    <row r="544" spans="1:13" s="79" customFormat="1" ht="14.25" thickBot="1">
      <c r="A544" s="72" t="str">
        <f>IF(B544="Code",1+MAX(A$5:A538),"")</f>
        <v/>
      </c>
      <c r="B544" s="92"/>
      <c r="C544" s="92"/>
      <c r="D544" s="92"/>
      <c r="E544" s="93"/>
      <c r="F544" s="94"/>
      <c r="G544" s="92" t="s">
        <v>204</v>
      </c>
      <c r="H544" s="95">
        <f>B534</f>
        <v>1104511</v>
      </c>
      <c r="I544" s="104"/>
      <c r="J544" s="93" t="s">
        <v>216</v>
      </c>
      <c r="K544" s="93"/>
      <c r="L544" s="93"/>
      <c r="M544" s="93"/>
    </row>
    <row r="545" spans="1:13" s="79" customFormat="1" ht="14.25" thickBot="1">
      <c r="A545" s="72">
        <f>IF(B545="Code",1+MAX(A$5:A544),"")</f>
        <v>46</v>
      </c>
      <c r="B545" s="73" t="s">
        <v>199</v>
      </c>
      <c r="C545" s="73"/>
      <c r="D545" s="74" t="s">
        <v>200</v>
      </c>
      <c r="E545" s="75"/>
      <c r="F545" s="74" t="s">
        <v>201</v>
      </c>
      <c r="G545" s="74" t="s">
        <v>202</v>
      </c>
      <c r="H545" s="75" t="s">
        <v>198</v>
      </c>
      <c r="I545" s="75" t="s">
        <v>203</v>
      </c>
      <c r="J545" s="75" t="s">
        <v>215</v>
      </c>
      <c r="K545" s="76"/>
      <c r="L545" s="77" t="str">
        <f>IF(AND(ISNUMBER(I556),ISNUMBER(H556)),"OK","")</f>
        <v/>
      </c>
      <c r="M545" s="78"/>
    </row>
    <row r="546" spans="1:13" s="79" customFormat="1" ht="13.5">
      <c r="A546" s="72" t="str">
        <f>IF(B546="Code",1+MAX(A$5:A545),"")</f>
        <v/>
      </c>
      <c r="B546" s="80">
        <f>VLOOKUP(A545,BasicHeadings,2,0)</f>
        <v>1104521</v>
      </c>
      <c r="C546" s="81"/>
      <c r="D546" s="80" t="str">
        <f>VLOOKUP(A545,BasicHeadings,3,0)</f>
        <v>Gas</v>
      </c>
      <c r="E546" s="76">
        <v>1</v>
      </c>
      <c r="F546" s="11"/>
      <c r="G546" s="11"/>
      <c r="H546" s="12"/>
      <c r="I546" s="12"/>
      <c r="J546" s="12" t="s">
        <v>216</v>
      </c>
      <c r="K546" s="76"/>
      <c r="L546" s="82"/>
      <c r="M546" s="11"/>
    </row>
    <row r="547" spans="1:13" s="79" customFormat="1" ht="15" customHeight="1">
      <c r="A547" s="72" t="str">
        <f>IF(B547="Code",1+MAX(A$5:A546),"")</f>
        <v/>
      </c>
      <c r="B547" s="83"/>
      <c r="C547" s="84" t="s">
        <v>212</v>
      </c>
      <c r="D547" s="83"/>
      <c r="E547" s="76">
        <v>2</v>
      </c>
      <c r="F547" s="11"/>
      <c r="G547" s="11"/>
      <c r="H547" s="12"/>
      <c r="I547" s="12"/>
      <c r="J547" s="12" t="s">
        <v>216</v>
      </c>
      <c r="K547" s="76"/>
      <c r="L547" s="82"/>
      <c r="M547" s="11"/>
    </row>
    <row r="548" spans="1:13" s="79" customFormat="1" ht="13.5" customHeight="1">
      <c r="A548" s="72" t="str">
        <f>IF(B548="Code",1+MAX(A$5:A547),"")</f>
        <v/>
      </c>
      <c r="B548" s="85"/>
      <c r="C548" s="167" t="s">
        <v>239</v>
      </c>
      <c r="D548" s="168"/>
      <c r="E548" s="76">
        <v>3</v>
      </c>
      <c r="F548" s="11"/>
      <c r="G548" s="11"/>
      <c r="H548" s="12"/>
      <c r="I548" s="13"/>
      <c r="J548" s="12" t="s">
        <v>216</v>
      </c>
      <c r="K548" s="76"/>
      <c r="L548" s="82"/>
      <c r="M548" s="11"/>
    </row>
    <row r="549" spans="1:13" s="79" customFormat="1" ht="13.5">
      <c r="A549" s="72" t="str">
        <f>IF(B549="Code",1+MAX(A$5:A548),"")</f>
        <v/>
      </c>
      <c r="B549" s="86"/>
      <c r="C549" s="169"/>
      <c r="D549" s="170"/>
      <c r="E549" s="87">
        <v>4</v>
      </c>
      <c r="F549" s="11"/>
      <c r="G549" s="11"/>
      <c r="H549" s="12"/>
      <c r="I549" s="12"/>
      <c r="J549" s="12" t="s">
        <v>216</v>
      </c>
      <c r="K549" s="76"/>
      <c r="L549" s="82"/>
      <c r="M549" s="11"/>
    </row>
    <row r="550" spans="1:13" s="79" customFormat="1" ht="13.5">
      <c r="A550" s="72" t="str">
        <f>IF(B550="Code",1+MAX(A$5:A549),"")</f>
        <v/>
      </c>
      <c r="B550" s="88" t="s">
        <v>238</v>
      </c>
      <c r="C550" s="102"/>
      <c r="D550" s="89" t="str">
        <f>IF(ISNUMBER(C550),VLOOKUP(C550,Approaches,2,0),"")</f>
        <v/>
      </c>
      <c r="E550" s="76">
        <v>5</v>
      </c>
      <c r="F550" s="11"/>
      <c r="G550" s="12"/>
      <c r="H550" s="103"/>
      <c r="I550" s="14"/>
      <c r="J550" s="12" t="s">
        <v>216</v>
      </c>
      <c r="K550" s="87"/>
      <c r="L550" s="82"/>
      <c r="M550" s="11"/>
    </row>
    <row r="551" spans="1:13" s="79" customFormat="1" ht="13.5">
      <c r="A551" s="72"/>
      <c r="B551" s="88" t="s">
        <v>238</v>
      </c>
      <c r="C551" s="102"/>
      <c r="D551" s="86" t="str">
        <f>IF(ISNUMBER(C551),VLOOKUP(C551,Approaches,2,0),"")</f>
        <v/>
      </c>
      <c r="E551" s="76">
        <v>6</v>
      </c>
      <c r="F551" s="11"/>
      <c r="G551" s="12"/>
      <c r="H551" s="103"/>
      <c r="I551" s="14"/>
      <c r="J551" s="12"/>
      <c r="K551" s="87"/>
      <c r="L551" s="82"/>
      <c r="M551" s="11"/>
    </row>
    <row r="552" spans="1:13" s="79" customFormat="1" ht="13.5">
      <c r="A552" s="72"/>
      <c r="B552" s="88" t="s">
        <v>238</v>
      </c>
      <c r="C552" s="102"/>
      <c r="D552" s="86" t="str">
        <f>IF(ISNUMBER(C552),VLOOKUP(C552,Approaches,2,0),"")</f>
        <v/>
      </c>
      <c r="E552" s="76">
        <v>7</v>
      </c>
      <c r="F552" s="11"/>
      <c r="G552" s="12"/>
      <c r="H552" s="103"/>
      <c r="I552" s="14"/>
      <c r="J552" s="12"/>
      <c r="K552" s="87"/>
      <c r="L552" s="82"/>
      <c r="M552" s="11"/>
    </row>
    <row r="553" spans="1:13" s="79" customFormat="1" ht="13.5">
      <c r="A553" s="72"/>
      <c r="B553" s="88" t="s">
        <v>238</v>
      </c>
      <c r="C553" s="102"/>
      <c r="D553" s="86" t="str">
        <f>IF(ISNUMBER(C553),VLOOKUP(C553,Approaches,2,0),"")</f>
        <v/>
      </c>
      <c r="E553" s="76">
        <v>8</v>
      </c>
      <c r="F553" s="11"/>
      <c r="G553" s="12"/>
      <c r="H553" s="103"/>
      <c r="I553" s="14"/>
      <c r="J553" s="12"/>
      <c r="K553" s="87"/>
      <c r="L553" s="82"/>
      <c r="M553" s="11"/>
    </row>
    <row r="554" spans="1:13" s="79" customFormat="1" ht="13.5">
      <c r="A554" s="72"/>
      <c r="B554" s="88" t="s">
        <v>238</v>
      </c>
      <c r="C554" s="102"/>
      <c r="D554" s="90" t="str">
        <f>IF(ISNUMBER(C554),VLOOKUP(C554,Approaches,2,0),"")</f>
        <v/>
      </c>
      <c r="E554" s="76">
        <v>9</v>
      </c>
      <c r="F554" s="11"/>
      <c r="G554" s="12"/>
      <c r="H554" s="103"/>
      <c r="I554" s="14"/>
      <c r="J554" s="12"/>
      <c r="K554" s="87"/>
      <c r="L554" s="82"/>
      <c r="M554" s="11"/>
    </row>
    <row r="555" spans="1:13" s="79" customFormat="1" ht="14.25" thickBot="1">
      <c r="A555" s="72"/>
      <c r="B555" s="91"/>
      <c r="C555" s="91"/>
      <c r="D555" s="86"/>
      <c r="E555" s="76">
        <v>10</v>
      </c>
      <c r="F555" s="11"/>
      <c r="G555" s="12"/>
      <c r="H555" s="103"/>
      <c r="I555" s="15"/>
      <c r="J555" s="12"/>
      <c r="K555" s="87"/>
      <c r="L555" s="82"/>
      <c r="M555" s="11"/>
    </row>
    <row r="556" spans="1:13" s="79" customFormat="1" ht="14.25" thickBot="1">
      <c r="A556" s="72" t="str">
        <f>IF(B556="Code",1+MAX(A$5:A550),"")</f>
        <v/>
      </c>
      <c r="B556" s="92"/>
      <c r="C556" s="92"/>
      <c r="D556" s="92"/>
      <c r="E556" s="93"/>
      <c r="F556" s="94"/>
      <c r="G556" s="92" t="s">
        <v>204</v>
      </c>
      <c r="H556" s="95">
        <f>B546</f>
        <v>1104521</v>
      </c>
      <c r="I556" s="104"/>
      <c r="J556" s="93" t="s">
        <v>216</v>
      </c>
      <c r="K556" s="93"/>
      <c r="L556" s="93"/>
      <c r="M556" s="93"/>
    </row>
    <row r="557" spans="1:13" s="79" customFormat="1" ht="14.25" thickBot="1">
      <c r="A557" s="72">
        <f>IF(B557="Code",1+MAX(A$5:A556),"")</f>
        <v>47</v>
      </c>
      <c r="B557" s="73" t="s">
        <v>199</v>
      </c>
      <c r="C557" s="73"/>
      <c r="D557" s="74" t="s">
        <v>200</v>
      </c>
      <c r="E557" s="75"/>
      <c r="F557" s="74" t="s">
        <v>201</v>
      </c>
      <c r="G557" s="74" t="s">
        <v>202</v>
      </c>
      <c r="H557" s="75" t="s">
        <v>198</v>
      </c>
      <c r="I557" s="75" t="s">
        <v>203</v>
      </c>
      <c r="J557" s="75" t="s">
        <v>215</v>
      </c>
      <c r="K557" s="76"/>
      <c r="L557" s="77" t="str">
        <f>IF(AND(ISNUMBER(I568),ISNUMBER(H568)),"OK","")</f>
        <v/>
      </c>
      <c r="M557" s="78"/>
    </row>
    <row r="558" spans="1:13" s="79" customFormat="1" ht="13.5">
      <c r="A558" s="72" t="str">
        <f>IF(B558="Code",1+MAX(A$5:A557),"")</f>
        <v/>
      </c>
      <c r="B558" s="80">
        <f>VLOOKUP(A557,BasicHeadings,2,0)</f>
        <v>1104531</v>
      </c>
      <c r="C558" s="81"/>
      <c r="D558" s="80" t="str">
        <f>VLOOKUP(A557,BasicHeadings,3,0)</f>
        <v>Other fuels</v>
      </c>
      <c r="E558" s="76">
        <v>1</v>
      </c>
      <c r="F558" s="11"/>
      <c r="G558" s="11"/>
      <c r="H558" s="12"/>
      <c r="I558" s="12"/>
      <c r="J558" s="12" t="s">
        <v>216</v>
      </c>
      <c r="K558" s="76"/>
      <c r="L558" s="82"/>
      <c r="M558" s="11"/>
    </row>
    <row r="559" spans="1:13" s="79" customFormat="1" ht="15" customHeight="1">
      <c r="A559" s="72" t="str">
        <f>IF(B559="Code",1+MAX(A$5:A558),"")</f>
        <v/>
      </c>
      <c r="B559" s="83"/>
      <c r="C559" s="84" t="s">
        <v>212</v>
      </c>
      <c r="D559" s="83"/>
      <c r="E559" s="76">
        <v>2</v>
      </c>
      <c r="F559" s="11"/>
      <c r="G559" s="11"/>
      <c r="H559" s="12"/>
      <c r="I559" s="12"/>
      <c r="J559" s="12" t="s">
        <v>216</v>
      </c>
      <c r="K559" s="76"/>
      <c r="L559" s="82"/>
      <c r="M559" s="11"/>
    </row>
    <row r="560" spans="1:13" s="79" customFormat="1" ht="13.5" customHeight="1">
      <c r="A560" s="72" t="str">
        <f>IF(B560="Code",1+MAX(A$5:A559),"")</f>
        <v/>
      </c>
      <c r="B560" s="85"/>
      <c r="C560" s="167" t="s">
        <v>239</v>
      </c>
      <c r="D560" s="168"/>
      <c r="E560" s="76">
        <v>3</v>
      </c>
      <c r="F560" s="11"/>
      <c r="G560" s="11"/>
      <c r="H560" s="12"/>
      <c r="I560" s="13"/>
      <c r="J560" s="12" t="s">
        <v>216</v>
      </c>
      <c r="K560" s="76"/>
      <c r="L560" s="82"/>
      <c r="M560" s="11"/>
    </row>
    <row r="561" spans="1:13" s="79" customFormat="1" ht="13.5">
      <c r="A561" s="72" t="str">
        <f>IF(B561="Code",1+MAX(A$5:A560),"")</f>
        <v/>
      </c>
      <c r="B561" s="86"/>
      <c r="C561" s="169"/>
      <c r="D561" s="170"/>
      <c r="E561" s="87">
        <v>4</v>
      </c>
      <c r="F561" s="11"/>
      <c r="G561" s="11"/>
      <c r="H561" s="12"/>
      <c r="I561" s="12"/>
      <c r="J561" s="12" t="s">
        <v>216</v>
      </c>
      <c r="K561" s="76"/>
      <c r="L561" s="82"/>
      <c r="M561" s="11"/>
    </row>
    <row r="562" spans="1:13" s="79" customFormat="1" ht="13.5">
      <c r="A562" s="72" t="str">
        <f>IF(B562="Code",1+MAX(A$5:A561),"")</f>
        <v/>
      </c>
      <c r="B562" s="88" t="s">
        <v>238</v>
      </c>
      <c r="C562" s="102"/>
      <c r="D562" s="89" t="str">
        <f>IF(ISNUMBER(C562),VLOOKUP(C562,Approaches,2,0),"")</f>
        <v/>
      </c>
      <c r="E562" s="76">
        <v>5</v>
      </c>
      <c r="F562" s="11"/>
      <c r="G562" s="12"/>
      <c r="H562" s="103"/>
      <c r="I562" s="14"/>
      <c r="J562" s="12" t="s">
        <v>216</v>
      </c>
      <c r="K562" s="87"/>
      <c r="L562" s="82"/>
      <c r="M562" s="11"/>
    </row>
    <row r="563" spans="1:13" s="79" customFormat="1" ht="13.5">
      <c r="A563" s="72"/>
      <c r="B563" s="88" t="s">
        <v>238</v>
      </c>
      <c r="C563" s="102"/>
      <c r="D563" s="86" t="str">
        <f>IF(ISNUMBER(C563),VLOOKUP(C563,Approaches,2,0),"")</f>
        <v/>
      </c>
      <c r="E563" s="76">
        <v>6</v>
      </c>
      <c r="F563" s="11"/>
      <c r="G563" s="12"/>
      <c r="H563" s="103"/>
      <c r="I563" s="14"/>
      <c r="J563" s="12"/>
      <c r="K563" s="87"/>
      <c r="L563" s="82"/>
      <c r="M563" s="11"/>
    </row>
    <row r="564" spans="1:13" s="79" customFormat="1" ht="13.5">
      <c r="A564" s="72"/>
      <c r="B564" s="88" t="s">
        <v>238</v>
      </c>
      <c r="C564" s="102"/>
      <c r="D564" s="86" t="str">
        <f>IF(ISNUMBER(C564),VLOOKUP(C564,Approaches,2,0),"")</f>
        <v/>
      </c>
      <c r="E564" s="76">
        <v>7</v>
      </c>
      <c r="F564" s="11"/>
      <c r="G564" s="12"/>
      <c r="H564" s="103"/>
      <c r="I564" s="14"/>
      <c r="J564" s="12"/>
      <c r="K564" s="87"/>
      <c r="L564" s="82"/>
      <c r="M564" s="11"/>
    </row>
    <row r="565" spans="1:13" s="79" customFormat="1" ht="13.5">
      <c r="A565" s="72"/>
      <c r="B565" s="88" t="s">
        <v>238</v>
      </c>
      <c r="C565" s="102"/>
      <c r="D565" s="86" t="str">
        <f>IF(ISNUMBER(C565),VLOOKUP(C565,Approaches,2,0),"")</f>
        <v/>
      </c>
      <c r="E565" s="76">
        <v>8</v>
      </c>
      <c r="F565" s="11"/>
      <c r="G565" s="12"/>
      <c r="H565" s="103"/>
      <c r="I565" s="14"/>
      <c r="J565" s="12"/>
      <c r="K565" s="87"/>
      <c r="L565" s="82"/>
      <c r="M565" s="11"/>
    </row>
    <row r="566" spans="1:13" s="79" customFormat="1" ht="13.5">
      <c r="A566" s="72"/>
      <c r="B566" s="88" t="s">
        <v>238</v>
      </c>
      <c r="C566" s="102"/>
      <c r="D566" s="90" t="str">
        <f>IF(ISNUMBER(C566),VLOOKUP(C566,Approaches,2,0),"")</f>
        <v/>
      </c>
      <c r="E566" s="76">
        <v>9</v>
      </c>
      <c r="F566" s="11"/>
      <c r="G566" s="12"/>
      <c r="H566" s="103"/>
      <c r="I566" s="14"/>
      <c r="J566" s="12"/>
      <c r="K566" s="87"/>
      <c r="L566" s="82"/>
      <c r="M566" s="11"/>
    </row>
    <row r="567" spans="1:13" s="79" customFormat="1" ht="14.25" thickBot="1">
      <c r="A567" s="72"/>
      <c r="B567" s="91"/>
      <c r="C567" s="91"/>
      <c r="D567" s="86"/>
      <c r="E567" s="76">
        <v>10</v>
      </c>
      <c r="F567" s="11"/>
      <c r="G567" s="12"/>
      <c r="H567" s="103"/>
      <c r="I567" s="15"/>
      <c r="J567" s="12"/>
      <c r="K567" s="87"/>
      <c r="L567" s="82"/>
      <c r="M567" s="11"/>
    </row>
    <row r="568" spans="1:13" s="79" customFormat="1" ht="14.25" thickBot="1">
      <c r="A568" s="72" t="str">
        <f>IF(B568="Code",1+MAX(A$5:A562),"")</f>
        <v/>
      </c>
      <c r="B568" s="92"/>
      <c r="C568" s="92"/>
      <c r="D568" s="92"/>
      <c r="E568" s="93"/>
      <c r="F568" s="94"/>
      <c r="G568" s="92" t="s">
        <v>204</v>
      </c>
      <c r="H568" s="95">
        <f>B558</f>
        <v>1104531</v>
      </c>
      <c r="I568" s="104"/>
      <c r="J568" s="93" t="s">
        <v>216</v>
      </c>
      <c r="K568" s="93"/>
      <c r="L568" s="93"/>
      <c r="M568" s="93"/>
    </row>
    <row r="569" spans="1:13" s="79" customFormat="1" ht="14.25" thickBot="1">
      <c r="A569" s="72">
        <f>IF(B569="Code",1+MAX(A$5:A568),"")</f>
        <v>48</v>
      </c>
      <c r="B569" s="73" t="s">
        <v>199</v>
      </c>
      <c r="C569" s="73"/>
      <c r="D569" s="74" t="s">
        <v>200</v>
      </c>
      <c r="E569" s="75"/>
      <c r="F569" s="74" t="s">
        <v>201</v>
      </c>
      <c r="G569" s="74" t="s">
        <v>202</v>
      </c>
      <c r="H569" s="75" t="s">
        <v>198</v>
      </c>
      <c r="I569" s="75" t="s">
        <v>203</v>
      </c>
      <c r="J569" s="75" t="s">
        <v>215</v>
      </c>
      <c r="K569" s="76"/>
      <c r="L569" s="77" t="str">
        <f>IF(AND(ISNUMBER(I580),ISNUMBER(H580)),"OK","")</f>
        <v/>
      </c>
      <c r="M569" s="78"/>
    </row>
    <row r="570" spans="1:13" s="79" customFormat="1" ht="13.5">
      <c r="A570" s="72" t="str">
        <f>IF(B570="Code",1+MAX(A$5:A569),"")</f>
        <v/>
      </c>
      <c r="B570" s="80">
        <f>VLOOKUP(A569,BasicHeadings,2,0)</f>
        <v>1105111</v>
      </c>
      <c r="C570" s="81"/>
      <c r="D570" s="80" t="str">
        <f>VLOOKUP(A569,BasicHeadings,3,0)</f>
        <v>Furniture and furnishings</v>
      </c>
      <c r="E570" s="76">
        <v>1</v>
      </c>
      <c r="F570" s="11"/>
      <c r="G570" s="11"/>
      <c r="H570" s="12"/>
      <c r="I570" s="12"/>
      <c r="J570" s="12" t="s">
        <v>216</v>
      </c>
      <c r="K570" s="76"/>
      <c r="L570" s="82"/>
      <c r="M570" s="11"/>
    </row>
    <row r="571" spans="1:13" s="79" customFormat="1" ht="15" customHeight="1">
      <c r="A571" s="72" t="str">
        <f>IF(B571="Code",1+MAX(A$5:A570),"")</f>
        <v/>
      </c>
      <c r="B571" s="83"/>
      <c r="C571" s="84" t="s">
        <v>212</v>
      </c>
      <c r="D571" s="83"/>
      <c r="E571" s="76">
        <v>2</v>
      </c>
      <c r="F571" s="11"/>
      <c r="G571" s="11"/>
      <c r="H571" s="12"/>
      <c r="I571" s="12"/>
      <c r="J571" s="12" t="s">
        <v>216</v>
      </c>
      <c r="K571" s="76"/>
      <c r="L571" s="82"/>
      <c r="M571" s="11"/>
    </row>
    <row r="572" spans="1:13" s="79" customFormat="1" ht="13.5" customHeight="1">
      <c r="A572" s="72" t="str">
        <f>IF(B572="Code",1+MAX(A$5:A571),"")</f>
        <v/>
      </c>
      <c r="B572" s="85"/>
      <c r="C572" s="167" t="s">
        <v>239</v>
      </c>
      <c r="D572" s="168"/>
      <c r="E572" s="76">
        <v>3</v>
      </c>
      <c r="F572" s="11"/>
      <c r="G572" s="11"/>
      <c r="H572" s="12"/>
      <c r="I572" s="13"/>
      <c r="J572" s="12" t="s">
        <v>216</v>
      </c>
      <c r="K572" s="76"/>
      <c r="L572" s="82"/>
      <c r="M572" s="11"/>
    </row>
    <row r="573" spans="1:13" s="79" customFormat="1" ht="13.5">
      <c r="A573" s="72" t="str">
        <f>IF(B573="Code",1+MAX(A$5:A572),"")</f>
        <v/>
      </c>
      <c r="B573" s="86"/>
      <c r="C573" s="169"/>
      <c r="D573" s="170"/>
      <c r="E573" s="87">
        <v>4</v>
      </c>
      <c r="F573" s="11"/>
      <c r="G573" s="11"/>
      <c r="H573" s="12"/>
      <c r="I573" s="12"/>
      <c r="J573" s="12" t="s">
        <v>216</v>
      </c>
      <c r="K573" s="76"/>
      <c r="L573" s="82"/>
      <c r="M573" s="11"/>
    </row>
    <row r="574" spans="1:13" s="79" customFormat="1" ht="13.5">
      <c r="A574" s="72" t="str">
        <f>IF(B574="Code",1+MAX(A$5:A573),"")</f>
        <v/>
      </c>
      <c r="B574" s="88" t="s">
        <v>238</v>
      </c>
      <c r="C574" s="102"/>
      <c r="D574" s="89" t="str">
        <f>IF(ISNUMBER(C574),VLOOKUP(C574,Approaches,2,0),"")</f>
        <v/>
      </c>
      <c r="E574" s="76">
        <v>5</v>
      </c>
      <c r="F574" s="11"/>
      <c r="G574" s="12"/>
      <c r="H574" s="103"/>
      <c r="I574" s="14"/>
      <c r="J574" s="12" t="s">
        <v>216</v>
      </c>
      <c r="K574" s="87"/>
      <c r="L574" s="82"/>
      <c r="M574" s="11"/>
    </row>
    <row r="575" spans="1:13" s="79" customFormat="1" ht="13.5">
      <c r="A575" s="72"/>
      <c r="B575" s="88" t="s">
        <v>238</v>
      </c>
      <c r="C575" s="102"/>
      <c r="D575" s="86" t="str">
        <f>IF(ISNUMBER(C575),VLOOKUP(C575,Approaches,2,0),"")</f>
        <v/>
      </c>
      <c r="E575" s="76">
        <v>6</v>
      </c>
      <c r="F575" s="11"/>
      <c r="G575" s="12"/>
      <c r="H575" s="103"/>
      <c r="I575" s="14"/>
      <c r="J575" s="12"/>
      <c r="K575" s="87"/>
      <c r="L575" s="82"/>
      <c r="M575" s="11"/>
    </row>
    <row r="576" spans="1:13" s="79" customFormat="1" ht="13.5">
      <c r="A576" s="72"/>
      <c r="B576" s="88" t="s">
        <v>238</v>
      </c>
      <c r="C576" s="102"/>
      <c r="D576" s="86" t="str">
        <f>IF(ISNUMBER(C576),VLOOKUP(C576,Approaches,2,0),"")</f>
        <v/>
      </c>
      <c r="E576" s="76">
        <v>7</v>
      </c>
      <c r="F576" s="11"/>
      <c r="G576" s="12"/>
      <c r="H576" s="103"/>
      <c r="I576" s="14"/>
      <c r="J576" s="12"/>
      <c r="K576" s="87"/>
      <c r="L576" s="82"/>
      <c r="M576" s="11"/>
    </row>
    <row r="577" spans="1:13" s="79" customFormat="1" ht="13.5">
      <c r="A577" s="72"/>
      <c r="B577" s="88" t="s">
        <v>238</v>
      </c>
      <c r="C577" s="102"/>
      <c r="D577" s="86" t="str">
        <f>IF(ISNUMBER(C577),VLOOKUP(C577,Approaches,2,0),"")</f>
        <v/>
      </c>
      <c r="E577" s="76">
        <v>8</v>
      </c>
      <c r="F577" s="11"/>
      <c r="G577" s="12"/>
      <c r="H577" s="103"/>
      <c r="I577" s="14"/>
      <c r="J577" s="12"/>
      <c r="K577" s="87"/>
      <c r="L577" s="82"/>
      <c r="M577" s="11"/>
    </row>
    <row r="578" spans="1:13" s="79" customFormat="1" ht="13.5">
      <c r="A578" s="72"/>
      <c r="B578" s="88" t="s">
        <v>238</v>
      </c>
      <c r="C578" s="102"/>
      <c r="D578" s="90" t="str">
        <f>IF(ISNUMBER(C578),VLOOKUP(C578,Approaches,2,0),"")</f>
        <v/>
      </c>
      <c r="E578" s="76">
        <v>9</v>
      </c>
      <c r="F578" s="11"/>
      <c r="G578" s="12"/>
      <c r="H578" s="103"/>
      <c r="I578" s="14"/>
      <c r="J578" s="12"/>
      <c r="K578" s="87"/>
      <c r="L578" s="82"/>
      <c r="M578" s="11"/>
    </row>
    <row r="579" spans="1:13" s="79" customFormat="1" ht="14.25" thickBot="1">
      <c r="A579" s="72"/>
      <c r="B579" s="91"/>
      <c r="C579" s="91"/>
      <c r="D579" s="86"/>
      <c r="E579" s="76">
        <v>10</v>
      </c>
      <c r="F579" s="11"/>
      <c r="G579" s="12"/>
      <c r="H579" s="103"/>
      <c r="I579" s="15"/>
      <c r="J579" s="12"/>
      <c r="K579" s="87"/>
      <c r="L579" s="82"/>
      <c r="M579" s="11"/>
    </row>
    <row r="580" spans="1:13" s="79" customFormat="1" ht="14.25" thickBot="1">
      <c r="A580" s="72" t="str">
        <f>IF(B580="Code",1+MAX(A$5:A574),"")</f>
        <v/>
      </c>
      <c r="B580" s="92"/>
      <c r="C580" s="92"/>
      <c r="D580" s="92"/>
      <c r="E580" s="93"/>
      <c r="F580" s="94"/>
      <c r="G580" s="92" t="s">
        <v>204</v>
      </c>
      <c r="H580" s="95">
        <f>B570</f>
        <v>1105111</v>
      </c>
      <c r="I580" s="104"/>
      <c r="J580" s="93" t="s">
        <v>216</v>
      </c>
      <c r="K580" s="93"/>
      <c r="L580" s="93"/>
      <c r="M580" s="93"/>
    </row>
    <row r="581" spans="1:13" s="79" customFormat="1" ht="14.25" thickBot="1">
      <c r="A581" s="72">
        <f>IF(B581="Code",1+MAX(A$5:A580),"")</f>
        <v>49</v>
      </c>
      <c r="B581" s="73" t="s">
        <v>199</v>
      </c>
      <c r="C581" s="73"/>
      <c r="D581" s="74" t="s">
        <v>200</v>
      </c>
      <c r="E581" s="75"/>
      <c r="F581" s="74" t="s">
        <v>201</v>
      </c>
      <c r="G581" s="74" t="s">
        <v>202</v>
      </c>
      <c r="H581" s="75" t="s">
        <v>198</v>
      </c>
      <c r="I581" s="75" t="s">
        <v>203</v>
      </c>
      <c r="J581" s="75" t="s">
        <v>215</v>
      </c>
      <c r="K581" s="76"/>
      <c r="L581" s="77" t="str">
        <f>IF(AND(ISNUMBER(I592),ISNUMBER(H592)),"OK","")</f>
        <v/>
      </c>
      <c r="M581" s="78"/>
    </row>
    <row r="582" spans="1:13" s="79" customFormat="1" ht="13.5">
      <c r="A582" s="72" t="str">
        <f>IF(B582="Code",1+MAX(A$5:A581),"")</f>
        <v/>
      </c>
      <c r="B582" s="80">
        <f>VLOOKUP(A581,BasicHeadings,2,0)</f>
        <v>1105121</v>
      </c>
      <c r="C582" s="81"/>
      <c r="D582" s="80" t="str">
        <f>VLOOKUP(A581,BasicHeadings,3,0)</f>
        <v>Carpets and other floor coverings</v>
      </c>
      <c r="E582" s="76">
        <v>1</v>
      </c>
      <c r="F582" s="11"/>
      <c r="G582" s="11"/>
      <c r="H582" s="12"/>
      <c r="I582" s="12"/>
      <c r="J582" s="12" t="s">
        <v>216</v>
      </c>
      <c r="K582" s="76"/>
      <c r="L582" s="82"/>
      <c r="M582" s="11"/>
    </row>
    <row r="583" spans="1:13" s="79" customFormat="1" ht="15" customHeight="1">
      <c r="A583" s="72" t="str">
        <f>IF(B583="Code",1+MAX(A$5:A582),"")</f>
        <v/>
      </c>
      <c r="B583" s="83"/>
      <c r="C583" s="84" t="s">
        <v>212</v>
      </c>
      <c r="D583" s="83"/>
      <c r="E583" s="76">
        <v>2</v>
      </c>
      <c r="F583" s="11"/>
      <c r="G583" s="11"/>
      <c r="H583" s="12"/>
      <c r="I583" s="12"/>
      <c r="J583" s="12" t="s">
        <v>216</v>
      </c>
      <c r="K583" s="76"/>
      <c r="L583" s="82"/>
      <c r="M583" s="11"/>
    </row>
    <row r="584" spans="1:13" s="79" customFormat="1" ht="13.5" customHeight="1">
      <c r="A584" s="72" t="str">
        <f>IF(B584="Code",1+MAX(A$5:A583),"")</f>
        <v/>
      </c>
      <c r="B584" s="85"/>
      <c r="C584" s="167" t="s">
        <v>239</v>
      </c>
      <c r="D584" s="168"/>
      <c r="E584" s="76">
        <v>3</v>
      </c>
      <c r="F584" s="11"/>
      <c r="G584" s="11"/>
      <c r="H584" s="12"/>
      <c r="I584" s="13"/>
      <c r="J584" s="12" t="s">
        <v>216</v>
      </c>
      <c r="K584" s="76"/>
      <c r="L584" s="82"/>
      <c r="M584" s="11"/>
    </row>
    <row r="585" spans="1:13" s="79" customFormat="1" ht="13.5">
      <c r="A585" s="72" t="str">
        <f>IF(B585="Code",1+MAX(A$5:A584),"")</f>
        <v/>
      </c>
      <c r="B585" s="86"/>
      <c r="C585" s="169"/>
      <c r="D585" s="170"/>
      <c r="E585" s="87">
        <v>4</v>
      </c>
      <c r="F585" s="11"/>
      <c r="G585" s="11"/>
      <c r="H585" s="12"/>
      <c r="I585" s="12"/>
      <c r="J585" s="12" t="s">
        <v>216</v>
      </c>
      <c r="K585" s="76"/>
      <c r="L585" s="82"/>
      <c r="M585" s="11"/>
    </row>
    <row r="586" spans="1:13" s="79" customFormat="1" ht="13.5">
      <c r="A586" s="72" t="str">
        <f>IF(B586="Code",1+MAX(A$5:A585),"")</f>
        <v/>
      </c>
      <c r="B586" s="88" t="s">
        <v>238</v>
      </c>
      <c r="C586" s="102"/>
      <c r="D586" s="89" t="str">
        <f>IF(ISNUMBER(C586),VLOOKUP(C586,Approaches,2,0),"")</f>
        <v/>
      </c>
      <c r="E586" s="76">
        <v>5</v>
      </c>
      <c r="F586" s="11"/>
      <c r="G586" s="12"/>
      <c r="H586" s="103"/>
      <c r="I586" s="14"/>
      <c r="J586" s="12" t="s">
        <v>216</v>
      </c>
      <c r="K586" s="87"/>
      <c r="L586" s="82"/>
      <c r="M586" s="11"/>
    </row>
    <row r="587" spans="1:13" s="79" customFormat="1" ht="13.5">
      <c r="A587" s="72"/>
      <c r="B587" s="88" t="s">
        <v>238</v>
      </c>
      <c r="C587" s="102"/>
      <c r="D587" s="86" t="str">
        <f>IF(ISNUMBER(C587),VLOOKUP(C587,Approaches,2,0),"")</f>
        <v/>
      </c>
      <c r="E587" s="76">
        <v>6</v>
      </c>
      <c r="F587" s="11"/>
      <c r="G587" s="12"/>
      <c r="H587" s="103"/>
      <c r="I587" s="14"/>
      <c r="J587" s="12"/>
      <c r="K587" s="87"/>
      <c r="L587" s="82"/>
      <c r="M587" s="11"/>
    </row>
    <row r="588" spans="1:13" s="79" customFormat="1" ht="13.5">
      <c r="A588" s="72"/>
      <c r="B588" s="88" t="s">
        <v>238</v>
      </c>
      <c r="C588" s="102"/>
      <c r="D588" s="86" t="str">
        <f>IF(ISNUMBER(C588),VLOOKUP(C588,Approaches,2,0),"")</f>
        <v/>
      </c>
      <c r="E588" s="76">
        <v>7</v>
      </c>
      <c r="F588" s="11"/>
      <c r="G588" s="12"/>
      <c r="H588" s="103"/>
      <c r="I588" s="14"/>
      <c r="J588" s="12"/>
      <c r="K588" s="87"/>
      <c r="L588" s="82"/>
      <c r="M588" s="11"/>
    </row>
    <row r="589" spans="1:13" s="79" customFormat="1" ht="13.5">
      <c r="A589" s="72"/>
      <c r="B589" s="88" t="s">
        <v>238</v>
      </c>
      <c r="C589" s="102"/>
      <c r="D589" s="86" t="str">
        <f>IF(ISNUMBER(C589),VLOOKUP(C589,Approaches,2,0),"")</f>
        <v/>
      </c>
      <c r="E589" s="76">
        <v>8</v>
      </c>
      <c r="F589" s="11"/>
      <c r="G589" s="12"/>
      <c r="H589" s="103"/>
      <c r="I589" s="14"/>
      <c r="J589" s="12"/>
      <c r="K589" s="87"/>
      <c r="L589" s="82"/>
      <c r="M589" s="11"/>
    </row>
    <row r="590" spans="1:13" s="79" customFormat="1" ht="13.5">
      <c r="A590" s="72"/>
      <c r="B590" s="88" t="s">
        <v>238</v>
      </c>
      <c r="C590" s="102"/>
      <c r="D590" s="90" t="str">
        <f>IF(ISNUMBER(C590),VLOOKUP(C590,Approaches,2,0),"")</f>
        <v/>
      </c>
      <c r="E590" s="76">
        <v>9</v>
      </c>
      <c r="F590" s="11"/>
      <c r="G590" s="12"/>
      <c r="H590" s="103"/>
      <c r="I590" s="14"/>
      <c r="J590" s="12"/>
      <c r="K590" s="87"/>
      <c r="L590" s="82"/>
      <c r="M590" s="11"/>
    </row>
    <row r="591" spans="1:13" s="79" customFormat="1" ht="14.25" thickBot="1">
      <c r="A591" s="72"/>
      <c r="B591" s="91"/>
      <c r="C591" s="91"/>
      <c r="D591" s="86"/>
      <c r="E591" s="76">
        <v>10</v>
      </c>
      <c r="F591" s="11"/>
      <c r="G591" s="12"/>
      <c r="H591" s="103"/>
      <c r="I591" s="15"/>
      <c r="J591" s="12"/>
      <c r="K591" s="87"/>
      <c r="L591" s="82"/>
      <c r="M591" s="11"/>
    </row>
    <row r="592" spans="1:13" s="79" customFormat="1" ht="14.25" thickBot="1">
      <c r="A592" s="72" t="str">
        <f>IF(B592="Code",1+MAX(A$5:A586),"")</f>
        <v/>
      </c>
      <c r="B592" s="92"/>
      <c r="C592" s="92"/>
      <c r="D592" s="92"/>
      <c r="E592" s="93"/>
      <c r="F592" s="94"/>
      <c r="G592" s="92" t="s">
        <v>204</v>
      </c>
      <c r="H592" s="95">
        <f>B582</f>
        <v>1105121</v>
      </c>
      <c r="I592" s="104"/>
      <c r="J592" s="93" t="s">
        <v>216</v>
      </c>
      <c r="K592" s="93"/>
      <c r="L592" s="93"/>
      <c r="M592" s="93"/>
    </row>
    <row r="593" spans="1:13" s="79" customFormat="1" ht="14.25" thickBot="1">
      <c r="A593" s="72">
        <f>IF(B593="Code",1+MAX(A$5:A592),"")</f>
        <v>50</v>
      </c>
      <c r="B593" s="73" t="s">
        <v>199</v>
      </c>
      <c r="C593" s="73"/>
      <c r="D593" s="74" t="s">
        <v>200</v>
      </c>
      <c r="E593" s="75"/>
      <c r="F593" s="74" t="s">
        <v>201</v>
      </c>
      <c r="G593" s="74" t="s">
        <v>202</v>
      </c>
      <c r="H593" s="75" t="s">
        <v>198</v>
      </c>
      <c r="I593" s="75" t="s">
        <v>203</v>
      </c>
      <c r="J593" s="75" t="s">
        <v>215</v>
      </c>
      <c r="K593" s="76"/>
      <c r="L593" s="77" t="str">
        <f>IF(AND(ISNUMBER(I604),ISNUMBER(H604)),"OK","")</f>
        <v/>
      </c>
      <c r="M593" s="78"/>
    </row>
    <row r="594" spans="1:13" s="79" customFormat="1" ht="13.5">
      <c r="A594" s="72" t="str">
        <f>IF(B594="Code",1+MAX(A$5:A593),"")</f>
        <v/>
      </c>
      <c r="B594" s="80">
        <f>VLOOKUP(A593,BasicHeadings,2,0)</f>
        <v>1105131</v>
      </c>
      <c r="C594" s="81"/>
      <c r="D594" s="80" t="str">
        <f>VLOOKUP(A593,BasicHeadings,3,0)</f>
        <v>Repair of furniture, furnishings and floor coverings</v>
      </c>
      <c r="E594" s="76">
        <v>1</v>
      </c>
      <c r="F594" s="11"/>
      <c r="G594" s="11"/>
      <c r="H594" s="12"/>
      <c r="I594" s="12"/>
      <c r="J594" s="12" t="s">
        <v>216</v>
      </c>
      <c r="K594" s="76"/>
      <c r="L594" s="82"/>
      <c r="M594" s="11"/>
    </row>
    <row r="595" spans="1:13" s="79" customFormat="1" ht="15" customHeight="1">
      <c r="A595" s="72" t="str">
        <f>IF(B595="Code",1+MAX(A$5:A594),"")</f>
        <v/>
      </c>
      <c r="B595" s="83"/>
      <c r="C595" s="84" t="s">
        <v>212</v>
      </c>
      <c r="D595" s="83"/>
      <c r="E595" s="76">
        <v>2</v>
      </c>
      <c r="F595" s="11"/>
      <c r="G595" s="11"/>
      <c r="H595" s="12"/>
      <c r="I595" s="12"/>
      <c r="J595" s="12" t="s">
        <v>216</v>
      </c>
      <c r="K595" s="76"/>
      <c r="L595" s="82"/>
      <c r="M595" s="11"/>
    </row>
    <row r="596" spans="1:13" s="79" customFormat="1" ht="13.5" customHeight="1">
      <c r="A596" s="72" t="str">
        <f>IF(B596="Code",1+MAX(A$5:A595),"")</f>
        <v/>
      </c>
      <c r="B596" s="85"/>
      <c r="C596" s="167" t="s">
        <v>239</v>
      </c>
      <c r="D596" s="168"/>
      <c r="E596" s="76">
        <v>3</v>
      </c>
      <c r="F596" s="11"/>
      <c r="G596" s="11"/>
      <c r="H596" s="12"/>
      <c r="I596" s="13"/>
      <c r="J596" s="12" t="s">
        <v>216</v>
      </c>
      <c r="K596" s="76"/>
      <c r="L596" s="82"/>
      <c r="M596" s="11"/>
    </row>
    <row r="597" spans="1:13" s="79" customFormat="1" ht="13.5">
      <c r="A597" s="72" t="str">
        <f>IF(B597="Code",1+MAX(A$5:A596),"")</f>
        <v/>
      </c>
      <c r="B597" s="86"/>
      <c r="C597" s="169"/>
      <c r="D597" s="170"/>
      <c r="E597" s="87">
        <v>4</v>
      </c>
      <c r="F597" s="11"/>
      <c r="G597" s="11"/>
      <c r="H597" s="12"/>
      <c r="I597" s="12"/>
      <c r="J597" s="12" t="s">
        <v>216</v>
      </c>
      <c r="K597" s="76"/>
      <c r="L597" s="82"/>
      <c r="M597" s="11"/>
    </row>
    <row r="598" spans="1:13" s="79" customFormat="1" ht="13.5">
      <c r="A598" s="72" t="str">
        <f>IF(B598="Code",1+MAX(A$5:A597),"")</f>
        <v/>
      </c>
      <c r="B598" s="88" t="s">
        <v>238</v>
      </c>
      <c r="C598" s="102"/>
      <c r="D598" s="89" t="str">
        <f>IF(ISNUMBER(C598),VLOOKUP(C598,Approaches,2,0),"")</f>
        <v/>
      </c>
      <c r="E598" s="76">
        <v>5</v>
      </c>
      <c r="F598" s="11"/>
      <c r="G598" s="12"/>
      <c r="H598" s="103"/>
      <c r="I598" s="14"/>
      <c r="J598" s="12" t="s">
        <v>216</v>
      </c>
      <c r="K598" s="87"/>
      <c r="L598" s="82"/>
      <c r="M598" s="11"/>
    </row>
    <row r="599" spans="1:13" s="79" customFormat="1" ht="13.5">
      <c r="A599" s="72"/>
      <c r="B599" s="88" t="s">
        <v>238</v>
      </c>
      <c r="C599" s="102"/>
      <c r="D599" s="86" t="str">
        <f>IF(ISNUMBER(C599),VLOOKUP(C599,Approaches,2,0),"")</f>
        <v/>
      </c>
      <c r="E599" s="76">
        <v>6</v>
      </c>
      <c r="F599" s="11"/>
      <c r="G599" s="12"/>
      <c r="H599" s="103"/>
      <c r="I599" s="14"/>
      <c r="J599" s="12"/>
      <c r="K599" s="87"/>
      <c r="L599" s="82"/>
      <c r="M599" s="11"/>
    </row>
    <row r="600" spans="1:13" s="79" customFormat="1" ht="13.5">
      <c r="A600" s="72"/>
      <c r="B600" s="88" t="s">
        <v>238</v>
      </c>
      <c r="C600" s="102"/>
      <c r="D600" s="86" t="str">
        <f>IF(ISNUMBER(C600),VLOOKUP(C600,Approaches,2,0),"")</f>
        <v/>
      </c>
      <c r="E600" s="76">
        <v>7</v>
      </c>
      <c r="F600" s="11"/>
      <c r="G600" s="12"/>
      <c r="H600" s="103"/>
      <c r="I600" s="14"/>
      <c r="J600" s="12"/>
      <c r="K600" s="87"/>
      <c r="L600" s="82"/>
      <c r="M600" s="11"/>
    </row>
    <row r="601" spans="1:13" s="79" customFormat="1" ht="13.5">
      <c r="A601" s="72"/>
      <c r="B601" s="88" t="s">
        <v>238</v>
      </c>
      <c r="C601" s="102"/>
      <c r="D601" s="86" t="str">
        <f>IF(ISNUMBER(C601),VLOOKUP(C601,Approaches,2,0),"")</f>
        <v/>
      </c>
      <c r="E601" s="76">
        <v>8</v>
      </c>
      <c r="F601" s="11"/>
      <c r="G601" s="12"/>
      <c r="H601" s="103"/>
      <c r="I601" s="14"/>
      <c r="J601" s="12"/>
      <c r="K601" s="87"/>
      <c r="L601" s="82"/>
      <c r="M601" s="11"/>
    </row>
    <row r="602" spans="1:13" s="79" customFormat="1" ht="13.5">
      <c r="A602" s="72"/>
      <c r="B602" s="88" t="s">
        <v>238</v>
      </c>
      <c r="C602" s="102"/>
      <c r="D602" s="90" t="str">
        <f>IF(ISNUMBER(C602),VLOOKUP(C602,Approaches,2,0),"")</f>
        <v/>
      </c>
      <c r="E602" s="76">
        <v>9</v>
      </c>
      <c r="F602" s="11"/>
      <c r="G602" s="12"/>
      <c r="H602" s="103"/>
      <c r="I602" s="14"/>
      <c r="J602" s="12"/>
      <c r="K602" s="87"/>
      <c r="L602" s="82"/>
      <c r="M602" s="11"/>
    </row>
    <row r="603" spans="1:13" s="79" customFormat="1" ht="14.25" thickBot="1">
      <c r="A603" s="72"/>
      <c r="B603" s="91"/>
      <c r="C603" s="91"/>
      <c r="D603" s="86"/>
      <c r="E603" s="76">
        <v>10</v>
      </c>
      <c r="F603" s="11"/>
      <c r="G603" s="12"/>
      <c r="H603" s="103"/>
      <c r="I603" s="15"/>
      <c r="J603" s="12"/>
      <c r="K603" s="87"/>
      <c r="L603" s="82"/>
      <c r="M603" s="11"/>
    </row>
    <row r="604" spans="1:13" s="79" customFormat="1" ht="14.25" thickBot="1">
      <c r="A604" s="72" t="str">
        <f>IF(B604="Code",1+MAX(A$5:A598),"")</f>
        <v/>
      </c>
      <c r="B604" s="92"/>
      <c r="C604" s="92"/>
      <c r="D604" s="92"/>
      <c r="E604" s="93"/>
      <c r="F604" s="94"/>
      <c r="G604" s="92" t="s">
        <v>204</v>
      </c>
      <c r="H604" s="95">
        <f>B594</f>
        <v>1105131</v>
      </c>
      <c r="I604" s="104"/>
      <c r="J604" s="93" t="s">
        <v>216</v>
      </c>
      <c r="K604" s="93"/>
      <c r="L604" s="93"/>
      <c r="M604" s="93"/>
    </row>
    <row r="605" spans="1:13" s="79" customFormat="1" ht="14.25" thickBot="1">
      <c r="A605" s="72">
        <f>IF(B605="Code",1+MAX(A$5:A604),"")</f>
        <v>51</v>
      </c>
      <c r="B605" s="73" t="s">
        <v>199</v>
      </c>
      <c r="C605" s="73"/>
      <c r="D605" s="74" t="s">
        <v>200</v>
      </c>
      <c r="E605" s="75"/>
      <c r="F605" s="74" t="s">
        <v>201</v>
      </c>
      <c r="G605" s="74" t="s">
        <v>202</v>
      </c>
      <c r="H605" s="75" t="s">
        <v>198</v>
      </c>
      <c r="I605" s="75" t="s">
        <v>203</v>
      </c>
      <c r="J605" s="75" t="s">
        <v>215</v>
      </c>
      <c r="K605" s="76"/>
      <c r="L605" s="77" t="str">
        <f>IF(AND(ISNUMBER(I616),ISNUMBER(H616)),"OK","")</f>
        <v/>
      </c>
      <c r="M605" s="78"/>
    </row>
    <row r="606" spans="1:13" s="79" customFormat="1" ht="13.5">
      <c r="A606" s="72" t="str">
        <f>IF(B606="Code",1+MAX(A$5:A605),"")</f>
        <v/>
      </c>
      <c r="B606" s="80">
        <f>VLOOKUP(A605,BasicHeadings,2,0)</f>
        <v>1105211</v>
      </c>
      <c r="C606" s="81"/>
      <c r="D606" s="80" t="str">
        <f>VLOOKUP(A605,BasicHeadings,3,0)</f>
        <v>Household textiles</v>
      </c>
      <c r="E606" s="76">
        <v>1</v>
      </c>
      <c r="F606" s="11"/>
      <c r="G606" s="11"/>
      <c r="H606" s="12"/>
      <c r="I606" s="12"/>
      <c r="J606" s="12" t="s">
        <v>216</v>
      </c>
      <c r="K606" s="76"/>
      <c r="L606" s="82"/>
      <c r="M606" s="11"/>
    </row>
    <row r="607" spans="1:13" s="79" customFormat="1" ht="15" customHeight="1">
      <c r="A607" s="72" t="str">
        <f>IF(B607="Code",1+MAX(A$5:A606),"")</f>
        <v/>
      </c>
      <c r="B607" s="83"/>
      <c r="C607" s="84" t="s">
        <v>212</v>
      </c>
      <c r="D607" s="83"/>
      <c r="E607" s="76">
        <v>2</v>
      </c>
      <c r="F607" s="11"/>
      <c r="G607" s="11"/>
      <c r="H607" s="12"/>
      <c r="I607" s="12"/>
      <c r="J607" s="12" t="s">
        <v>216</v>
      </c>
      <c r="K607" s="76"/>
      <c r="L607" s="82"/>
      <c r="M607" s="11"/>
    </row>
    <row r="608" spans="1:13" s="79" customFormat="1" ht="13.5" customHeight="1">
      <c r="A608" s="72" t="str">
        <f>IF(B608="Code",1+MAX(A$5:A607),"")</f>
        <v/>
      </c>
      <c r="B608" s="85"/>
      <c r="C608" s="167" t="s">
        <v>239</v>
      </c>
      <c r="D608" s="168"/>
      <c r="E608" s="76">
        <v>3</v>
      </c>
      <c r="F608" s="11"/>
      <c r="G608" s="11"/>
      <c r="H608" s="12"/>
      <c r="I608" s="13"/>
      <c r="J608" s="12" t="s">
        <v>216</v>
      </c>
      <c r="K608" s="76"/>
      <c r="L608" s="82"/>
      <c r="M608" s="11"/>
    </row>
    <row r="609" spans="1:13" s="79" customFormat="1" ht="13.5">
      <c r="A609" s="72" t="str">
        <f>IF(B609="Code",1+MAX(A$5:A608),"")</f>
        <v/>
      </c>
      <c r="B609" s="86"/>
      <c r="C609" s="169"/>
      <c r="D609" s="170"/>
      <c r="E609" s="87">
        <v>4</v>
      </c>
      <c r="F609" s="11"/>
      <c r="G609" s="11"/>
      <c r="H609" s="12"/>
      <c r="I609" s="12"/>
      <c r="J609" s="12" t="s">
        <v>216</v>
      </c>
      <c r="K609" s="76"/>
      <c r="L609" s="82"/>
      <c r="M609" s="11"/>
    </row>
    <row r="610" spans="1:13" s="79" customFormat="1" ht="13.5">
      <c r="A610" s="72" t="str">
        <f>IF(B610="Code",1+MAX(A$5:A609),"")</f>
        <v/>
      </c>
      <c r="B610" s="88" t="s">
        <v>238</v>
      </c>
      <c r="C610" s="102"/>
      <c r="D610" s="89" t="str">
        <f>IF(ISNUMBER(C610),VLOOKUP(C610,Approaches,2,0),"")</f>
        <v/>
      </c>
      <c r="E610" s="76">
        <v>5</v>
      </c>
      <c r="F610" s="11"/>
      <c r="G610" s="12"/>
      <c r="H610" s="103"/>
      <c r="I610" s="14"/>
      <c r="J610" s="12" t="s">
        <v>216</v>
      </c>
      <c r="K610" s="87"/>
      <c r="L610" s="82"/>
      <c r="M610" s="11"/>
    </row>
    <row r="611" spans="1:13" s="79" customFormat="1" ht="13.5">
      <c r="A611" s="72"/>
      <c r="B611" s="88" t="s">
        <v>238</v>
      </c>
      <c r="C611" s="102"/>
      <c r="D611" s="86" t="str">
        <f>IF(ISNUMBER(C611),VLOOKUP(C611,Approaches,2,0),"")</f>
        <v/>
      </c>
      <c r="E611" s="76">
        <v>6</v>
      </c>
      <c r="F611" s="11"/>
      <c r="G611" s="12"/>
      <c r="H611" s="103"/>
      <c r="I611" s="14"/>
      <c r="J611" s="12"/>
      <c r="K611" s="87"/>
      <c r="L611" s="82"/>
      <c r="M611" s="11"/>
    </row>
    <row r="612" spans="1:13" s="79" customFormat="1" ht="13.5">
      <c r="A612" s="72"/>
      <c r="B612" s="88" t="s">
        <v>238</v>
      </c>
      <c r="C612" s="102"/>
      <c r="D612" s="86" t="str">
        <f>IF(ISNUMBER(C612),VLOOKUP(C612,Approaches,2,0),"")</f>
        <v/>
      </c>
      <c r="E612" s="76">
        <v>7</v>
      </c>
      <c r="F612" s="11"/>
      <c r="G612" s="12"/>
      <c r="H612" s="103"/>
      <c r="I612" s="14"/>
      <c r="J612" s="12"/>
      <c r="K612" s="87"/>
      <c r="L612" s="82"/>
      <c r="M612" s="11"/>
    </row>
    <row r="613" spans="1:13" s="79" customFormat="1" ht="13.5">
      <c r="A613" s="72"/>
      <c r="B613" s="88" t="s">
        <v>238</v>
      </c>
      <c r="C613" s="102"/>
      <c r="D613" s="86" t="str">
        <f>IF(ISNUMBER(C613),VLOOKUP(C613,Approaches,2,0),"")</f>
        <v/>
      </c>
      <c r="E613" s="76">
        <v>8</v>
      </c>
      <c r="F613" s="11"/>
      <c r="G613" s="12"/>
      <c r="H613" s="103"/>
      <c r="I613" s="14"/>
      <c r="J613" s="12"/>
      <c r="K613" s="87"/>
      <c r="L613" s="82"/>
      <c r="M613" s="11"/>
    </row>
    <row r="614" spans="1:13" s="79" customFormat="1" ht="13.5">
      <c r="A614" s="72"/>
      <c r="B614" s="88" t="s">
        <v>238</v>
      </c>
      <c r="C614" s="102"/>
      <c r="D614" s="90" t="str">
        <f>IF(ISNUMBER(C614),VLOOKUP(C614,Approaches,2,0),"")</f>
        <v/>
      </c>
      <c r="E614" s="76">
        <v>9</v>
      </c>
      <c r="F614" s="11"/>
      <c r="G614" s="12"/>
      <c r="H614" s="103"/>
      <c r="I614" s="14"/>
      <c r="J614" s="12"/>
      <c r="K614" s="87"/>
      <c r="L614" s="82"/>
      <c r="M614" s="11"/>
    </row>
    <row r="615" spans="1:13" s="79" customFormat="1" ht="14.25" thickBot="1">
      <c r="A615" s="72"/>
      <c r="B615" s="91"/>
      <c r="C615" s="91"/>
      <c r="D615" s="86"/>
      <c r="E615" s="76">
        <v>10</v>
      </c>
      <c r="F615" s="11"/>
      <c r="G615" s="12"/>
      <c r="H615" s="103"/>
      <c r="I615" s="15"/>
      <c r="J615" s="12"/>
      <c r="K615" s="87"/>
      <c r="L615" s="82"/>
      <c r="M615" s="11"/>
    </row>
    <row r="616" spans="1:13" s="79" customFormat="1" ht="14.25" thickBot="1">
      <c r="A616" s="72" t="str">
        <f>IF(B616="Code",1+MAX(A$5:A610),"")</f>
        <v/>
      </c>
      <c r="B616" s="92"/>
      <c r="C616" s="92"/>
      <c r="D616" s="92"/>
      <c r="E616" s="93"/>
      <c r="F616" s="94"/>
      <c r="G616" s="92" t="s">
        <v>204</v>
      </c>
      <c r="H616" s="95">
        <f>B606</f>
        <v>1105211</v>
      </c>
      <c r="I616" s="104"/>
      <c r="J616" s="93" t="s">
        <v>216</v>
      </c>
      <c r="K616" s="93"/>
      <c r="L616" s="93"/>
      <c r="M616" s="93"/>
    </row>
    <row r="617" spans="1:13" s="79" customFormat="1" ht="14.25" thickBot="1">
      <c r="A617" s="72">
        <f>IF(B617="Code",1+MAX(A$5:A616),"")</f>
        <v>52</v>
      </c>
      <c r="B617" s="73" t="s">
        <v>199</v>
      </c>
      <c r="C617" s="73"/>
      <c r="D617" s="74" t="s">
        <v>200</v>
      </c>
      <c r="E617" s="75"/>
      <c r="F617" s="74" t="s">
        <v>201</v>
      </c>
      <c r="G617" s="74" t="s">
        <v>202</v>
      </c>
      <c r="H617" s="75" t="s">
        <v>198</v>
      </c>
      <c r="I617" s="75" t="s">
        <v>203</v>
      </c>
      <c r="J617" s="75" t="s">
        <v>215</v>
      </c>
      <c r="K617" s="76"/>
      <c r="L617" s="77" t="str">
        <f>IF(AND(ISNUMBER(I628),ISNUMBER(H628)),"OK","")</f>
        <v/>
      </c>
      <c r="M617" s="78"/>
    </row>
    <row r="618" spans="1:13" s="79" customFormat="1" ht="13.5">
      <c r="A618" s="72" t="str">
        <f>IF(B618="Code",1+MAX(A$5:A617),"")</f>
        <v/>
      </c>
      <c r="B618" s="80">
        <f>VLOOKUP(A617,BasicHeadings,2,0)</f>
        <v>1105311</v>
      </c>
      <c r="C618" s="81"/>
      <c r="D618" s="80" t="str">
        <f>VLOOKUP(A617,BasicHeadings,3,0)</f>
        <v>Major household appliances whether electric or not</v>
      </c>
      <c r="E618" s="76">
        <v>1</v>
      </c>
      <c r="F618" s="11"/>
      <c r="G618" s="11"/>
      <c r="H618" s="12"/>
      <c r="I618" s="12"/>
      <c r="J618" s="12" t="s">
        <v>216</v>
      </c>
      <c r="K618" s="76"/>
      <c r="L618" s="82"/>
      <c r="M618" s="11"/>
    </row>
    <row r="619" spans="1:13" s="79" customFormat="1" ht="15" customHeight="1">
      <c r="A619" s="72" t="str">
        <f>IF(B619="Code",1+MAX(A$5:A618),"")</f>
        <v/>
      </c>
      <c r="B619" s="83"/>
      <c r="C619" s="84" t="s">
        <v>212</v>
      </c>
      <c r="D619" s="83"/>
      <c r="E619" s="76">
        <v>2</v>
      </c>
      <c r="F619" s="11"/>
      <c r="G619" s="11"/>
      <c r="H619" s="12"/>
      <c r="I619" s="12"/>
      <c r="J619" s="12" t="s">
        <v>216</v>
      </c>
      <c r="K619" s="76"/>
      <c r="L619" s="82"/>
      <c r="M619" s="11"/>
    </row>
    <row r="620" spans="1:13" s="79" customFormat="1" ht="13.5" customHeight="1">
      <c r="A620" s="72" t="str">
        <f>IF(B620="Code",1+MAX(A$5:A619),"")</f>
        <v/>
      </c>
      <c r="B620" s="85"/>
      <c r="C620" s="167" t="s">
        <v>239</v>
      </c>
      <c r="D620" s="168"/>
      <c r="E620" s="76">
        <v>3</v>
      </c>
      <c r="F620" s="11"/>
      <c r="G620" s="11"/>
      <c r="H620" s="12"/>
      <c r="I620" s="13"/>
      <c r="J620" s="12" t="s">
        <v>216</v>
      </c>
      <c r="K620" s="76"/>
      <c r="L620" s="82"/>
      <c r="M620" s="11"/>
    </row>
    <row r="621" spans="1:13" s="79" customFormat="1" ht="13.5">
      <c r="A621" s="72" t="str">
        <f>IF(B621="Code",1+MAX(A$5:A620),"")</f>
        <v/>
      </c>
      <c r="B621" s="86"/>
      <c r="C621" s="169"/>
      <c r="D621" s="170"/>
      <c r="E621" s="87">
        <v>4</v>
      </c>
      <c r="F621" s="11"/>
      <c r="G621" s="11"/>
      <c r="H621" s="12"/>
      <c r="I621" s="12"/>
      <c r="J621" s="12" t="s">
        <v>216</v>
      </c>
      <c r="K621" s="76"/>
      <c r="L621" s="82"/>
      <c r="M621" s="11"/>
    </row>
    <row r="622" spans="1:13" s="79" customFormat="1" ht="13.5">
      <c r="A622" s="72" t="str">
        <f>IF(B622="Code",1+MAX(A$5:A621),"")</f>
        <v/>
      </c>
      <c r="B622" s="88" t="s">
        <v>238</v>
      </c>
      <c r="C622" s="102"/>
      <c r="D622" s="89" t="str">
        <f>IF(ISNUMBER(C622),VLOOKUP(C622,Approaches,2,0),"")</f>
        <v/>
      </c>
      <c r="E622" s="76">
        <v>5</v>
      </c>
      <c r="F622" s="11"/>
      <c r="G622" s="12"/>
      <c r="H622" s="103"/>
      <c r="I622" s="14"/>
      <c r="J622" s="12" t="s">
        <v>216</v>
      </c>
      <c r="K622" s="87"/>
      <c r="L622" s="82"/>
      <c r="M622" s="11"/>
    </row>
    <row r="623" spans="1:13" s="79" customFormat="1" ht="13.5">
      <c r="A623" s="72"/>
      <c r="B623" s="88" t="s">
        <v>238</v>
      </c>
      <c r="C623" s="102"/>
      <c r="D623" s="86" t="str">
        <f>IF(ISNUMBER(C623),VLOOKUP(C623,Approaches,2,0),"")</f>
        <v/>
      </c>
      <c r="E623" s="76">
        <v>6</v>
      </c>
      <c r="F623" s="11"/>
      <c r="G623" s="12"/>
      <c r="H623" s="103"/>
      <c r="I623" s="14"/>
      <c r="J623" s="12"/>
      <c r="K623" s="87"/>
      <c r="L623" s="82"/>
      <c r="M623" s="11"/>
    </row>
    <row r="624" spans="1:13" s="79" customFormat="1" ht="13.5">
      <c r="A624" s="72"/>
      <c r="B624" s="88" t="s">
        <v>238</v>
      </c>
      <c r="C624" s="102"/>
      <c r="D624" s="86" t="str">
        <f>IF(ISNUMBER(C624),VLOOKUP(C624,Approaches,2,0),"")</f>
        <v/>
      </c>
      <c r="E624" s="76">
        <v>7</v>
      </c>
      <c r="F624" s="11"/>
      <c r="G624" s="12"/>
      <c r="H624" s="103"/>
      <c r="I624" s="14"/>
      <c r="J624" s="12"/>
      <c r="K624" s="87"/>
      <c r="L624" s="82"/>
      <c r="M624" s="11"/>
    </row>
    <row r="625" spans="1:13" s="79" customFormat="1" ht="13.5">
      <c r="A625" s="72"/>
      <c r="B625" s="88" t="s">
        <v>238</v>
      </c>
      <c r="C625" s="102"/>
      <c r="D625" s="86" t="str">
        <f>IF(ISNUMBER(C625),VLOOKUP(C625,Approaches,2,0),"")</f>
        <v/>
      </c>
      <c r="E625" s="76">
        <v>8</v>
      </c>
      <c r="F625" s="11"/>
      <c r="G625" s="12"/>
      <c r="H625" s="103"/>
      <c r="I625" s="14"/>
      <c r="J625" s="12"/>
      <c r="K625" s="87"/>
      <c r="L625" s="82"/>
      <c r="M625" s="11"/>
    </row>
    <row r="626" spans="1:13" s="79" customFormat="1" ht="13.5">
      <c r="A626" s="72"/>
      <c r="B626" s="88" t="s">
        <v>238</v>
      </c>
      <c r="C626" s="102"/>
      <c r="D626" s="90" t="str">
        <f>IF(ISNUMBER(C626),VLOOKUP(C626,Approaches,2,0),"")</f>
        <v/>
      </c>
      <c r="E626" s="76">
        <v>9</v>
      </c>
      <c r="F626" s="11"/>
      <c r="G626" s="12"/>
      <c r="H626" s="103"/>
      <c r="I626" s="14"/>
      <c r="J626" s="12"/>
      <c r="K626" s="87"/>
      <c r="L626" s="82"/>
      <c r="M626" s="11"/>
    </row>
    <row r="627" spans="1:13" s="79" customFormat="1" ht="14.25" thickBot="1">
      <c r="A627" s="72"/>
      <c r="B627" s="91"/>
      <c r="C627" s="91"/>
      <c r="D627" s="86"/>
      <c r="E627" s="76">
        <v>10</v>
      </c>
      <c r="F627" s="11"/>
      <c r="G627" s="12"/>
      <c r="H627" s="103"/>
      <c r="I627" s="15"/>
      <c r="J627" s="12"/>
      <c r="K627" s="87"/>
      <c r="L627" s="82"/>
      <c r="M627" s="11"/>
    </row>
    <row r="628" spans="1:13" s="79" customFormat="1" ht="14.25" thickBot="1">
      <c r="A628" s="72" t="str">
        <f>IF(B628="Code",1+MAX(A$5:A622),"")</f>
        <v/>
      </c>
      <c r="B628" s="92"/>
      <c r="C628" s="92"/>
      <c r="D628" s="92"/>
      <c r="E628" s="93"/>
      <c r="F628" s="94"/>
      <c r="G628" s="92" t="s">
        <v>204</v>
      </c>
      <c r="H628" s="95">
        <f>B618</f>
        <v>1105311</v>
      </c>
      <c r="I628" s="104"/>
      <c r="J628" s="93" t="s">
        <v>216</v>
      </c>
      <c r="K628" s="93"/>
      <c r="L628" s="93"/>
      <c r="M628" s="93"/>
    </row>
    <row r="629" spans="1:13" s="79" customFormat="1" ht="14.25" thickBot="1">
      <c r="A629" s="72">
        <f>IF(B629="Code",1+MAX(A$5:A628),"")</f>
        <v>53</v>
      </c>
      <c r="B629" s="73" t="s">
        <v>199</v>
      </c>
      <c r="C629" s="73"/>
      <c r="D629" s="74" t="s">
        <v>200</v>
      </c>
      <c r="E629" s="75"/>
      <c r="F629" s="74" t="s">
        <v>201</v>
      </c>
      <c r="G629" s="74" t="s">
        <v>202</v>
      </c>
      <c r="H629" s="75" t="s">
        <v>198</v>
      </c>
      <c r="I629" s="75" t="s">
        <v>203</v>
      </c>
      <c r="J629" s="75" t="s">
        <v>215</v>
      </c>
      <c r="K629" s="76"/>
      <c r="L629" s="77" t="str">
        <f>IF(AND(ISNUMBER(I640),ISNUMBER(H640)),"OK","")</f>
        <v/>
      </c>
      <c r="M629" s="78"/>
    </row>
    <row r="630" spans="1:13" s="79" customFormat="1" ht="13.5">
      <c r="A630" s="72" t="str">
        <f>IF(B630="Code",1+MAX(A$5:A629),"")</f>
        <v/>
      </c>
      <c r="B630" s="80">
        <f>VLOOKUP(A629,BasicHeadings,2,0)</f>
        <v>1105321</v>
      </c>
      <c r="C630" s="81"/>
      <c r="D630" s="80" t="str">
        <f>VLOOKUP(A629,BasicHeadings,3,0)</f>
        <v>Small electric household appliances</v>
      </c>
      <c r="E630" s="76">
        <v>1</v>
      </c>
      <c r="F630" s="11"/>
      <c r="G630" s="11"/>
      <c r="H630" s="12"/>
      <c r="I630" s="12"/>
      <c r="J630" s="12" t="s">
        <v>216</v>
      </c>
      <c r="K630" s="76"/>
      <c r="L630" s="82"/>
      <c r="M630" s="11"/>
    </row>
    <row r="631" spans="1:13" s="79" customFormat="1" ht="15" customHeight="1">
      <c r="A631" s="72" t="str">
        <f>IF(B631="Code",1+MAX(A$5:A630),"")</f>
        <v/>
      </c>
      <c r="B631" s="83"/>
      <c r="C631" s="84" t="s">
        <v>212</v>
      </c>
      <c r="D631" s="83"/>
      <c r="E631" s="76">
        <v>2</v>
      </c>
      <c r="F631" s="11"/>
      <c r="G631" s="11"/>
      <c r="H631" s="12"/>
      <c r="I631" s="12"/>
      <c r="J631" s="12" t="s">
        <v>216</v>
      </c>
      <c r="K631" s="76"/>
      <c r="L631" s="82"/>
      <c r="M631" s="11"/>
    </row>
    <row r="632" spans="1:13" s="79" customFormat="1" ht="13.5" customHeight="1">
      <c r="A632" s="72" t="str">
        <f>IF(B632="Code",1+MAX(A$5:A631),"")</f>
        <v/>
      </c>
      <c r="B632" s="85"/>
      <c r="C632" s="167" t="s">
        <v>239</v>
      </c>
      <c r="D632" s="168"/>
      <c r="E632" s="76">
        <v>3</v>
      </c>
      <c r="F632" s="11"/>
      <c r="G632" s="11"/>
      <c r="H632" s="12"/>
      <c r="I632" s="13"/>
      <c r="J632" s="12" t="s">
        <v>216</v>
      </c>
      <c r="K632" s="76"/>
      <c r="L632" s="82"/>
      <c r="M632" s="11"/>
    </row>
    <row r="633" spans="1:13" s="79" customFormat="1" ht="13.5">
      <c r="A633" s="72" t="str">
        <f>IF(B633="Code",1+MAX(A$5:A632),"")</f>
        <v/>
      </c>
      <c r="B633" s="86"/>
      <c r="C633" s="169"/>
      <c r="D633" s="170"/>
      <c r="E633" s="87">
        <v>4</v>
      </c>
      <c r="F633" s="11"/>
      <c r="G633" s="11"/>
      <c r="H633" s="12"/>
      <c r="I633" s="12"/>
      <c r="J633" s="12" t="s">
        <v>216</v>
      </c>
      <c r="K633" s="76"/>
      <c r="L633" s="82"/>
      <c r="M633" s="11"/>
    </row>
    <row r="634" spans="1:13" s="79" customFormat="1" ht="13.5">
      <c r="A634" s="72" t="str">
        <f>IF(B634="Code",1+MAX(A$5:A633),"")</f>
        <v/>
      </c>
      <c r="B634" s="88" t="s">
        <v>238</v>
      </c>
      <c r="C634" s="102"/>
      <c r="D634" s="89" t="str">
        <f>IF(ISNUMBER(C634),VLOOKUP(C634,Approaches,2,0),"")</f>
        <v/>
      </c>
      <c r="E634" s="76">
        <v>5</v>
      </c>
      <c r="F634" s="11"/>
      <c r="G634" s="12"/>
      <c r="H634" s="103"/>
      <c r="I634" s="14"/>
      <c r="J634" s="12" t="s">
        <v>216</v>
      </c>
      <c r="K634" s="87"/>
      <c r="L634" s="82"/>
      <c r="M634" s="11"/>
    </row>
    <row r="635" spans="1:13" s="79" customFormat="1" ht="13.5">
      <c r="A635" s="72"/>
      <c r="B635" s="88" t="s">
        <v>238</v>
      </c>
      <c r="C635" s="102"/>
      <c r="D635" s="86" t="str">
        <f>IF(ISNUMBER(C635),VLOOKUP(C635,Approaches,2,0),"")</f>
        <v/>
      </c>
      <c r="E635" s="76">
        <v>6</v>
      </c>
      <c r="F635" s="11"/>
      <c r="G635" s="12"/>
      <c r="H635" s="103"/>
      <c r="I635" s="14"/>
      <c r="J635" s="12"/>
      <c r="K635" s="87"/>
      <c r="L635" s="82"/>
      <c r="M635" s="11"/>
    </row>
    <row r="636" spans="1:13" s="79" customFormat="1" ht="13.5">
      <c r="A636" s="72"/>
      <c r="B636" s="88" t="s">
        <v>238</v>
      </c>
      <c r="C636" s="102"/>
      <c r="D636" s="86" t="str">
        <f>IF(ISNUMBER(C636),VLOOKUP(C636,Approaches,2,0),"")</f>
        <v/>
      </c>
      <c r="E636" s="76">
        <v>7</v>
      </c>
      <c r="F636" s="11"/>
      <c r="G636" s="12"/>
      <c r="H636" s="103"/>
      <c r="I636" s="14"/>
      <c r="J636" s="12"/>
      <c r="K636" s="87"/>
      <c r="L636" s="82"/>
      <c r="M636" s="11"/>
    </row>
    <row r="637" spans="1:13" s="79" customFormat="1" ht="13.5">
      <c r="A637" s="72"/>
      <c r="B637" s="88" t="s">
        <v>238</v>
      </c>
      <c r="C637" s="102"/>
      <c r="D637" s="86" t="str">
        <f>IF(ISNUMBER(C637),VLOOKUP(C637,Approaches,2,0),"")</f>
        <v/>
      </c>
      <c r="E637" s="76">
        <v>8</v>
      </c>
      <c r="F637" s="11"/>
      <c r="G637" s="12"/>
      <c r="H637" s="103"/>
      <c r="I637" s="14"/>
      <c r="J637" s="12"/>
      <c r="K637" s="87"/>
      <c r="L637" s="82"/>
      <c r="M637" s="11"/>
    </row>
    <row r="638" spans="1:13" s="79" customFormat="1" ht="13.5">
      <c r="A638" s="72"/>
      <c r="B638" s="88" t="s">
        <v>238</v>
      </c>
      <c r="C638" s="102"/>
      <c r="D638" s="90" t="str">
        <f>IF(ISNUMBER(C638),VLOOKUP(C638,Approaches,2,0),"")</f>
        <v/>
      </c>
      <c r="E638" s="76">
        <v>9</v>
      </c>
      <c r="F638" s="11"/>
      <c r="G638" s="12"/>
      <c r="H638" s="103"/>
      <c r="I638" s="14"/>
      <c r="J638" s="12"/>
      <c r="K638" s="87"/>
      <c r="L638" s="82"/>
      <c r="M638" s="11"/>
    </row>
    <row r="639" spans="1:13" s="79" customFormat="1" ht="14.25" thickBot="1">
      <c r="A639" s="72"/>
      <c r="B639" s="91"/>
      <c r="C639" s="91"/>
      <c r="D639" s="86"/>
      <c r="E639" s="76">
        <v>10</v>
      </c>
      <c r="F639" s="11"/>
      <c r="G639" s="12"/>
      <c r="H639" s="103"/>
      <c r="I639" s="15"/>
      <c r="J639" s="12"/>
      <c r="K639" s="87"/>
      <c r="L639" s="82"/>
      <c r="M639" s="11"/>
    </row>
    <row r="640" spans="1:13" s="79" customFormat="1" ht="14.25" thickBot="1">
      <c r="A640" s="72" t="str">
        <f>IF(B640="Code",1+MAX(A$5:A634),"")</f>
        <v/>
      </c>
      <c r="B640" s="92"/>
      <c r="C640" s="92"/>
      <c r="D640" s="92"/>
      <c r="E640" s="93"/>
      <c r="F640" s="94"/>
      <c r="G640" s="92" t="s">
        <v>204</v>
      </c>
      <c r="H640" s="95">
        <f>B630</f>
        <v>1105321</v>
      </c>
      <c r="I640" s="104"/>
      <c r="J640" s="93" t="s">
        <v>216</v>
      </c>
      <c r="K640" s="93"/>
      <c r="L640" s="93"/>
      <c r="M640" s="93"/>
    </row>
    <row r="641" spans="1:13" s="79" customFormat="1" ht="14.25" thickBot="1">
      <c r="A641" s="72">
        <f>IF(B641="Code",1+MAX(A$5:A640),"")</f>
        <v>54</v>
      </c>
      <c r="B641" s="73" t="s">
        <v>199</v>
      </c>
      <c r="C641" s="73"/>
      <c r="D641" s="74" t="s">
        <v>200</v>
      </c>
      <c r="E641" s="75"/>
      <c r="F641" s="74" t="s">
        <v>201</v>
      </c>
      <c r="G641" s="74" t="s">
        <v>202</v>
      </c>
      <c r="H641" s="75" t="s">
        <v>198</v>
      </c>
      <c r="I641" s="75" t="s">
        <v>203</v>
      </c>
      <c r="J641" s="75" t="s">
        <v>215</v>
      </c>
      <c r="K641" s="76"/>
      <c r="L641" s="77" t="str">
        <f>IF(AND(ISNUMBER(I652),ISNUMBER(H652)),"OK","")</f>
        <v/>
      </c>
      <c r="M641" s="78"/>
    </row>
    <row r="642" spans="1:13" s="79" customFormat="1" ht="13.5">
      <c r="A642" s="72" t="str">
        <f>IF(B642="Code",1+MAX(A$5:A641),"")</f>
        <v/>
      </c>
      <c r="B642" s="80">
        <f>VLOOKUP(A641,BasicHeadings,2,0)</f>
        <v>1105331</v>
      </c>
      <c r="C642" s="81"/>
      <c r="D642" s="80" t="str">
        <f>VLOOKUP(A641,BasicHeadings,3,0)</f>
        <v>Repair of household appliances</v>
      </c>
      <c r="E642" s="76">
        <v>1</v>
      </c>
      <c r="F642" s="11"/>
      <c r="G642" s="11"/>
      <c r="H642" s="12"/>
      <c r="I642" s="12"/>
      <c r="J642" s="12" t="s">
        <v>216</v>
      </c>
      <c r="K642" s="76"/>
      <c r="L642" s="82"/>
      <c r="M642" s="11"/>
    </row>
    <row r="643" spans="1:13" s="79" customFormat="1" ht="15" customHeight="1">
      <c r="A643" s="72" t="str">
        <f>IF(B643="Code",1+MAX(A$5:A642),"")</f>
        <v/>
      </c>
      <c r="B643" s="83"/>
      <c r="C643" s="84" t="s">
        <v>212</v>
      </c>
      <c r="D643" s="83"/>
      <c r="E643" s="76">
        <v>2</v>
      </c>
      <c r="F643" s="11"/>
      <c r="G643" s="11"/>
      <c r="H643" s="12"/>
      <c r="I643" s="12"/>
      <c r="J643" s="12" t="s">
        <v>216</v>
      </c>
      <c r="K643" s="76"/>
      <c r="L643" s="82"/>
      <c r="M643" s="11"/>
    </row>
    <row r="644" spans="1:13" s="79" customFormat="1" ht="13.5" customHeight="1">
      <c r="A644" s="72" t="str">
        <f>IF(B644="Code",1+MAX(A$5:A643),"")</f>
        <v/>
      </c>
      <c r="B644" s="85"/>
      <c r="C644" s="167" t="s">
        <v>239</v>
      </c>
      <c r="D644" s="168"/>
      <c r="E644" s="76">
        <v>3</v>
      </c>
      <c r="F644" s="11"/>
      <c r="G644" s="11"/>
      <c r="H644" s="12"/>
      <c r="I644" s="13"/>
      <c r="J644" s="12" t="s">
        <v>216</v>
      </c>
      <c r="K644" s="76"/>
      <c r="L644" s="82"/>
      <c r="M644" s="11"/>
    </row>
    <row r="645" spans="1:13" s="79" customFormat="1" ht="13.5">
      <c r="A645" s="72" t="str">
        <f>IF(B645="Code",1+MAX(A$5:A644),"")</f>
        <v/>
      </c>
      <c r="B645" s="86"/>
      <c r="C645" s="169"/>
      <c r="D645" s="170"/>
      <c r="E645" s="87">
        <v>4</v>
      </c>
      <c r="F645" s="11"/>
      <c r="G645" s="11"/>
      <c r="H645" s="12"/>
      <c r="I645" s="12"/>
      <c r="J645" s="12" t="s">
        <v>216</v>
      </c>
      <c r="K645" s="76"/>
      <c r="L645" s="82"/>
      <c r="M645" s="11"/>
    </row>
    <row r="646" spans="1:13" s="79" customFormat="1" ht="13.5">
      <c r="A646" s="72" t="str">
        <f>IF(B646="Code",1+MAX(A$5:A645),"")</f>
        <v/>
      </c>
      <c r="B646" s="88" t="s">
        <v>238</v>
      </c>
      <c r="C646" s="102"/>
      <c r="D646" s="89" t="str">
        <f>IF(ISNUMBER(C646),VLOOKUP(C646,Approaches,2,0),"")</f>
        <v/>
      </c>
      <c r="E646" s="76">
        <v>5</v>
      </c>
      <c r="F646" s="11"/>
      <c r="G646" s="12"/>
      <c r="H646" s="103"/>
      <c r="I646" s="14"/>
      <c r="J646" s="12" t="s">
        <v>216</v>
      </c>
      <c r="K646" s="87"/>
      <c r="L646" s="82"/>
      <c r="M646" s="11"/>
    </row>
    <row r="647" spans="1:13" s="79" customFormat="1" ht="13.5">
      <c r="A647" s="72"/>
      <c r="B647" s="88" t="s">
        <v>238</v>
      </c>
      <c r="C647" s="102"/>
      <c r="D647" s="86" t="str">
        <f>IF(ISNUMBER(C647),VLOOKUP(C647,Approaches,2,0),"")</f>
        <v/>
      </c>
      <c r="E647" s="76">
        <v>6</v>
      </c>
      <c r="F647" s="11"/>
      <c r="G647" s="12"/>
      <c r="H647" s="103"/>
      <c r="I647" s="14"/>
      <c r="J647" s="12"/>
      <c r="K647" s="87"/>
      <c r="L647" s="82"/>
      <c r="M647" s="11"/>
    </row>
    <row r="648" spans="1:13" s="79" customFormat="1" ht="13.5">
      <c r="A648" s="72"/>
      <c r="B648" s="88" t="s">
        <v>238</v>
      </c>
      <c r="C648" s="102"/>
      <c r="D648" s="86" t="str">
        <f>IF(ISNUMBER(C648),VLOOKUP(C648,Approaches,2,0),"")</f>
        <v/>
      </c>
      <c r="E648" s="76">
        <v>7</v>
      </c>
      <c r="F648" s="11"/>
      <c r="G648" s="12"/>
      <c r="H648" s="103"/>
      <c r="I648" s="14"/>
      <c r="J648" s="12"/>
      <c r="K648" s="87"/>
      <c r="L648" s="82"/>
      <c r="M648" s="11"/>
    </row>
    <row r="649" spans="1:13" s="79" customFormat="1" ht="13.5">
      <c r="A649" s="72"/>
      <c r="B649" s="88" t="s">
        <v>238</v>
      </c>
      <c r="C649" s="102"/>
      <c r="D649" s="86" t="str">
        <f>IF(ISNUMBER(C649),VLOOKUP(C649,Approaches,2,0),"")</f>
        <v/>
      </c>
      <c r="E649" s="76">
        <v>8</v>
      </c>
      <c r="F649" s="11"/>
      <c r="G649" s="12"/>
      <c r="H649" s="103"/>
      <c r="I649" s="14"/>
      <c r="J649" s="12"/>
      <c r="K649" s="87"/>
      <c r="L649" s="82"/>
      <c r="M649" s="11"/>
    </row>
    <row r="650" spans="1:13" s="79" customFormat="1" ht="13.5">
      <c r="A650" s="72"/>
      <c r="B650" s="88" t="s">
        <v>238</v>
      </c>
      <c r="C650" s="102"/>
      <c r="D650" s="90" t="str">
        <f>IF(ISNUMBER(C650),VLOOKUP(C650,Approaches,2,0),"")</f>
        <v/>
      </c>
      <c r="E650" s="76">
        <v>9</v>
      </c>
      <c r="F650" s="11"/>
      <c r="G650" s="12"/>
      <c r="H650" s="103"/>
      <c r="I650" s="14"/>
      <c r="J650" s="12"/>
      <c r="K650" s="87"/>
      <c r="L650" s="82"/>
      <c r="M650" s="11"/>
    </row>
    <row r="651" spans="1:13" s="79" customFormat="1" ht="14.25" thickBot="1">
      <c r="A651" s="72"/>
      <c r="B651" s="91"/>
      <c r="C651" s="91"/>
      <c r="D651" s="86"/>
      <c r="E651" s="76">
        <v>10</v>
      </c>
      <c r="F651" s="11"/>
      <c r="G651" s="12"/>
      <c r="H651" s="103"/>
      <c r="I651" s="15"/>
      <c r="J651" s="12"/>
      <c r="K651" s="87"/>
      <c r="L651" s="82"/>
      <c r="M651" s="11"/>
    </row>
    <row r="652" spans="1:13" s="79" customFormat="1" ht="14.25" thickBot="1">
      <c r="A652" s="72" t="str">
        <f>IF(B652="Code",1+MAX(A$5:A646),"")</f>
        <v/>
      </c>
      <c r="B652" s="92"/>
      <c r="C652" s="92"/>
      <c r="D652" s="92"/>
      <c r="E652" s="93"/>
      <c r="F652" s="94"/>
      <c r="G652" s="92" t="s">
        <v>204</v>
      </c>
      <c r="H652" s="95">
        <f>B642</f>
        <v>1105331</v>
      </c>
      <c r="I652" s="104"/>
      <c r="J652" s="93" t="s">
        <v>216</v>
      </c>
      <c r="K652" s="93"/>
      <c r="L652" s="93"/>
      <c r="M652" s="93"/>
    </row>
    <row r="653" spans="1:13" s="79" customFormat="1" ht="14.25" thickBot="1">
      <c r="A653" s="72">
        <f>IF(B653="Code",1+MAX(A$5:A652),"")</f>
        <v>55</v>
      </c>
      <c r="B653" s="73" t="s">
        <v>199</v>
      </c>
      <c r="C653" s="73"/>
      <c r="D653" s="74" t="s">
        <v>200</v>
      </c>
      <c r="E653" s="75"/>
      <c r="F653" s="74" t="s">
        <v>201</v>
      </c>
      <c r="G653" s="74" t="s">
        <v>202</v>
      </c>
      <c r="H653" s="75" t="s">
        <v>198</v>
      </c>
      <c r="I653" s="75" t="s">
        <v>203</v>
      </c>
      <c r="J653" s="75" t="s">
        <v>215</v>
      </c>
      <c r="K653" s="76"/>
      <c r="L653" s="77" t="str">
        <f>IF(AND(ISNUMBER(I664),ISNUMBER(H664)),"OK","")</f>
        <v/>
      </c>
      <c r="M653" s="78"/>
    </row>
    <row r="654" spans="1:13" s="79" customFormat="1" ht="13.5">
      <c r="A654" s="72" t="str">
        <f>IF(B654="Code",1+MAX(A$5:A653),"")</f>
        <v/>
      </c>
      <c r="B654" s="80">
        <f>VLOOKUP(A653,BasicHeadings,2,0)</f>
        <v>1105411</v>
      </c>
      <c r="C654" s="81"/>
      <c r="D654" s="80" t="str">
        <f>VLOOKUP(A653,BasicHeadings,3,0)</f>
        <v>Glassware, tableware and household utensils</v>
      </c>
      <c r="E654" s="76">
        <v>1</v>
      </c>
      <c r="F654" s="11"/>
      <c r="G654" s="11"/>
      <c r="H654" s="12"/>
      <c r="I654" s="12"/>
      <c r="J654" s="12" t="s">
        <v>216</v>
      </c>
      <c r="K654" s="76"/>
      <c r="L654" s="82"/>
      <c r="M654" s="11"/>
    </row>
    <row r="655" spans="1:13" s="79" customFormat="1" ht="15" customHeight="1">
      <c r="A655" s="72" t="str">
        <f>IF(B655="Code",1+MAX(A$5:A654),"")</f>
        <v/>
      </c>
      <c r="B655" s="83"/>
      <c r="C655" s="84" t="s">
        <v>212</v>
      </c>
      <c r="D655" s="83"/>
      <c r="E655" s="76">
        <v>2</v>
      </c>
      <c r="F655" s="11"/>
      <c r="G655" s="11"/>
      <c r="H655" s="12"/>
      <c r="I655" s="12"/>
      <c r="J655" s="12" t="s">
        <v>216</v>
      </c>
      <c r="K655" s="76"/>
      <c r="L655" s="82"/>
      <c r="M655" s="11"/>
    </row>
    <row r="656" spans="1:13" s="79" customFormat="1" ht="13.5" customHeight="1">
      <c r="A656" s="72" t="str">
        <f>IF(B656="Code",1+MAX(A$5:A655),"")</f>
        <v/>
      </c>
      <c r="B656" s="85"/>
      <c r="C656" s="167" t="s">
        <v>239</v>
      </c>
      <c r="D656" s="168"/>
      <c r="E656" s="76">
        <v>3</v>
      </c>
      <c r="F656" s="11"/>
      <c r="G656" s="11"/>
      <c r="H656" s="12"/>
      <c r="I656" s="13"/>
      <c r="J656" s="12" t="s">
        <v>216</v>
      </c>
      <c r="K656" s="76"/>
      <c r="L656" s="82"/>
      <c r="M656" s="11"/>
    </row>
    <row r="657" spans="1:13" s="79" customFormat="1" ht="13.5">
      <c r="A657" s="72" t="str">
        <f>IF(B657="Code",1+MAX(A$5:A656),"")</f>
        <v/>
      </c>
      <c r="B657" s="86"/>
      <c r="C657" s="169"/>
      <c r="D657" s="170"/>
      <c r="E657" s="87">
        <v>4</v>
      </c>
      <c r="F657" s="11"/>
      <c r="G657" s="11"/>
      <c r="H657" s="12"/>
      <c r="I657" s="12"/>
      <c r="J657" s="12" t="s">
        <v>216</v>
      </c>
      <c r="K657" s="76"/>
      <c r="L657" s="82"/>
      <c r="M657" s="11"/>
    </row>
    <row r="658" spans="1:13" s="79" customFormat="1" ht="13.5">
      <c r="A658" s="72" t="str">
        <f>IF(B658="Code",1+MAX(A$5:A657),"")</f>
        <v/>
      </c>
      <c r="B658" s="88" t="s">
        <v>238</v>
      </c>
      <c r="C658" s="102"/>
      <c r="D658" s="89" t="str">
        <f>IF(ISNUMBER(C658),VLOOKUP(C658,Approaches,2,0),"")</f>
        <v/>
      </c>
      <c r="E658" s="76">
        <v>5</v>
      </c>
      <c r="F658" s="11"/>
      <c r="G658" s="12"/>
      <c r="H658" s="103"/>
      <c r="I658" s="14"/>
      <c r="J658" s="12" t="s">
        <v>216</v>
      </c>
      <c r="K658" s="87"/>
      <c r="L658" s="82"/>
      <c r="M658" s="11"/>
    </row>
    <row r="659" spans="1:13" s="79" customFormat="1" ht="13.5">
      <c r="A659" s="72"/>
      <c r="B659" s="88" t="s">
        <v>238</v>
      </c>
      <c r="C659" s="102"/>
      <c r="D659" s="86" t="str">
        <f>IF(ISNUMBER(C659),VLOOKUP(C659,Approaches,2,0),"")</f>
        <v/>
      </c>
      <c r="E659" s="76">
        <v>6</v>
      </c>
      <c r="F659" s="11"/>
      <c r="G659" s="12"/>
      <c r="H659" s="103"/>
      <c r="I659" s="14"/>
      <c r="J659" s="12"/>
      <c r="K659" s="87"/>
      <c r="L659" s="82"/>
      <c r="M659" s="11"/>
    </row>
    <row r="660" spans="1:13" s="79" customFormat="1" ht="13.5">
      <c r="A660" s="72"/>
      <c r="B660" s="88" t="s">
        <v>238</v>
      </c>
      <c r="C660" s="102"/>
      <c r="D660" s="86" t="str">
        <f>IF(ISNUMBER(C660),VLOOKUP(C660,Approaches,2,0),"")</f>
        <v/>
      </c>
      <c r="E660" s="76">
        <v>7</v>
      </c>
      <c r="F660" s="11"/>
      <c r="G660" s="12"/>
      <c r="H660" s="103"/>
      <c r="I660" s="14"/>
      <c r="J660" s="12"/>
      <c r="K660" s="87"/>
      <c r="L660" s="82"/>
      <c r="M660" s="11"/>
    </row>
    <row r="661" spans="1:13" s="79" customFormat="1" ht="13.5">
      <c r="A661" s="72"/>
      <c r="B661" s="88" t="s">
        <v>238</v>
      </c>
      <c r="C661" s="102"/>
      <c r="D661" s="86" t="str">
        <f>IF(ISNUMBER(C661),VLOOKUP(C661,Approaches,2,0),"")</f>
        <v/>
      </c>
      <c r="E661" s="76">
        <v>8</v>
      </c>
      <c r="F661" s="11"/>
      <c r="G661" s="12"/>
      <c r="H661" s="103"/>
      <c r="I661" s="14"/>
      <c r="J661" s="12"/>
      <c r="K661" s="87"/>
      <c r="L661" s="82"/>
      <c r="M661" s="11"/>
    </row>
    <row r="662" spans="1:13" s="79" customFormat="1" ht="13.5">
      <c r="A662" s="72"/>
      <c r="B662" s="88" t="s">
        <v>238</v>
      </c>
      <c r="C662" s="102"/>
      <c r="D662" s="90" t="str">
        <f>IF(ISNUMBER(C662),VLOOKUP(C662,Approaches,2,0),"")</f>
        <v/>
      </c>
      <c r="E662" s="76">
        <v>9</v>
      </c>
      <c r="F662" s="11"/>
      <c r="G662" s="12"/>
      <c r="H662" s="103"/>
      <c r="I662" s="14"/>
      <c r="J662" s="12"/>
      <c r="K662" s="87"/>
      <c r="L662" s="82"/>
      <c r="M662" s="11"/>
    </row>
    <row r="663" spans="1:13" s="79" customFormat="1" ht="14.25" thickBot="1">
      <c r="A663" s="72"/>
      <c r="B663" s="91"/>
      <c r="C663" s="91"/>
      <c r="D663" s="86"/>
      <c r="E663" s="76">
        <v>10</v>
      </c>
      <c r="F663" s="11"/>
      <c r="G663" s="12"/>
      <c r="H663" s="103"/>
      <c r="I663" s="15"/>
      <c r="J663" s="12"/>
      <c r="K663" s="87"/>
      <c r="L663" s="82"/>
      <c r="M663" s="11"/>
    </row>
    <row r="664" spans="1:13" s="79" customFormat="1" ht="14.25" thickBot="1">
      <c r="A664" s="72" t="str">
        <f>IF(B664="Code",1+MAX(A$5:A658),"")</f>
        <v/>
      </c>
      <c r="B664" s="92"/>
      <c r="C664" s="92"/>
      <c r="D664" s="92"/>
      <c r="E664" s="93"/>
      <c r="F664" s="94"/>
      <c r="G664" s="92" t="s">
        <v>204</v>
      </c>
      <c r="H664" s="95">
        <f>B654</f>
        <v>1105411</v>
      </c>
      <c r="I664" s="104"/>
      <c r="J664" s="93" t="s">
        <v>216</v>
      </c>
      <c r="K664" s="93"/>
      <c r="L664" s="93"/>
      <c r="M664" s="93"/>
    </row>
    <row r="665" spans="1:13" s="79" customFormat="1" ht="14.25" thickBot="1">
      <c r="A665" s="72">
        <f>IF(B665="Code",1+MAX(A$5:A664),"")</f>
        <v>56</v>
      </c>
      <c r="B665" s="73" t="s">
        <v>199</v>
      </c>
      <c r="C665" s="73"/>
      <c r="D665" s="74" t="s">
        <v>200</v>
      </c>
      <c r="E665" s="75"/>
      <c r="F665" s="74" t="s">
        <v>201</v>
      </c>
      <c r="G665" s="74" t="s">
        <v>202</v>
      </c>
      <c r="H665" s="75" t="s">
        <v>198</v>
      </c>
      <c r="I665" s="75" t="s">
        <v>203</v>
      </c>
      <c r="J665" s="75" t="s">
        <v>215</v>
      </c>
      <c r="K665" s="76"/>
      <c r="L665" s="77" t="str">
        <f>IF(AND(ISNUMBER(I676),ISNUMBER(H676)),"OK","")</f>
        <v/>
      </c>
      <c r="M665" s="78"/>
    </row>
    <row r="666" spans="1:13" s="79" customFormat="1" ht="13.5">
      <c r="A666" s="72" t="str">
        <f>IF(B666="Code",1+MAX(A$5:A665),"")</f>
        <v/>
      </c>
      <c r="B666" s="80">
        <f>VLOOKUP(A665,BasicHeadings,2,0)</f>
        <v>1105511</v>
      </c>
      <c r="C666" s="81"/>
      <c r="D666" s="80" t="str">
        <f>VLOOKUP(A665,BasicHeadings,3,0)</f>
        <v>Major tools and equipment</v>
      </c>
      <c r="E666" s="76">
        <v>1</v>
      </c>
      <c r="F666" s="11"/>
      <c r="G666" s="11"/>
      <c r="H666" s="12"/>
      <c r="I666" s="12"/>
      <c r="J666" s="12" t="s">
        <v>216</v>
      </c>
      <c r="K666" s="76"/>
      <c r="L666" s="82"/>
      <c r="M666" s="11"/>
    </row>
    <row r="667" spans="1:13" s="79" customFormat="1" ht="15" customHeight="1">
      <c r="A667" s="72" t="str">
        <f>IF(B667="Code",1+MAX(A$5:A666),"")</f>
        <v/>
      </c>
      <c r="B667" s="83"/>
      <c r="C667" s="84" t="s">
        <v>212</v>
      </c>
      <c r="D667" s="83"/>
      <c r="E667" s="76">
        <v>2</v>
      </c>
      <c r="F667" s="11"/>
      <c r="G667" s="11"/>
      <c r="H667" s="12"/>
      <c r="I667" s="12"/>
      <c r="J667" s="12" t="s">
        <v>216</v>
      </c>
      <c r="K667" s="76"/>
      <c r="L667" s="82"/>
      <c r="M667" s="11"/>
    </row>
    <row r="668" spans="1:13" s="79" customFormat="1" ht="13.5" customHeight="1">
      <c r="A668" s="72" t="str">
        <f>IF(B668="Code",1+MAX(A$5:A667),"")</f>
        <v/>
      </c>
      <c r="B668" s="85"/>
      <c r="C668" s="167" t="s">
        <v>239</v>
      </c>
      <c r="D668" s="168"/>
      <c r="E668" s="76">
        <v>3</v>
      </c>
      <c r="F668" s="11"/>
      <c r="G668" s="11"/>
      <c r="H668" s="12"/>
      <c r="I668" s="13"/>
      <c r="J668" s="12" t="s">
        <v>216</v>
      </c>
      <c r="K668" s="76"/>
      <c r="L668" s="82"/>
      <c r="M668" s="11"/>
    </row>
    <row r="669" spans="1:13" s="79" customFormat="1" ht="13.5">
      <c r="A669" s="72" t="str">
        <f>IF(B669="Code",1+MAX(A$5:A668),"")</f>
        <v/>
      </c>
      <c r="B669" s="86"/>
      <c r="C669" s="169"/>
      <c r="D669" s="170"/>
      <c r="E669" s="87">
        <v>4</v>
      </c>
      <c r="F669" s="11"/>
      <c r="G669" s="11"/>
      <c r="H669" s="12"/>
      <c r="I669" s="12"/>
      <c r="J669" s="12" t="s">
        <v>216</v>
      </c>
      <c r="K669" s="76"/>
      <c r="L669" s="82"/>
      <c r="M669" s="11"/>
    </row>
    <row r="670" spans="1:13" s="79" customFormat="1" ht="13.5">
      <c r="A670" s="72" t="str">
        <f>IF(B670="Code",1+MAX(A$5:A669),"")</f>
        <v/>
      </c>
      <c r="B670" s="88" t="s">
        <v>238</v>
      </c>
      <c r="C670" s="102"/>
      <c r="D670" s="89" t="str">
        <f>IF(ISNUMBER(C670),VLOOKUP(C670,Approaches,2,0),"")</f>
        <v/>
      </c>
      <c r="E670" s="76">
        <v>5</v>
      </c>
      <c r="F670" s="11"/>
      <c r="G670" s="12"/>
      <c r="H670" s="103"/>
      <c r="I670" s="14"/>
      <c r="J670" s="12" t="s">
        <v>216</v>
      </c>
      <c r="K670" s="87"/>
      <c r="L670" s="82"/>
      <c r="M670" s="11"/>
    </row>
    <row r="671" spans="1:13" s="79" customFormat="1" ht="13.5">
      <c r="A671" s="72"/>
      <c r="B671" s="88" t="s">
        <v>238</v>
      </c>
      <c r="C671" s="102"/>
      <c r="D671" s="86" t="str">
        <f>IF(ISNUMBER(C671),VLOOKUP(C671,Approaches,2,0),"")</f>
        <v/>
      </c>
      <c r="E671" s="76">
        <v>6</v>
      </c>
      <c r="F671" s="11"/>
      <c r="G671" s="12"/>
      <c r="H671" s="103"/>
      <c r="I671" s="14"/>
      <c r="J671" s="12"/>
      <c r="K671" s="87"/>
      <c r="L671" s="82"/>
      <c r="M671" s="11"/>
    </row>
    <row r="672" spans="1:13" s="79" customFormat="1" ht="13.5">
      <c r="A672" s="72"/>
      <c r="B672" s="88" t="s">
        <v>238</v>
      </c>
      <c r="C672" s="102"/>
      <c r="D672" s="86" t="str">
        <f>IF(ISNUMBER(C672),VLOOKUP(C672,Approaches,2,0),"")</f>
        <v/>
      </c>
      <c r="E672" s="76">
        <v>7</v>
      </c>
      <c r="F672" s="11"/>
      <c r="G672" s="12"/>
      <c r="H672" s="103"/>
      <c r="I672" s="14"/>
      <c r="J672" s="12"/>
      <c r="K672" s="87"/>
      <c r="L672" s="82"/>
      <c r="M672" s="11"/>
    </row>
    <row r="673" spans="1:13" s="79" customFormat="1" ht="13.5">
      <c r="A673" s="72"/>
      <c r="B673" s="88" t="s">
        <v>238</v>
      </c>
      <c r="C673" s="102"/>
      <c r="D673" s="86" t="str">
        <f>IF(ISNUMBER(C673),VLOOKUP(C673,Approaches,2,0),"")</f>
        <v/>
      </c>
      <c r="E673" s="76">
        <v>8</v>
      </c>
      <c r="F673" s="11"/>
      <c r="G673" s="12"/>
      <c r="H673" s="103"/>
      <c r="I673" s="14"/>
      <c r="J673" s="12"/>
      <c r="K673" s="87"/>
      <c r="L673" s="82"/>
      <c r="M673" s="11"/>
    </row>
    <row r="674" spans="1:13" s="79" customFormat="1" ht="13.5">
      <c r="A674" s="72"/>
      <c r="B674" s="88" t="s">
        <v>238</v>
      </c>
      <c r="C674" s="102"/>
      <c r="D674" s="90" t="str">
        <f>IF(ISNUMBER(C674),VLOOKUP(C674,Approaches,2,0),"")</f>
        <v/>
      </c>
      <c r="E674" s="76">
        <v>9</v>
      </c>
      <c r="F674" s="11"/>
      <c r="G674" s="12"/>
      <c r="H674" s="103"/>
      <c r="I674" s="14"/>
      <c r="J674" s="12"/>
      <c r="K674" s="87"/>
      <c r="L674" s="82"/>
      <c r="M674" s="11"/>
    </row>
    <row r="675" spans="1:13" s="79" customFormat="1" ht="14.25" thickBot="1">
      <c r="A675" s="72"/>
      <c r="B675" s="91"/>
      <c r="C675" s="91"/>
      <c r="D675" s="86"/>
      <c r="E675" s="76">
        <v>10</v>
      </c>
      <c r="F675" s="11"/>
      <c r="G675" s="12"/>
      <c r="H675" s="103"/>
      <c r="I675" s="15"/>
      <c r="J675" s="12"/>
      <c r="K675" s="87"/>
      <c r="L675" s="82"/>
      <c r="M675" s="11"/>
    </row>
    <row r="676" spans="1:13" s="79" customFormat="1" ht="14.25" thickBot="1">
      <c r="A676" s="72" t="str">
        <f>IF(B676="Code",1+MAX(A$5:A670),"")</f>
        <v/>
      </c>
      <c r="B676" s="92"/>
      <c r="C676" s="92"/>
      <c r="D676" s="92"/>
      <c r="E676" s="93"/>
      <c r="F676" s="94"/>
      <c r="G676" s="92" t="s">
        <v>204</v>
      </c>
      <c r="H676" s="95">
        <f>B666</f>
        <v>1105511</v>
      </c>
      <c r="I676" s="104"/>
      <c r="J676" s="93" t="s">
        <v>216</v>
      </c>
      <c r="K676" s="93"/>
      <c r="L676" s="93"/>
      <c r="M676" s="93"/>
    </row>
    <row r="677" spans="1:13" s="79" customFormat="1" ht="14.25" thickBot="1">
      <c r="A677" s="72">
        <f>IF(B677="Code",1+MAX(A$5:A676),"")</f>
        <v>57</v>
      </c>
      <c r="B677" s="73" t="s">
        <v>199</v>
      </c>
      <c r="C677" s="73"/>
      <c r="D677" s="74" t="s">
        <v>200</v>
      </c>
      <c r="E677" s="75"/>
      <c r="F677" s="74" t="s">
        <v>201</v>
      </c>
      <c r="G677" s="74" t="s">
        <v>202</v>
      </c>
      <c r="H677" s="75" t="s">
        <v>198</v>
      </c>
      <c r="I677" s="75" t="s">
        <v>203</v>
      </c>
      <c r="J677" s="75" t="s">
        <v>215</v>
      </c>
      <c r="K677" s="76"/>
      <c r="L677" s="77" t="str">
        <f>IF(AND(ISNUMBER(I688),ISNUMBER(H688)),"OK","")</f>
        <v/>
      </c>
      <c r="M677" s="78"/>
    </row>
    <row r="678" spans="1:13" s="79" customFormat="1" ht="13.5">
      <c r="A678" s="72" t="str">
        <f>IF(B678="Code",1+MAX(A$5:A677),"")</f>
        <v/>
      </c>
      <c r="B678" s="80">
        <f>VLOOKUP(A677,BasicHeadings,2,0)</f>
        <v>1105521</v>
      </c>
      <c r="C678" s="81"/>
      <c r="D678" s="80" t="str">
        <f>VLOOKUP(A677,BasicHeadings,3,0)</f>
        <v>Small tools and miscellaneous accessories</v>
      </c>
      <c r="E678" s="76">
        <v>1</v>
      </c>
      <c r="F678" s="11"/>
      <c r="G678" s="11"/>
      <c r="H678" s="12"/>
      <c r="I678" s="12"/>
      <c r="J678" s="12" t="s">
        <v>216</v>
      </c>
      <c r="K678" s="76"/>
      <c r="L678" s="82"/>
      <c r="M678" s="11"/>
    </row>
    <row r="679" spans="1:13" s="79" customFormat="1" ht="15" customHeight="1">
      <c r="A679" s="72" t="str">
        <f>IF(B679="Code",1+MAX(A$5:A678),"")</f>
        <v/>
      </c>
      <c r="B679" s="83"/>
      <c r="C679" s="84" t="s">
        <v>212</v>
      </c>
      <c r="D679" s="83"/>
      <c r="E679" s="76">
        <v>2</v>
      </c>
      <c r="F679" s="11"/>
      <c r="G679" s="11"/>
      <c r="H679" s="12"/>
      <c r="I679" s="12"/>
      <c r="J679" s="12" t="s">
        <v>216</v>
      </c>
      <c r="K679" s="76"/>
      <c r="L679" s="82"/>
      <c r="M679" s="11"/>
    </row>
    <row r="680" spans="1:13" s="79" customFormat="1" ht="13.5" customHeight="1">
      <c r="A680" s="72" t="str">
        <f>IF(B680="Code",1+MAX(A$5:A679),"")</f>
        <v/>
      </c>
      <c r="B680" s="85"/>
      <c r="C680" s="167" t="s">
        <v>239</v>
      </c>
      <c r="D680" s="168"/>
      <c r="E680" s="76">
        <v>3</v>
      </c>
      <c r="F680" s="11"/>
      <c r="G680" s="11"/>
      <c r="H680" s="12"/>
      <c r="I680" s="13"/>
      <c r="J680" s="12" t="s">
        <v>216</v>
      </c>
      <c r="K680" s="76"/>
      <c r="L680" s="82"/>
      <c r="M680" s="11"/>
    </row>
    <row r="681" spans="1:13" s="79" customFormat="1" ht="13.5">
      <c r="A681" s="72" t="str">
        <f>IF(B681="Code",1+MAX(A$5:A680),"")</f>
        <v/>
      </c>
      <c r="B681" s="86"/>
      <c r="C681" s="169"/>
      <c r="D681" s="170"/>
      <c r="E681" s="87">
        <v>4</v>
      </c>
      <c r="F681" s="11"/>
      <c r="G681" s="11"/>
      <c r="H681" s="12"/>
      <c r="I681" s="12"/>
      <c r="J681" s="12" t="s">
        <v>216</v>
      </c>
      <c r="K681" s="76"/>
      <c r="L681" s="82"/>
      <c r="M681" s="11"/>
    </row>
    <row r="682" spans="1:13" s="79" customFormat="1" ht="13.5">
      <c r="A682" s="72" t="str">
        <f>IF(B682="Code",1+MAX(A$5:A681),"")</f>
        <v/>
      </c>
      <c r="B682" s="88" t="s">
        <v>238</v>
      </c>
      <c r="C682" s="102"/>
      <c r="D682" s="89" t="str">
        <f>IF(ISNUMBER(C682),VLOOKUP(C682,Approaches,2,0),"")</f>
        <v/>
      </c>
      <c r="E682" s="76">
        <v>5</v>
      </c>
      <c r="F682" s="11"/>
      <c r="G682" s="12"/>
      <c r="H682" s="103"/>
      <c r="I682" s="14"/>
      <c r="J682" s="12" t="s">
        <v>216</v>
      </c>
      <c r="K682" s="87"/>
      <c r="L682" s="82"/>
      <c r="M682" s="11"/>
    </row>
    <row r="683" spans="1:13" s="79" customFormat="1" ht="13.5">
      <c r="A683" s="72"/>
      <c r="B683" s="88" t="s">
        <v>238</v>
      </c>
      <c r="C683" s="102"/>
      <c r="D683" s="86" t="str">
        <f>IF(ISNUMBER(C683),VLOOKUP(C683,Approaches,2,0),"")</f>
        <v/>
      </c>
      <c r="E683" s="76">
        <v>6</v>
      </c>
      <c r="F683" s="11"/>
      <c r="G683" s="12"/>
      <c r="H683" s="103"/>
      <c r="I683" s="14"/>
      <c r="J683" s="12"/>
      <c r="K683" s="87"/>
      <c r="L683" s="82"/>
      <c r="M683" s="11"/>
    </row>
    <row r="684" spans="1:13" s="79" customFormat="1" ht="13.5">
      <c r="A684" s="72"/>
      <c r="B684" s="88" t="s">
        <v>238</v>
      </c>
      <c r="C684" s="102"/>
      <c r="D684" s="86" t="str">
        <f>IF(ISNUMBER(C684),VLOOKUP(C684,Approaches,2,0),"")</f>
        <v/>
      </c>
      <c r="E684" s="76">
        <v>7</v>
      </c>
      <c r="F684" s="11"/>
      <c r="G684" s="12"/>
      <c r="H684" s="103"/>
      <c r="I684" s="14"/>
      <c r="J684" s="12"/>
      <c r="K684" s="87"/>
      <c r="L684" s="82"/>
      <c r="M684" s="11"/>
    </row>
    <row r="685" spans="1:13" s="79" customFormat="1" ht="13.5">
      <c r="A685" s="72"/>
      <c r="B685" s="88" t="s">
        <v>238</v>
      </c>
      <c r="C685" s="102"/>
      <c r="D685" s="86" t="str">
        <f>IF(ISNUMBER(C685),VLOOKUP(C685,Approaches,2,0),"")</f>
        <v/>
      </c>
      <c r="E685" s="76">
        <v>8</v>
      </c>
      <c r="F685" s="11"/>
      <c r="G685" s="12"/>
      <c r="H685" s="103"/>
      <c r="I685" s="14"/>
      <c r="J685" s="12"/>
      <c r="K685" s="87"/>
      <c r="L685" s="82"/>
      <c r="M685" s="11"/>
    </row>
    <row r="686" spans="1:13" s="79" customFormat="1" ht="13.5">
      <c r="A686" s="72"/>
      <c r="B686" s="88" t="s">
        <v>238</v>
      </c>
      <c r="C686" s="102"/>
      <c r="D686" s="90" t="str">
        <f>IF(ISNUMBER(C686),VLOOKUP(C686,Approaches,2,0),"")</f>
        <v/>
      </c>
      <c r="E686" s="76">
        <v>9</v>
      </c>
      <c r="F686" s="11"/>
      <c r="G686" s="12"/>
      <c r="H686" s="103"/>
      <c r="I686" s="14"/>
      <c r="J686" s="12"/>
      <c r="K686" s="87"/>
      <c r="L686" s="82"/>
      <c r="M686" s="11"/>
    </row>
    <row r="687" spans="1:13" s="79" customFormat="1" ht="14.25" thickBot="1">
      <c r="A687" s="72"/>
      <c r="B687" s="91"/>
      <c r="C687" s="91"/>
      <c r="D687" s="86"/>
      <c r="E687" s="76">
        <v>10</v>
      </c>
      <c r="F687" s="11"/>
      <c r="G687" s="12"/>
      <c r="H687" s="103"/>
      <c r="I687" s="15"/>
      <c r="J687" s="12"/>
      <c r="K687" s="87"/>
      <c r="L687" s="82"/>
      <c r="M687" s="11"/>
    </row>
    <row r="688" spans="1:13" s="79" customFormat="1" ht="14.25" thickBot="1">
      <c r="A688" s="72" t="str">
        <f>IF(B688="Code",1+MAX(A$5:A682),"")</f>
        <v/>
      </c>
      <c r="B688" s="92"/>
      <c r="C688" s="92"/>
      <c r="D688" s="92"/>
      <c r="E688" s="93"/>
      <c r="F688" s="94"/>
      <c r="G688" s="92" t="s">
        <v>204</v>
      </c>
      <c r="H688" s="95">
        <f>B678</f>
        <v>1105521</v>
      </c>
      <c r="I688" s="104"/>
      <c r="J688" s="93" t="s">
        <v>216</v>
      </c>
      <c r="K688" s="93"/>
      <c r="L688" s="93"/>
      <c r="M688" s="93"/>
    </row>
    <row r="689" spans="1:13" s="79" customFormat="1" ht="14.25" thickBot="1">
      <c r="A689" s="72">
        <f>IF(B689="Code",1+MAX(A$5:A688),"")</f>
        <v>58</v>
      </c>
      <c r="B689" s="73" t="s">
        <v>199</v>
      </c>
      <c r="C689" s="73"/>
      <c r="D689" s="74" t="s">
        <v>200</v>
      </c>
      <c r="E689" s="75"/>
      <c r="F689" s="74" t="s">
        <v>201</v>
      </c>
      <c r="G689" s="74" t="s">
        <v>202</v>
      </c>
      <c r="H689" s="75" t="s">
        <v>198</v>
      </c>
      <c r="I689" s="75" t="s">
        <v>203</v>
      </c>
      <c r="J689" s="75" t="s">
        <v>215</v>
      </c>
      <c r="K689" s="76"/>
      <c r="L689" s="77" t="str">
        <f>IF(AND(ISNUMBER(I700),ISNUMBER(H700)),"OK","")</f>
        <v/>
      </c>
      <c r="M689" s="78"/>
    </row>
    <row r="690" spans="1:13" s="79" customFormat="1" ht="13.5">
      <c r="A690" s="72" t="str">
        <f>IF(B690="Code",1+MAX(A$5:A689),"")</f>
        <v/>
      </c>
      <c r="B690" s="80">
        <f>VLOOKUP(A689,BasicHeadings,2,0)</f>
        <v>1105611</v>
      </c>
      <c r="C690" s="81"/>
      <c r="D690" s="80" t="str">
        <f>VLOOKUP(A689,BasicHeadings,3,0)</f>
        <v>Non-durable household goods</v>
      </c>
      <c r="E690" s="76">
        <v>1</v>
      </c>
      <c r="F690" s="11"/>
      <c r="G690" s="11"/>
      <c r="H690" s="12"/>
      <c r="I690" s="12"/>
      <c r="J690" s="12" t="s">
        <v>216</v>
      </c>
      <c r="K690" s="76"/>
      <c r="L690" s="82"/>
      <c r="M690" s="11"/>
    </row>
    <row r="691" spans="1:13" s="79" customFormat="1" ht="15" customHeight="1">
      <c r="A691" s="72" t="str">
        <f>IF(B691="Code",1+MAX(A$5:A690),"")</f>
        <v/>
      </c>
      <c r="B691" s="83"/>
      <c r="C691" s="84" t="s">
        <v>212</v>
      </c>
      <c r="D691" s="83"/>
      <c r="E691" s="76">
        <v>2</v>
      </c>
      <c r="F691" s="11"/>
      <c r="G691" s="11"/>
      <c r="H691" s="12"/>
      <c r="I691" s="12"/>
      <c r="J691" s="12" t="s">
        <v>216</v>
      </c>
      <c r="K691" s="76"/>
      <c r="L691" s="82"/>
      <c r="M691" s="11"/>
    </row>
    <row r="692" spans="1:13" s="79" customFormat="1" ht="13.5" customHeight="1">
      <c r="A692" s="72" t="str">
        <f>IF(B692="Code",1+MAX(A$5:A691),"")</f>
        <v/>
      </c>
      <c r="B692" s="85"/>
      <c r="C692" s="167" t="s">
        <v>239</v>
      </c>
      <c r="D692" s="168"/>
      <c r="E692" s="76">
        <v>3</v>
      </c>
      <c r="F692" s="11"/>
      <c r="G692" s="11"/>
      <c r="H692" s="12"/>
      <c r="I692" s="13"/>
      <c r="J692" s="12" t="s">
        <v>216</v>
      </c>
      <c r="K692" s="76"/>
      <c r="L692" s="82"/>
      <c r="M692" s="11"/>
    </row>
    <row r="693" spans="1:13" s="79" customFormat="1" ht="13.5">
      <c r="A693" s="72" t="str">
        <f>IF(B693="Code",1+MAX(A$5:A692),"")</f>
        <v/>
      </c>
      <c r="B693" s="86"/>
      <c r="C693" s="169"/>
      <c r="D693" s="170"/>
      <c r="E693" s="87">
        <v>4</v>
      </c>
      <c r="F693" s="11"/>
      <c r="G693" s="11"/>
      <c r="H693" s="12"/>
      <c r="I693" s="12"/>
      <c r="J693" s="12" t="s">
        <v>216</v>
      </c>
      <c r="K693" s="76"/>
      <c r="L693" s="82"/>
      <c r="M693" s="11"/>
    </row>
    <row r="694" spans="1:13" s="79" customFormat="1" ht="13.5">
      <c r="A694" s="72" t="str">
        <f>IF(B694="Code",1+MAX(A$5:A693),"")</f>
        <v/>
      </c>
      <c r="B694" s="88" t="s">
        <v>238</v>
      </c>
      <c r="C694" s="102"/>
      <c r="D694" s="89" t="str">
        <f>IF(ISNUMBER(C694),VLOOKUP(C694,Approaches,2,0),"")</f>
        <v/>
      </c>
      <c r="E694" s="76">
        <v>5</v>
      </c>
      <c r="F694" s="11"/>
      <c r="G694" s="12"/>
      <c r="H694" s="103"/>
      <c r="I694" s="14"/>
      <c r="J694" s="12" t="s">
        <v>216</v>
      </c>
      <c r="K694" s="87"/>
      <c r="L694" s="82"/>
      <c r="M694" s="11"/>
    </row>
    <row r="695" spans="1:13" s="79" customFormat="1" ht="13.5">
      <c r="A695" s="72"/>
      <c r="B695" s="88" t="s">
        <v>238</v>
      </c>
      <c r="C695" s="102"/>
      <c r="D695" s="86" t="str">
        <f>IF(ISNUMBER(C695),VLOOKUP(C695,Approaches,2,0),"")</f>
        <v/>
      </c>
      <c r="E695" s="76">
        <v>6</v>
      </c>
      <c r="F695" s="11"/>
      <c r="G695" s="12"/>
      <c r="H695" s="103"/>
      <c r="I695" s="14"/>
      <c r="J695" s="12"/>
      <c r="K695" s="87"/>
      <c r="L695" s="82"/>
      <c r="M695" s="11"/>
    </row>
    <row r="696" spans="1:13" s="79" customFormat="1" ht="13.5">
      <c r="A696" s="72"/>
      <c r="B696" s="88" t="s">
        <v>238</v>
      </c>
      <c r="C696" s="102"/>
      <c r="D696" s="86" t="str">
        <f>IF(ISNUMBER(C696),VLOOKUP(C696,Approaches,2,0),"")</f>
        <v/>
      </c>
      <c r="E696" s="76">
        <v>7</v>
      </c>
      <c r="F696" s="11"/>
      <c r="G696" s="12"/>
      <c r="H696" s="103"/>
      <c r="I696" s="14"/>
      <c r="J696" s="12"/>
      <c r="K696" s="87"/>
      <c r="L696" s="82"/>
      <c r="M696" s="11"/>
    </row>
    <row r="697" spans="1:13" s="79" customFormat="1" ht="13.5">
      <c r="A697" s="72"/>
      <c r="B697" s="88" t="s">
        <v>238</v>
      </c>
      <c r="C697" s="102"/>
      <c r="D697" s="86" t="str">
        <f>IF(ISNUMBER(C697),VLOOKUP(C697,Approaches,2,0),"")</f>
        <v/>
      </c>
      <c r="E697" s="76">
        <v>8</v>
      </c>
      <c r="F697" s="11"/>
      <c r="G697" s="12"/>
      <c r="H697" s="103"/>
      <c r="I697" s="14"/>
      <c r="J697" s="12"/>
      <c r="K697" s="87"/>
      <c r="L697" s="82"/>
      <c r="M697" s="11"/>
    </row>
    <row r="698" spans="1:13" s="79" customFormat="1" ht="13.5">
      <c r="A698" s="72"/>
      <c r="B698" s="88" t="s">
        <v>238</v>
      </c>
      <c r="C698" s="102"/>
      <c r="D698" s="90" t="str">
        <f>IF(ISNUMBER(C698),VLOOKUP(C698,Approaches,2,0),"")</f>
        <v/>
      </c>
      <c r="E698" s="76">
        <v>9</v>
      </c>
      <c r="F698" s="11"/>
      <c r="G698" s="12"/>
      <c r="H698" s="103"/>
      <c r="I698" s="14"/>
      <c r="J698" s="12"/>
      <c r="K698" s="87"/>
      <c r="L698" s="82"/>
      <c r="M698" s="11"/>
    </row>
    <row r="699" spans="1:13" s="79" customFormat="1" ht="14.25" thickBot="1">
      <c r="A699" s="72"/>
      <c r="B699" s="91"/>
      <c r="C699" s="91"/>
      <c r="D699" s="86"/>
      <c r="E699" s="76">
        <v>10</v>
      </c>
      <c r="F699" s="11"/>
      <c r="G699" s="12"/>
      <c r="H699" s="103"/>
      <c r="I699" s="15"/>
      <c r="J699" s="12"/>
      <c r="K699" s="87"/>
      <c r="L699" s="82"/>
      <c r="M699" s="11"/>
    </row>
    <row r="700" spans="1:13" s="79" customFormat="1" ht="14.25" thickBot="1">
      <c r="A700" s="72" t="str">
        <f>IF(B700="Code",1+MAX(A$5:A694),"")</f>
        <v/>
      </c>
      <c r="B700" s="92"/>
      <c r="C700" s="92"/>
      <c r="D700" s="92"/>
      <c r="E700" s="93"/>
      <c r="F700" s="94"/>
      <c r="G700" s="92" t="s">
        <v>204</v>
      </c>
      <c r="H700" s="95">
        <f>B690</f>
        <v>1105611</v>
      </c>
      <c r="I700" s="104"/>
      <c r="J700" s="93" t="s">
        <v>216</v>
      </c>
      <c r="K700" s="93"/>
      <c r="L700" s="93"/>
      <c r="M700" s="93"/>
    </row>
    <row r="701" spans="1:13" s="79" customFormat="1" ht="14.25" thickBot="1">
      <c r="A701" s="72">
        <f>IF(B701="Code",1+MAX(A$5:A700),"")</f>
        <v>59</v>
      </c>
      <c r="B701" s="73" t="s">
        <v>199</v>
      </c>
      <c r="C701" s="73"/>
      <c r="D701" s="74" t="s">
        <v>200</v>
      </c>
      <c r="E701" s="75"/>
      <c r="F701" s="74" t="s">
        <v>201</v>
      </c>
      <c r="G701" s="74" t="s">
        <v>202</v>
      </c>
      <c r="H701" s="75" t="s">
        <v>198</v>
      </c>
      <c r="I701" s="75" t="s">
        <v>203</v>
      </c>
      <c r="J701" s="75" t="s">
        <v>215</v>
      </c>
      <c r="K701" s="76"/>
      <c r="L701" s="77" t="str">
        <f>IF(AND(ISNUMBER(I712),ISNUMBER(H712)),"OK","")</f>
        <v/>
      </c>
      <c r="M701" s="78"/>
    </row>
    <row r="702" spans="1:13" s="79" customFormat="1" ht="13.5">
      <c r="A702" s="72" t="str">
        <f>IF(B702="Code",1+MAX(A$5:A701),"")</f>
        <v/>
      </c>
      <c r="B702" s="80">
        <f>VLOOKUP(A701,BasicHeadings,2,0)</f>
        <v>1105621</v>
      </c>
      <c r="C702" s="81"/>
      <c r="D702" s="80" t="str">
        <f>VLOOKUP(A701,BasicHeadings,3,0)</f>
        <v>Domestic services</v>
      </c>
      <c r="E702" s="76">
        <v>1</v>
      </c>
      <c r="F702" s="11"/>
      <c r="G702" s="11"/>
      <c r="H702" s="12"/>
      <c r="I702" s="12"/>
      <c r="J702" s="12" t="s">
        <v>216</v>
      </c>
      <c r="K702" s="76"/>
      <c r="L702" s="82"/>
      <c r="M702" s="11"/>
    </row>
    <row r="703" spans="1:13" s="79" customFormat="1" ht="15" customHeight="1">
      <c r="A703" s="72" t="str">
        <f>IF(B703="Code",1+MAX(A$5:A702),"")</f>
        <v/>
      </c>
      <c r="B703" s="83"/>
      <c r="C703" s="84" t="s">
        <v>212</v>
      </c>
      <c r="D703" s="83"/>
      <c r="E703" s="76">
        <v>2</v>
      </c>
      <c r="F703" s="11"/>
      <c r="G703" s="11"/>
      <c r="H703" s="12"/>
      <c r="I703" s="12"/>
      <c r="J703" s="12" t="s">
        <v>216</v>
      </c>
      <c r="K703" s="76"/>
      <c r="L703" s="82"/>
      <c r="M703" s="11"/>
    </row>
    <row r="704" spans="1:13" s="79" customFormat="1" ht="13.5" customHeight="1">
      <c r="A704" s="72" t="str">
        <f>IF(B704="Code",1+MAX(A$5:A703),"")</f>
        <v/>
      </c>
      <c r="B704" s="85"/>
      <c r="C704" s="167" t="s">
        <v>239</v>
      </c>
      <c r="D704" s="168"/>
      <c r="E704" s="76">
        <v>3</v>
      </c>
      <c r="F704" s="11"/>
      <c r="G704" s="11"/>
      <c r="H704" s="12"/>
      <c r="I704" s="13"/>
      <c r="J704" s="12" t="s">
        <v>216</v>
      </c>
      <c r="K704" s="76"/>
      <c r="L704" s="82"/>
      <c r="M704" s="11"/>
    </row>
    <row r="705" spans="1:13" s="79" customFormat="1" ht="13.5">
      <c r="A705" s="72" t="str">
        <f>IF(B705="Code",1+MAX(A$5:A704),"")</f>
        <v/>
      </c>
      <c r="B705" s="86"/>
      <c r="C705" s="169"/>
      <c r="D705" s="170"/>
      <c r="E705" s="87">
        <v>4</v>
      </c>
      <c r="F705" s="11"/>
      <c r="G705" s="11"/>
      <c r="H705" s="12"/>
      <c r="I705" s="12"/>
      <c r="J705" s="12" t="s">
        <v>216</v>
      </c>
      <c r="K705" s="76"/>
      <c r="L705" s="82"/>
      <c r="M705" s="11"/>
    </row>
    <row r="706" spans="1:13" s="79" customFormat="1" ht="13.5">
      <c r="A706" s="72" t="str">
        <f>IF(B706="Code",1+MAX(A$5:A705),"")</f>
        <v/>
      </c>
      <c r="B706" s="88" t="s">
        <v>238</v>
      </c>
      <c r="C706" s="102"/>
      <c r="D706" s="89" t="str">
        <f>IF(ISNUMBER(C706),VLOOKUP(C706,Approaches,2,0),"")</f>
        <v/>
      </c>
      <c r="E706" s="76">
        <v>5</v>
      </c>
      <c r="F706" s="11"/>
      <c r="G706" s="12"/>
      <c r="H706" s="103"/>
      <c r="I706" s="14"/>
      <c r="J706" s="12" t="s">
        <v>216</v>
      </c>
      <c r="K706" s="87"/>
      <c r="L706" s="82"/>
      <c r="M706" s="11"/>
    </row>
    <row r="707" spans="1:13" s="79" customFormat="1" ht="13.5">
      <c r="A707" s="72"/>
      <c r="B707" s="88" t="s">
        <v>238</v>
      </c>
      <c r="C707" s="102"/>
      <c r="D707" s="86" t="str">
        <f>IF(ISNUMBER(C707),VLOOKUP(C707,Approaches,2,0),"")</f>
        <v/>
      </c>
      <c r="E707" s="76">
        <v>6</v>
      </c>
      <c r="F707" s="11"/>
      <c r="G707" s="12"/>
      <c r="H707" s="103"/>
      <c r="I707" s="14"/>
      <c r="J707" s="12"/>
      <c r="K707" s="87"/>
      <c r="L707" s="82"/>
      <c r="M707" s="11"/>
    </row>
    <row r="708" spans="1:13" s="79" customFormat="1" ht="13.5">
      <c r="A708" s="72"/>
      <c r="B708" s="88" t="s">
        <v>238</v>
      </c>
      <c r="C708" s="102"/>
      <c r="D708" s="86" t="str">
        <f>IF(ISNUMBER(C708),VLOOKUP(C708,Approaches,2,0),"")</f>
        <v/>
      </c>
      <c r="E708" s="76">
        <v>7</v>
      </c>
      <c r="F708" s="11"/>
      <c r="G708" s="12"/>
      <c r="H708" s="103"/>
      <c r="I708" s="14"/>
      <c r="J708" s="12"/>
      <c r="K708" s="87"/>
      <c r="L708" s="82"/>
      <c r="M708" s="11"/>
    </row>
    <row r="709" spans="1:13" s="79" customFormat="1" ht="13.5">
      <c r="A709" s="72"/>
      <c r="B709" s="88" t="s">
        <v>238</v>
      </c>
      <c r="C709" s="102"/>
      <c r="D709" s="86" t="str">
        <f>IF(ISNUMBER(C709),VLOOKUP(C709,Approaches,2,0),"")</f>
        <v/>
      </c>
      <c r="E709" s="76">
        <v>8</v>
      </c>
      <c r="F709" s="11"/>
      <c r="G709" s="12"/>
      <c r="H709" s="103"/>
      <c r="I709" s="14"/>
      <c r="J709" s="12"/>
      <c r="K709" s="87"/>
      <c r="L709" s="82"/>
      <c r="M709" s="11"/>
    </row>
    <row r="710" spans="1:13" s="79" customFormat="1" ht="13.5">
      <c r="A710" s="72"/>
      <c r="B710" s="88" t="s">
        <v>238</v>
      </c>
      <c r="C710" s="102"/>
      <c r="D710" s="90" t="str">
        <f>IF(ISNUMBER(C710),VLOOKUP(C710,Approaches,2,0),"")</f>
        <v/>
      </c>
      <c r="E710" s="76">
        <v>9</v>
      </c>
      <c r="F710" s="11"/>
      <c r="G710" s="12"/>
      <c r="H710" s="103"/>
      <c r="I710" s="14"/>
      <c r="J710" s="12"/>
      <c r="K710" s="87"/>
      <c r="L710" s="82"/>
      <c r="M710" s="11"/>
    </row>
    <row r="711" spans="1:13" s="79" customFormat="1" ht="14.25" thickBot="1">
      <c r="A711" s="72"/>
      <c r="B711" s="91"/>
      <c r="C711" s="91"/>
      <c r="D711" s="86"/>
      <c r="E711" s="76">
        <v>10</v>
      </c>
      <c r="F711" s="11"/>
      <c r="G711" s="12"/>
      <c r="H711" s="103"/>
      <c r="I711" s="15"/>
      <c r="J711" s="12"/>
      <c r="K711" s="87"/>
      <c r="L711" s="82"/>
      <c r="M711" s="11"/>
    </row>
    <row r="712" spans="1:13" s="79" customFormat="1" ht="14.25" thickBot="1">
      <c r="A712" s="72" t="str">
        <f>IF(B712="Code",1+MAX(A$5:A706),"")</f>
        <v/>
      </c>
      <c r="B712" s="92"/>
      <c r="C712" s="92"/>
      <c r="D712" s="92"/>
      <c r="E712" s="93"/>
      <c r="F712" s="94"/>
      <c r="G712" s="92" t="s">
        <v>204</v>
      </c>
      <c r="H712" s="95">
        <f>B702</f>
        <v>1105621</v>
      </c>
      <c r="I712" s="104"/>
      <c r="J712" s="93" t="s">
        <v>216</v>
      </c>
      <c r="K712" s="93"/>
      <c r="L712" s="93"/>
      <c r="M712" s="93"/>
    </row>
    <row r="713" spans="1:13" s="79" customFormat="1" ht="14.25" thickBot="1">
      <c r="A713" s="72">
        <f>IF(B713="Code",1+MAX(A$5:A712),"")</f>
        <v>60</v>
      </c>
      <c r="B713" s="73" t="s">
        <v>199</v>
      </c>
      <c r="C713" s="73"/>
      <c r="D713" s="74" t="s">
        <v>200</v>
      </c>
      <c r="E713" s="75"/>
      <c r="F713" s="74" t="s">
        <v>201</v>
      </c>
      <c r="G713" s="74" t="s">
        <v>202</v>
      </c>
      <c r="H713" s="75" t="s">
        <v>198</v>
      </c>
      <c r="I713" s="75" t="s">
        <v>203</v>
      </c>
      <c r="J713" s="75" t="s">
        <v>215</v>
      </c>
      <c r="K713" s="76"/>
      <c r="L713" s="77" t="str">
        <f>IF(AND(ISNUMBER(I724),ISNUMBER(H724)),"OK","")</f>
        <v/>
      </c>
      <c r="M713" s="78"/>
    </row>
    <row r="714" spans="1:13" s="79" customFormat="1" ht="13.5">
      <c r="A714" s="72" t="str">
        <f>IF(B714="Code",1+MAX(A$5:A713),"")</f>
        <v/>
      </c>
      <c r="B714" s="80">
        <f>VLOOKUP(A713,BasicHeadings,2,0)</f>
        <v>1105622</v>
      </c>
      <c r="C714" s="81"/>
      <c r="D714" s="80" t="str">
        <f>VLOOKUP(A713,BasicHeadings,3,0)</f>
        <v>Household services</v>
      </c>
      <c r="E714" s="76">
        <v>1</v>
      </c>
      <c r="F714" s="11"/>
      <c r="G714" s="11"/>
      <c r="H714" s="12"/>
      <c r="I714" s="12"/>
      <c r="J714" s="12" t="s">
        <v>216</v>
      </c>
      <c r="K714" s="76"/>
      <c r="L714" s="82"/>
      <c r="M714" s="11"/>
    </row>
    <row r="715" spans="1:13" s="79" customFormat="1" ht="15" customHeight="1">
      <c r="A715" s="72" t="str">
        <f>IF(B715="Code",1+MAX(A$5:A714),"")</f>
        <v/>
      </c>
      <c r="B715" s="83"/>
      <c r="C715" s="84" t="s">
        <v>212</v>
      </c>
      <c r="D715" s="83"/>
      <c r="E715" s="76">
        <v>2</v>
      </c>
      <c r="F715" s="11"/>
      <c r="G715" s="11"/>
      <c r="H715" s="12"/>
      <c r="I715" s="12"/>
      <c r="J715" s="12" t="s">
        <v>216</v>
      </c>
      <c r="K715" s="76"/>
      <c r="L715" s="82"/>
      <c r="M715" s="11"/>
    </row>
    <row r="716" spans="1:13" s="79" customFormat="1" ht="13.5" customHeight="1">
      <c r="A716" s="72" t="str">
        <f>IF(B716="Code",1+MAX(A$5:A715),"")</f>
        <v/>
      </c>
      <c r="B716" s="85"/>
      <c r="C716" s="167" t="s">
        <v>239</v>
      </c>
      <c r="D716" s="168"/>
      <c r="E716" s="76">
        <v>3</v>
      </c>
      <c r="F716" s="11"/>
      <c r="G716" s="11"/>
      <c r="H716" s="12"/>
      <c r="I716" s="13"/>
      <c r="J716" s="12" t="s">
        <v>216</v>
      </c>
      <c r="K716" s="76"/>
      <c r="L716" s="82"/>
      <c r="M716" s="11"/>
    </row>
    <row r="717" spans="1:13" s="79" customFormat="1" ht="13.5">
      <c r="A717" s="72" t="str">
        <f>IF(B717="Code",1+MAX(A$5:A716),"")</f>
        <v/>
      </c>
      <c r="B717" s="86"/>
      <c r="C717" s="169"/>
      <c r="D717" s="170"/>
      <c r="E717" s="87">
        <v>4</v>
      </c>
      <c r="F717" s="11"/>
      <c r="G717" s="11"/>
      <c r="H717" s="12"/>
      <c r="I717" s="12"/>
      <c r="J717" s="12" t="s">
        <v>216</v>
      </c>
      <c r="K717" s="76"/>
      <c r="L717" s="82"/>
      <c r="M717" s="11"/>
    </row>
    <row r="718" spans="1:13" s="79" customFormat="1" ht="13.5">
      <c r="A718" s="72" t="str">
        <f>IF(B718="Code",1+MAX(A$5:A717),"")</f>
        <v/>
      </c>
      <c r="B718" s="88" t="s">
        <v>238</v>
      </c>
      <c r="C718" s="102"/>
      <c r="D718" s="89" t="str">
        <f>IF(ISNUMBER(C718),VLOOKUP(C718,Approaches,2,0),"")</f>
        <v/>
      </c>
      <c r="E718" s="76">
        <v>5</v>
      </c>
      <c r="F718" s="11"/>
      <c r="G718" s="12"/>
      <c r="H718" s="103"/>
      <c r="I718" s="14"/>
      <c r="J718" s="12" t="s">
        <v>216</v>
      </c>
      <c r="K718" s="87"/>
      <c r="L718" s="82"/>
      <c r="M718" s="11"/>
    </row>
    <row r="719" spans="1:13" s="79" customFormat="1" ht="13.5">
      <c r="A719" s="72"/>
      <c r="B719" s="88" t="s">
        <v>238</v>
      </c>
      <c r="C719" s="102"/>
      <c r="D719" s="86" t="str">
        <f>IF(ISNUMBER(C719),VLOOKUP(C719,Approaches,2,0),"")</f>
        <v/>
      </c>
      <c r="E719" s="76">
        <v>6</v>
      </c>
      <c r="F719" s="11"/>
      <c r="G719" s="12"/>
      <c r="H719" s="103"/>
      <c r="I719" s="14"/>
      <c r="J719" s="12"/>
      <c r="K719" s="87"/>
      <c r="L719" s="82"/>
      <c r="M719" s="11"/>
    </row>
    <row r="720" spans="1:13" s="79" customFormat="1" ht="13.5">
      <c r="A720" s="72"/>
      <c r="B720" s="88" t="s">
        <v>238</v>
      </c>
      <c r="C720" s="102"/>
      <c r="D720" s="86" t="str">
        <f>IF(ISNUMBER(C720),VLOOKUP(C720,Approaches,2,0),"")</f>
        <v/>
      </c>
      <c r="E720" s="76">
        <v>7</v>
      </c>
      <c r="F720" s="11"/>
      <c r="G720" s="12"/>
      <c r="H720" s="103"/>
      <c r="I720" s="14"/>
      <c r="J720" s="12"/>
      <c r="K720" s="87"/>
      <c r="L720" s="82"/>
      <c r="M720" s="11"/>
    </row>
    <row r="721" spans="1:13" s="79" customFormat="1" ht="13.5">
      <c r="A721" s="72"/>
      <c r="B721" s="88" t="s">
        <v>238</v>
      </c>
      <c r="C721" s="102"/>
      <c r="D721" s="86" t="str">
        <f>IF(ISNUMBER(C721),VLOOKUP(C721,Approaches,2,0),"")</f>
        <v/>
      </c>
      <c r="E721" s="76">
        <v>8</v>
      </c>
      <c r="F721" s="11"/>
      <c r="G721" s="12"/>
      <c r="H721" s="103"/>
      <c r="I721" s="14"/>
      <c r="J721" s="12"/>
      <c r="K721" s="87"/>
      <c r="L721" s="82"/>
      <c r="M721" s="11"/>
    </row>
    <row r="722" spans="1:13" s="79" customFormat="1" ht="13.5">
      <c r="A722" s="72"/>
      <c r="B722" s="88" t="s">
        <v>238</v>
      </c>
      <c r="C722" s="102"/>
      <c r="D722" s="90" t="str">
        <f>IF(ISNUMBER(C722),VLOOKUP(C722,Approaches,2,0),"")</f>
        <v/>
      </c>
      <c r="E722" s="76">
        <v>9</v>
      </c>
      <c r="F722" s="11"/>
      <c r="G722" s="12"/>
      <c r="H722" s="103"/>
      <c r="I722" s="14"/>
      <c r="J722" s="12"/>
      <c r="K722" s="87"/>
      <c r="L722" s="82"/>
      <c r="M722" s="11"/>
    </row>
    <row r="723" spans="1:13" s="79" customFormat="1" ht="14.25" thickBot="1">
      <c r="A723" s="72"/>
      <c r="B723" s="91"/>
      <c r="C723" s="91"/>
      <c r="D723" s="86"/>
      <c r="E723" s="76">
        <v>10</v>
      </c>
      <c r="F723" s="11"/>
      <c r="G723" s="12"/>
      <c r="H723" s="103"/>
      <c r="I723" s="15"/>
      <c r="J723" s="12"/>
      <c r="K723" s="87"/>
      <c r="L723" s="82"/>
      <c r="M723" s="11"/>
    </row>
    <row r="724" spans="1:13" s="79" customFormat="1" ht="14.25" thickBot="1">
      <c r="A724" s="72" t="str">
        <f>IF(B724="Code",1+MAX(A$5:A718),"")</f>
        <v/>
      </c>
      <c r="B724" s="92"/>
      <c r="C724" s="92"/>
      <c r="D724" s="92"/>
      <c r="E724" s="93"/>
      <c r="F724" s="94"/>
      <c r="G724" s="92" t="s">
        <v>204</v>
      </c>
      <c r="H724" s="95">
        <f>B714</f>
        <v>1105622</v>
      </c>
      <c r="I724" s="104"/>
      <c r="J724" s="93" t="s">
        <v>216</v>
      </c>
      <c r="K724" s="93"/>
      <c r="L724" s="93"/>
      <c r="M724" s="93"/>
    </row>
    <row r="725" spans="1:13" s="79" customFormat="1" ht="14.25" thickBot="1">
      <c r="A725" s="72">
        <f>IF(B725="Code",1+MAX(A$5:A724),"")</f>
        <v>61</v>
      </c>
      <c r="B725" s="73" t="s">
        <v>199</v>
      </c>
      <c r="C725" s="73"/>
      <c r="D725" s="74" t="s">
        <v>200</v>
      </c>
      <c r="E725" s="75"/>
      <c r="F725" s="74" t="s">
        <v>201</v>
      </c>
      <c r="G725" s="74" t="s">
        <v>202</v>
      </c>
      <c r="H725" s="75" t="s">
        <v>198</v>
      </c>
      <c r="I725" s="75" t="s">
        <v>203</v>
      </c>
      <c r="J725" s="75" t="s">
        <v>215</v>
      </c>
      <c r="K725" s="76"/>
      <c r="L725" s="77" t="str">
        <f>IF(AND(ISNUMBER(I736),ISNUMBER(H736)),"OK","")</f>
        <v/>
      </c>
      <c r="M725" s="78"/>
    </row>
    <row r="726" spans="1:13" s="79" customFormat="1" ht="13.5">
      <c r="A726" s="72" t="str">
        <f>IF(B726="Code",1+MAX(A$5:A725),"")</f>
        <v/>
      </c>
      <c r="B726" s="80">
        <f>VLOOKUP(A725,BasicHeadings,2,0)</f>
        <v>1106111</v>
      </c>
      <c r="C726" s="81"/>
      <c r="D726" s="80" t="str">
        <f>VLOOKUP(A725,BasicHeadings,3,0)</f>
        <v>Pharmaceutical products</v>
      </c>
      <c r="E726" s="76">
        <v>1</v>
      </c>
      <c r="F726" s="11"/>
      <c r="G726" s="11"/>
      <c r="H726" s="12"/>
      <c r="I726" s="12"/>
      <c r="J726" s="12" t="s">
        <v>216</v>
      </c>
      <c r="K726" s="76"/>
      <c r="L726" s="82"/>
      <c r="M726" s="11"/>
    </row>
    <row r="727" spans="1:13" s="79" customFormat="1" ht="15" customHeight="1">
      <c r="A727" s="72" t="str">
        <f>IF(B727="Code",1+MAX(A$5:A726),"")</f>
        <v/>
      </c>
      <c r="B727" s="83"/>
      <c r="C727" s="84" t="s">
        <v>212</v>
      </c>
      <c r="D727" s="83"/>
      <c r="E727" s="76">
        <v>2</v>
      </c>
      <c r="F727" s="11"/>
      <c r="G727" s="11"/>
      <c r="H727" s="12"/>
      <c r="I727" s="12"/>
      <c r="J727" s="12" t="s">
        <v>216</v>
      </c>
      <c r="K727" s="76"/>
      <c r="L727" s="82"/>
      <c r="M727" s="11"/>
    </row>
    <row r="728" spans="1:13" s="79" customFormat="1" ht="13.5" customHeight="1">
      <c r="A728" s="72" t="str">
        <f>IF(B728="Code",1+MAX(A$5:A727),"")</f>
        <v/>
      </c>
      <c r="B728" s="85"/>
      <c r="C728" s="167" t="s">
        <v>239</v>
      </c>
      <c r="D728" s="168"/>
      <c r="E728" s="76">
        <v>3</v>
      </c>
      <c r="F728" s="11"/>
      <c r="G728" s="11"/>
      <c r="H728" s="12"/>
      <c r="I728" s="13"/>
      <c r="J728" s="12" t="s">
        <v>216</v>
      </c>
      <c r="K728" s="76"/>
      <c r="L728" s="82"/>
      <c r="M728" s="11"/>
    </row>
    <row r="729" spans="1:13" s="79" customFormat="1" ht="13.5">
      <c r="A729" s="72" t="str">
        <f>IF(B729="Code",1+MAX(A$5:A728),"")</f>
        <v/>
      </c>
      <c r="B729" s="86"/>
      <c r="C729" s="169"/>
      <c r="D729" s="170"/>
      <c r="E729" s="87">
        <v>4</v>
      </c>
      <c r="F729" s="11"/>
      <c r="G729" s="11"/>
      <c r="H729" s="12"/>
      <c r="I729" s="12"/>
      <c r="J729" s="12" t="s">
        <v>216</v>
      </c>
      <c r="K729" s="76"/>
      <c r="L729" s="82"/>
      <c r="M729" s="11"/>
    </row>
    <row r="730" spans="1:13" s="79" customFormat="1" ht="13.5">
      <c r="A730" s="72" t="str">
        <f>IF(B730="Code",1+MAX(A$5:A729),"")</f>
        <v/>
      </c>
      <c r="B730" s="88" t="s">
        <v>238</v>
      </c>
      <c r="C730" s="102"/>
      <c r="D730" s="89" t="str">
        <f>IF(ISNUMBER(C730),VLOOKUP(C730,Approaches,2,0),"")</f>
        <v/>
      </c>
      <c r="E730" s="76">
        <v>5</v>
      </c>
      <c r="F730" s="11"/>
      <c r="G730" s="12"/>
      <c r="H730" s="103"/>
      <c r="I730" s="14"/>
      <c r="J730" s="12" t="s">
        <v>216</v>
      </c>
      <c r="K730" s="87"/>
      <c r="L730" s="82"/>
      <c r="M730" s="11"/>
    </row>
    <row r="731" spans="1:13" s="79" customFormat="1" ht="13.5">
      <c r="A731" s="72"/>
      <c r="B731" s="88" t="s">
        <v>238</v>
      </c>
      <c r="C731" s="102"/>
      <c r="D731" s="86" t="str">
        <f>IF(ISNUMBER(C731),VLOOKUP(C731,Approaches,2,0),"")</f>
        <v/>
      </c>
      <c r="E731" s="76">
        <v>6</v>
      </c>
      <c r="F731" s="11"/>
      <c r="G731" s="12"/>
      <c r="H731" s="103"/>
      <c r="I731" s="14"/>
      <c r="J731" s="12"/>
      <c r="K731" s="87"/>
      <c r="L731" s="82"/>
      <c r="M731" s="11"/>
    </row>
    <row r="732" spans="1:13" s="79" customFormat="1" ht="13.5">
      <c r="A732" s="72"/>
      <c r="B732" s="88" t="s">
        <v>238</v>
      </c>
      <c r="C732" s="102"/>
      <c r="D732" s="86" t="str">
        <f>IF(ISNUMBER(C732),VLOOKUP(C732,Approaches,2,0),"")</f>
        <v/>
      </c>
      <c r="E732" s="76">
        <v>7</v>
      </c>
      <c r="F732" s="11"/>
      <c r="G732" s="12"/>
      <c r="H732" s="103"/>
      <c r="I732" s="14"/>
      <c r="J732" s="12"/>
      <c r="K732" s="87"/>
      <c r="L732" s="82"/>
      <c r="M732" s="11"/>
    </row>
    <row r="733" spans="1:13" s="79" customFormat="1" ht="13.5">
      <c r="A733" s="72"/>
      <c r="B733" s="88" t="s">
        <v>238</v>
      </c>
      <c r="C733" s="102"/>
      <c r="D733" s="86" t="str">
        <f>IF(ISNUMBER(C733),VLOOKUP(C733,Approaches,2,0),"")</f>
        <v/>
      </c>
      <c r="E733" s="76">
        <v>8</v>
      </c>
      <c r="F733" s="11"/>
      <c r="G733" s="12"/>
      <c r="H733" s="103"/>
      <c r="I733" s="14"/>
      <c r="J733" s="12"/>
      <c r="K733" s="87"/>
      <c r="L733" s="82"/>
      <c r="M733" s="11"/>
    </row>
    <row r="734" spans="1:13" s="79" customFormat="1" ht="13.5">
      <c r="A734" s="72"/>
      <c r="B734" s="88" t="s">
        <v>238</v>
      </c>
      <c r="C734" s="102"/>
      <c r="D734" s="90" t="str">
        <f>IF(ISNUMBER(C734),VLOOKUP(C734,Approaches,2,0),"")</f>
        <v/>
      </c>
      <c r="E734" s="76">
        <v>9</v>
      </c>
      <c r="F734" s="11"/>
      <c r="G734" s="12"/>
      <c r="H734" s="103"/>
      <c r="I734" s="14"/>
      <c r="J734" s="12"/>
      <c r="K734" s="87"/>
      <c r="L734" s="82"/>
      <c r="M734" s="11"/>
    </row>
    <row r="735" spans="1:13" s="79" customFormat="1" ht="14.25" thickBot="1">
      <c r="A735" s="72"/>
      <c r="B735" s="91"/>
      <c r="C735" s="91"/>
      <c r="D735" s="86"/>
      <c r="E735" s="76">
        <v>10</v>
      </c>
      <c r="F735" s="11"/>
      <c r="G735" s="12"/>
      <c r="H735" s="103"/>
      <c r="I735" s="15"/>
      <c r="J735" s="12"/>
      <c r="K735" s="87"/>
      <c r="L735" s="82"/>
      <c r="M735" s="11"/>
    </row>
    <row r="736" spans="1:13" s="79" customFormat="1" ht="14.25" thickBot="1">
      <c r="A736" s="72" t="str">
        <f>IF(B736="Code",1+MAX(A$5:A730),"")</f>
        <v/>
      </c>
      <c r="B736" s="92"/>
      <c r="C736" s="92"/>
      <c r="D736" s="92"/>
      <c r="E736" s="93"/>
      <c r="F736" s="94"/>
      <c r="G736" s="92" t="s">
        <v>204</v>
      </c>
      <c r="H736" s="95">
        <f>B726</f>
        <v>1106111</v>
      </c>
      <c r="I736" s="104"/>
      <c r="J736" s="93" t="s">
        <v>216</v>
      </c>
      <c r="K736" s="93"/>
      <c r="L736" s="93"/>
      <c r="M736" s="93"/>
    </row>
    <row r="737" spans="1:13" s="79" customFormat="1" ht="14.25" thickBot="1">
      <c r="A737" s="72">
        <f>IF(B737="Code",1+MAX(A$5:A736),"")</f>
        <v>62</v>
      </c>
      <c r="B737" s="73" t="s">
        <v>199</v>
      </c>
      <c r="C737" s="73"/>
      <c r="D737" s="74" t="s">
        <v>200</v>
      </c>
      <c r="E737" s="75"/>
      <c r="F737" s="74" t="s">
        <v>201</v>
      </c>
      <c r="G737" s="74" t="s">
        <v>202</v>
      </c>
      <c r="H737" s="75" t="s">
        <v>198</v>
      </c>
      <c r="I737" s="75" t="s">
        <v>203</v>
      </c>
      <c r="J737" s="75" t="s">
        <v>215</v>
      </c>
      <c r="K737" s="76"/>
      <c r="L737" s="77" t="str">
        <f>IF(AND(ISNUMBER(I748),ISNUMBER(H748)),"OK","")</f>
        <v/>
      </c>
      <c r="M737" s="78"/>
    </row>
    <row r="738" spans="1:13" s="79" customFormat="1" ht="13.5">
      <c r="A738" s="72" t="str">
        <f>IF(B738="Code",1+MAX(A$5:A737),"")</f>
        <v/>
      </c>
      <c r="B738" s="80">
        <f>VLOOKUP(A737,BasicHeadings,2,0)</f>
        <v>1106121</v>
      </c>
      <c r="C738" s="81"/>
      <c r="D738" s="80" t="str">
        <f>VLOOKUP(A737,BasicHeadings,3,0)</f>
        <v>Other medical products</v>
      </c>
      <c r="E738" s="76">
        <v>1</v>
      </c>
      <c r="F738" s="11"/>
      <c r="G738" s="11"/>
      <c r="H738" s="12"/>
      <c r="I738" s="12"/>
      <c r="J738" s="12" t="s">
        <v>216</v>
      </c>
      <c r="K738" s="76"/>
      <c r="L738" s="82"/>
      <c r="M738" s="11"/>
    </row>
    <row r="739" spans="1:13" s="79" customFormat="1" ht="15" customHeight="1">
      <c r="A739" s="72" t="str">
        <f>IF(B739="Code",1+MAX(A$5:A738),"")</f>
        <v/>
      </c>
      <c r="B739" s="83"/>
      <c r="C739" s="84" t="s">
        <v>212</v>
      </c>
      <c r="D739" s="83"/>
      <c r="E739" s="76">
        <v>2</v>
      </c>
      <c r="F739" s="11"/>
      <c r="G739" s="11"/>
      <c r="H739" s="12"/>
      <c r="I739" s="12"/>
      <c r="J739" s="12" t="s">
        <v>216</v>
      </c>
      <c r="K739" s="76"/>
      <c r="L739" s="82"/>
      <c r="M739" s="11"/>
    </row>
    <row r="740" spans="1:13" s="79" customFormat="1" ht="13.5" customHeight="1">
      <c r="A740" s="72" t="str">
        <f>IF(B740="Code",1+MAX(A$5:A739),"")</f>
        <v/>
      </c>
      <c r="B740" s="85"/>
      <c r="C740" s="167" t="s">
        <v>239</v>
      </c>
      <c r="D740" s="168"/>
      <c r="E740" s="76">
        <v>3</v>
      </c>
      <c r="F740" s="11"/>
      <c r="G740" s="11"/>
      <c r="H740" s="12"/>
      <c r="I740" s="13"/>
      <c r="J740" s="12" t="s">
        <v>216</v>
      </c>
      <c r="K740" s="76"/>
      <c r="L740" s="82"/>
      <c r="M740" s="11"/>
    </row>
    <row r="741" spans="1:13" s="79" customFormat="1" ht="13.5">
      <c r="A741" s="72" t="str">
        <f>IF(B741="Code",1+MAX(A$5:A740),"")</f>
        <v/>
      </c>
      <c r="B741" s="86"/>
      <c r="C741" s="169"/>
      <c r="D741" s="170"/>
      <c r="E741" s="87">
        <v>4</v>
      </c>
      <c r="F741" s="11"/>
      <c r="G741" s="11"/>
      <c r="H741" s="12"/>
      <c r="I741" s="12"/>
      <c r="J741" s="12" t="s">
        <v>216</v>
      </c>
      <c r="K741" s="76"/>
      <c r="L741" s="82"/>
      <c r="M741" s="11"/>
    </row>
    <row r="742" spans="1:13" s="79" customFormat="1" ht="13.5">
      <c r="A742" s="72" t="str">
        <f>IF(B742="Code",1+MAX(A$5:A741),"")</f>
        <v/>
      </c>
      <c r="B742" s="88" t="s">
        <v>238</v>
      </c>
      <c r="C742" s="102"/>
      <c r="D742" s="89" t="str">
        <f>IF(ISNUMBER(C742),VLOOKUP(C742,Approaches,2,0),"")</f>
        <v/>
      </c>
      <c r="E742" s="76">
        <v>5</v>
      </c>
      <c r="F742" s="11"/>
      <c r="G742" s="12"/>
      <c r="H742" s="103"/>
      <c r="I742" s="14"/>
      <c r="J742" s="12" t="s">
        <v>216</v>
      </c>
      <c r="K742" s="87"/>
      <c r="L742" s="82"/>
      <c r="M742" s="11"/>
    </row>
    <row r="743" spans="1:13" s="79" customFormat="1" ht="13.5">
      <c r="A743" s="72"/>
      <c r="B743" s="88" t="s">
        <v>238</v>
      </c>
      <c r="C743" s="102"/>
      <c r="D743" s="86" t="str">
        <f>IF(ISNUMBER(C743),VLOOKUP(C743,Approaches,2,0),"")</f>
        <v/>
      </c>
      <c r="E743" s="76">
        <v>6</v>
      </c>
      <c r="F743" s="11"/>
      <c r="G743" s="12"/>
      <c r="H743" s="103"/>
      <c r="I743" s="14"/>
      <c r="J743" s="12"/>
      <c r="K743" s="87"/>
      <c r="L743" s="82"/>
      <c r="M743" s="11"/>
    </row>
    <row r="744" spans="1:13" s="79" customFormat="1" ht="13.5">
      <c r="A744" s="72"/>
      <c r="B744" s="88" t="s">
        <v>238</v>
      </c>
      <c r="C744" s="102"/>
      <c r="D744" s="86" t="str">
        <f>IF(ISNUMBER(C744),VLOOKUP(C744,Approaches,2,0),"")</f>
        <v/>
      </c>
      <c r="E744" s="76">
        <v>7</v>
      </c>
      <c r="F744" s="11"/>
      <c r="G744" s="12"/>
      <c r="H744" s="103"/>
      <c r="I744" s="14"/>
      <c r="J744" s="12"/>
      <c r="K744" s="87"/>
      <c r="L744" s="82"/>
      <c r="M744" s="11"/>
    </row>
    <row r="745" spans="1:13" s="79" customFormat="1" ht="13.5">
      <c r="A745" s="72"/>
      <c r="B745" s="88" t="s">
        <v>238</v>
      </c>
      <c r="C745" s="102"/>
      <c r="D745" s="86" t="str">
        <f>IF(ISNUMBER(C745),VLOOKUP(C745,Approaches,2,0),"")</f>
        <v/>
      </c>
      <c r="E745" s="76">
        <v>8</v>
      </c>
      <c r="F745" s="11"/>
      <c r="G745" s="12"/>
      <c r="H745" s="103"/>
      <c r="I745" s="14"/>
      <c r="J745" s="12"/>
      <c r="K745" s="87"/>
      <c r="L745" s="82"/>
      <c r="M745" s="11"/>
    </row>
    <row r="746" spans="1:13" s="79" customFormat="1" ht="13.5">
      <c r="A746" s="72"/>
      <c r="B746" s="88" t="s">
        <v>238</v>
      </c>
      <c r="C746" s="102"/>
      <c r="D746" s="90" t="str">
        <f>IF(ISNUMBER(C746),VLOOKUP(C746,Approaches,2,0),"")</f>
        <v/>
      </c>
      <c r="E746" s="76">
        <v>9</v>
      </c>
      <c r="F746" s="11"/>
      <c r="G746" s="12"/>
      <c r="H746" s="103"/>
      <c r="I746" s="14"/>
      <c r="J746" s="12"/>
      <c r="K746" s="87"/>
      <c r="L746" s="82"/>
      <c r="M746" s="11"/>
    </row>
    <row r="747" spans="1:13" s="79" customFormat="1" ht="14.25" thickBot="1">
      <c r="A747" s="72"/>
      <c r="B747" s="91"/>
      <c r="C747" s="91"/>
      <c r="D747" s="86"/>
      <c r="E747" s="76">
        <v>10</v>
      </c>
      <c r="F747" s="11"/>
      <c r="G747" s="12"/>
      <c r="H747" s="103"/>
      <c r="I747" s="15"/>
      <c r="J747" s="12"/>
      <c r="K747" s="87"/>
      <c r="L747" s="82"/>
      <c r="M747" s="11"/>
    </row>
    <row r="748" spans="1:13" s="79" customFormat="1" ht="14.25" thickBot="1">
      <c r="A748" s="72" t="str">
        <f>IF(B748="Code",1+MAX(A$5:A742),"")</f>
        <v/>
      </c>
      <c r="B748" s="92"/>
      <c r="C748" s="92"/>
      <c r="D748" s="92"/>
      <c r="E748" s="93"/>
      <c r="F748" s="94"/>
      <c r="G748" s="92" t="s">
        <v>204</v>
      </c>
      <c r="H748" s="95">
        <f>B738</f>
        <v>1106121</v>
      </c>
      <c r="I748" s="104"/>
      <c r="J748" s="93" t="s">
        <v>216</v>
      </c>
      <c r="K748" s="93"/>
      <c r="L748" s="93"/>
      <c r="M748" s="93"/>
    </row>
    <row r="749" spans="1:13" s="79" customFormat="1" ht="14.25" thickBot="1">
      <c r="A749" s="72">
        <f>IF(B749="Code",1+MAX(A$5:A748),"")</f>
        <v>63</v>
      </c>
      <c r="B749" s="73" t="s">
        <v>199</v>
      </c>
      <c r="C749" s="73"/>
      <c r="D749" s="74" t="s">
        <v>200</v>
      </c>
      <c r="E749" s="75"/>
      <c r="F749" s="74" t="s">
        <v>201</v>
      </c>
      <c r="G749" s="74" t="s">
        <v>202</v>
      </c>
      <c r="H749" s="75" t="s">
        <v>198</v>
      </c>
      <c r="I749" s="75" t="s">
        <v>203</v>
      </c>
      <c r="J749" s="75" t="s">
        <v>215</v>
      </c>
      <c r="K749" s="76"/>
      <c r="L749" s="77" t="str">
        <f>IF(AND(ISNUMBER(I760),ISNUMBER(H760)),"OK","")</f>
        <v/>
      </c>
      <c r="M749" s="78"/>
    </row>
    <row r="750" spans="1:13" s="79" customFormat="1" ht="13.5">
      <c r="A750" s="72" t="str">
        <f>IF(B750="Code",1+MAX(A$5:A749),"")</f>
        <v/>
      </c>
      <c r="B750" s="80">
        <f>VLOOKUP(A749,BasicHeadings,2,0)</f>
        <v>1106131</v>
      </c>
      <c r="C750" s="81"/>
      <c r="D750" s="80" t="str">
        <f>VLOOKUP(A749,BasicHeadings,3,0)</f>
        <v>Therapeutic appliances and equipment</v>
      </c>
      <c r="E750" s="76">
        <v>1</v>
      </c>
      <c r="F750" s="11"/>
      <c r="G750" s="11"/>
      <c r="H750" s="12"/>
      <c r="I750" s="12"/>
      <c r="J750" s="12" t="s">
        <v>216</v>
      </c>
      <c r="K750" s="76"/>
      <c r="L750" s="82"/>
      <c r="M750" s="11"/>
    </row>
    <row r="751" spans="1:13" s="79" customFormat="1" ht="15" customHeight="1">
      <c r="A751" s="72" t="str">
        <f>IF(B751="Code",1+MAX(A$5:A750),"")</f>
        <v/>
      </c>
      <c r="B751" s="83"/>
      <c r="C751" s="84" t="s">
        <v>212</v>
      </c>
      <c r="D751" s="83"/>
      <c r="E751" s="76">
        <v>2</v>
      </c>
      <c r="F751" s="11"/>
      <c r="G751" s="11"/>
      <c r="H751" s="12"/>
      <c r="I751" s="12"/>
      <c r="J751" s="12" t="s">
        <v>216</v>
      </c>
      <c r="K751" s="76"/>
      <c r="L751" s="82"/>
      <c r="M751" s="11"/>
    </row>
    <row r="752" spans="1:13" s="79" customFormat="1" ht="13.5" customHeight="1">
      <c r="A752" s="72" t="str">
        <f>IF(B752="Code",1+MAX(A$5:A751),"")</f>
        <v/>
      </c>
      <c r="B752" s="85"/>
      <c r="C752" s="167" t="s">
        <v>239</v>
      </c>
      <c r="D752" s="168"/>
      <c r="E752" s="76">
        <v>3</v>
      </c>
      <c r="F752" s="11"/>
      <c r="G752" s="11"/>
      <c r="H752" s="12"/>
      <c r="I752" s="13"/>
      <c r="J752" s="12" t="s">
        <v>216</v>
      </c>
      <c r="K752" s="76"/>
      <c r="L752" s="82"/>
      <c r="M752" s="11"/>
    </row>
    <row r="753" spans="1:13" s="79" customFormat="1" ht="13.5">
      <c r="A753" s="72" t="str">
        <f>IF(B753="Code",1+MAX(A$5:A752),"")</f>
        <v/>
      </c>
      <c r="B753" s="86"/>
      <c r="C753" s="169"/>
      <c r="D753" s="170"/>
      <c r="E753" s="87">
        <v>4</v>
      </c>
      <c r="F753" s="11"/>
      <c r="G753" s="11"/>
      <c r="H753" s="12"/>
      <c r="I753" s="12"/>
      <c r="J753" s="12" t="s">
        <v>216</v>
      </c>
      <c r="K753" s="76"/>
      <c r="L753" s="82"/>
      <c r="M753" s="11"/>
    </row>
    <row r="754" spans="1:13" s="79" customFormat="1" ht="13.5">
      <c r="A754" s="72" t="str">
        <f>IF(B754="Code",1+MAX(A$5:A753),"")</f>
        <v/>
      </c>
      <c r="B754" s="88" t="s">
        <v>238</v>
      </c>
      <c r="C754" s="102"/>
      <c r="D754" s="89" t="str">
        <f>IF(ISNUMBER(C754),VLOOKUP(C754,Approaches,2,0),"")</f>
        <v/>
      </c>
      <c r="E754" s="76">
        <v>5</v>
      </c>
      <c r="F754" s="11"/>
      <c r="G754" s="12"/>
      <c r="H754" s="103"/>
      <c r="I754" s="14"/>
      <c r="J754" s="12" t="s">
        <v>216</v>
      </c>
      <c r="K754" s="87"/>
      <c r="L754" s="82"/>
      <c r="M754" s="11"/>
    </row>
    <row r="755" spans="1:13" s="79" customFormat="1" ht="13.5">
      <c r="A755" s="72"/>
      <c r="B755" s="88" t="s">
        <v>238</v>
      </c>
      <c r="C755" s="102"/>
      <c r="D755" s="86" t="str">
        <f>IF(ISNUMBER(C755),VLOOKUP(C755,Approaches,2,0),"")</f>
        <v/>
      </c>
      <c r="E755" s="76">
        <v>6</v>
      </c>
      <c r="F755" s="11"/>
      <c r="G755" s="12"/>
      <c r="H755" s="103"/>
      <c r="I755" s="14"/>
      <c r="J755" s="12"/>
      <c r="K755" s="87"/>
      <c r="L755" s="82"/>
      <c r="M755" s="11"/>
    </row>
    <row r="756" spans="1:13" s="79" customFormat="1" ht="13.5">
      <c r="A756" s="72"/>
      <c r="B756" s="88" t="s">
        <v>238</v>
      </c>
      <c r="C756" s="102"/>
      <c r="D756" s="86" t="str">
        <f>IF(ISNUMBER(C756),VLOOKUP(C756,Approaches,2,0),"")</f>
        <v/>
      </c>
      <c r="E756" s="76">
        <v>7</v>
      </c>
      <c r="F756" s="11"/>
      <c r="G756" s="12"/>
      <c r="H756" s="103"/>
      <c r="I756" s="14"/>
      <c r="J756" s="12"/>
      <c r="K756" s="87"/>
      <c r="L756" s="82"/>
      <c r="M756" s="11"/>
    </row>
    <row r="757" spans="1:13" s="79" customFormat="1" ht="13.5">
      <c r="A757" s="72"/>
      <c r="B757" s="88" t="s">
        <v>238</v>
      </c>
      <c r="C757" s="102"/>
      <c r="D757" s="86" t="str">
        <f>IF(ISNUMBER(C757),VLOOKUP(C757,Approaches,2,0),"")</f>
        <v/>
      </c>
      <c r="E757" s="76">
        <v>8</v>
      </c>
      <c r="F757" s="11"/>
      <c r="G757" s="12"/>
      <c r="H757" s="103"/>
      <c r="I757" s="14"/>
      <c r="J757" s="12"/>
      <c r="K757" s="87"/>
      <c r="L757" s="82"/>
      <c r="M757" s="11"/>
    </row>
    <row r="758" spans="1:13" s="79" customFormat="1" ht="13.5">
      <c r="A758" s="72"/>
      <c r="B758" s="88" t="s">
        <v>238</v>
      </c>
      <c r="C758" s="102"/>
      <c r="D758" s="90" t="str">
        <f>IF(ISNUMBER(C758),VLOOKUP(C758,Approaches,2,0),"")</f>
        <v/>
      </c>
      <c r="E758" s="76">
        <v>9</v>
      </c>
      <c r="F758" s="11"/>
      <c r="G758" s="12"/>
      <c r="H758" s="103"/>
      <c r="I758" s="14"/>
      <c r="J758" s="12"/>
      <c r="K758" s="87"/>
      <c r="L758" s="82"/>
      <c r="M758" s="11"/>
    </row>
    <row r="759" spans="1:13" s="79" customFormat="1" ht="14.25" thickBot="1">
      <c r="A759" s="72"/>
      <c r="B759" s="91"/>
      <c r="C759" s="91"/>
      <c r="D759" s="86"/>
      <c r="E759" s="76">
        <v>10</v>
      </c>
      <c r="F759" s="11"/>
      <c r="G759" s="12"/>
      <c r="H759" s="103"/>
      <c r="I759" s="15"/>
      <c r="J759" s="12"/>
      <c r="K759" s="87"/>
      <c r="L759" s="82"/>
      <c r="M759" s="11"/>
    </row>
    <row r="760" spans="1:13" s="79" customFormat="1" ht="14.25" thickBot="1">
      <c r="A760" s="72" t="str">
        <f>IF(B760="Code",1+MAX(A$5:A754),"")</f>
        <v/>
      </c>
      <c r="B760" s="92"/>
      <c r="C760" s="92"/>
      <c r="D760" s="92"/>
      <c r="E760" s="93"/>
      <c r="F760" s="94"/>
      <c r="G760" s="92" t="s">
        <v>204</v>
      </c>
      <c r="H760" s="95">
        <f>B750</f>
        <v>1106131</v>
      </c>
      <c r="I760" s="104"/>
      <c r="J760" s="93" t="s">
        <v>216</v>
      </c>
      <c r="K760" s="93"/>
      <c r="L760" s="93"/>
      <c r="M760" s="93"/>
    </row>
    <row r="761" spans="1:13" s="79" customFormat="1" ht="14.25" thickBot="1">
      <c r="A761" s="72">
        <f>IF(B761="Code",1+MAX(A$5:A760),"")</f>
        <v>64</v>
      </c>
      <c r="B761" s="73" t="s">
        <v>199</v>
      </c>
      <c r="C761" s="73"/>
      <c r="D761" s="74" t="s">
        <v>200</v>
      </c>
      <c r="E761" s="75"/>
      <c r="F761" s="74" t="s">
        <v>201</v>
      </c>
      <c r="G761" s="74" t="s">
        <v>202</v>
      </c>
      <c r="H761" s="75" t="s">
        <v>198</v>
      </c>
      <c r="I761" s="75" t="s">
        <v>203</v>
      </c>
      <c r="J761" s="75" t="s">
        <v>215</v>
      </c>
      <c r="K761" s="76"/>
      <c r="L761" s="77" t="str">
        <f>IF(AND(ISNUMBER(I772),ISNUMBER(H772)),"OK","")</f>
        <v/>
      </c>
      <c r="M761" s="78"/>
    </row>
    <row r="762" spans="1:13" s="79" customFormat="1" ht="13.5">
      <c r="A762" s="72" t="str">
        <f>IF(B762="Code",1+MAX(A$5:A761),"")</f>
        <v/>
      </c>
      <c r="B762" s="80">
        <f>VLOOKUP(A761,BasicHeadings,2,0)</f>
        <v>1106211</v>
      </c>
      <c r="C762" s="81"/>
      <c r="D762" s="80" t="str">
        <f>VLOOKUP(A761,BasicHeadings,3,0)</f>
        <v>Medical services</v>
      </c>
      <c r="E762" s="76">
        <v>1</v>
      </c>
      <c r="F762" s="11"/>
      <c r="G762" s="11"/>
      <c r="H762" s="12"/>
      <c r="I762" s="12"/>
      <c r="J762" s="12" t="s">
        <v>216</v>
      </c>
      <c r="K762" s="76"/>
      <c r="L762" s="82"/>
      <c r="M762" s="11"/>
    </row>
    <row r="763" spans="1:13" s="79" customFormat="1" ht="15" customHeight="1">
      <c r="A763" s="72" t="str">
        <f>IF(B763="Code",1+MAX(A$5:A762),"")</f>
        <v/>
      </c>
      <c r="B763" s="83"/>
      <c r="C763" s="84" t="s">
        <v>212</v>
      </c>
      <c r="D763" s="83"/>
      <c r="E763" s="76">
        <v>2</v>
      </c>
      <c r="F763" s="11"/>
      <c r="G763" s="11"/>
      <c r="H763" s="12"/>
      <c r="I763" s="12"/>
      <c r="J763" s="12" t="s">
        <v>216</v>
      </c>
      <c r="K763" s="76"/>
      <c r="L763" s="82"/>
      <c r="M763" s="11"/>
    </row>
    <row r="764" spans="1:13" s="79" customFormat="1" ht="13.5" customHeight="1">
      <c r="A764" s="72" t="str">
        <f>IF(B764="Code",1+MAX(A$5:A763),"")</f>
        <v/>
      </c>
      <c r="B764" s="85"/>
      <c r="C764" s="167" t="s">
        <v>239</v>
      </c>
      <c r="D764" s="168"/>
      <c r="E764" s="76">
        <v>3</v>
      </c>
      <c r="F764" s="11"/>
      <c r="G764" s="11"/>
      <c r="H764" s="12"/>
      <c r="I764" s="13"/>
      <c r="J764" s="12" t="s">
        <v>216</v>
      </c>
      <c r="K764" s="76"/>
      <c r="L764" s="82"/>
      <c r="M764" s="11"/>
    </row>
    <row r="765" spans="1:13" s="79" customFormat="1" ht="13.5">
      <c r="A765" s="72" t="str">
        <f>IF(B765="Code",1+MAX(A$5:A764),"")</f>
        <v/>
      </c>
      <c r="B765" s="86"/>
      <c r="C765" s="169"/>
      <c r="D765" s="170"/>
      <c r="E765" s="87">
        <v>4</v>
      </c>
      <c r="F765" s="11"/>
      <c r="G765" s="11"/>
      <c r="H765" s="12"/>
      <c r="I765" s="12"/>
      <c r="J765" s="12" t="s">
        <v>216</v>
      </c>
      <c r="K765" s="76"/>
      <c r="L765" s="82"/>
      <c r="M765" s="11"/>
    </row>
    <row r="766" spans="1:13" s="79" customFormat="1" ht="13.5">
      <c r="A766" s="72" t="str">
        <f>IF(B766="Code",1+MAX(A$5:A765),"")</f>
        <v/>
      </c>
      <c r="B766" s="88" t="s">
        <v>238</v>
      </c>
      <c r="C766" s="102"/>
      <c r="D766" s="89" t="str">
        <f>IF(ISNUMBER(C766),VLOOKUP(C766,Approaches,2,0),"")</f>
        <v/>
      </c>
      <c r="E766" s="76">
        <v>5</v>
      </c>
      <c r="F766" s="11"/>
      <c r="G766" s="12"/>
      <c r="H766" s="103"/>
      <c r="I766" s="14"/>
      <c r="J766" s="12" t="s">
        <v>216</v>
      </c>
      <c r="K766" s="87"/>
      <c r="L766" s="82"/>
      <c r="M766" s="11"/>
    </row>
    <row r="767" spans="1:13" s="79" customFormat="1" ht="13.5">
      <c r="A767" s="72"/>
      <c r="B767" s="88" t="s">
        <v>238</v>
      </c>
      <c r="C767" s="102"/>
      <c r="D767" s="86" t="str">
        <f>IF(ISNUMBER(C767),VLOOKUP(C767,Approaches,2,0),"")</f>
        <v/>
      </c>
      <c r="E767" s="76">
        <v>6</v>
      </c>
      <c r="F767" s="11"/>
      <c r="G767" s="12"/>
      <c r="H767" s="103"/>
      <c r="I767" s="14"/>
      <c r="J767" s="12"/>
      <c r="K767" s="87"/>
      <c r="L767" s="82"/>
      <c r="M767" s="11"/>
    </row>
    <row r="768" spans="1:13" s="79" customFormat="1" ht="13.5">
      <c r="A768" s="72"/>
      <c r="B768" s="88" t="s">
        <v>238</v>
      </c>
      <c r="C768" s="102"/>
      <c r="D768" s="86" t="str">
        <f>IF(ISNUMBER(C768),VLOOKUP(C768,Approaches,2,0),"")</f>
        <v/>
      </c>
      <c r="E768" s="76">
        <v>7</v>
      </c>
      <c r="F768" s="11"/>
      <c r="G768" s="12"/>
      <c r="H768" s="103"/>
      <c r="I768" s="14"/>
      <c r="J768" s="12"/>
      <c r="K768" s="87"/>
      <c r="L768" s="82"/>
      <c r="M768" s="11"/>
    </row>
    <row r="769" spans="1:13" s="79" customFormat="1" ht="13.5">
      <c r="A769" s="72"/>
      <c r="B769" s="88" t="s">
        <v>238</v>
      </c>
      <c r="C769" s="102"/>
      <c r="D769" s="86" t="str">
        <f>IF(ISNUMBER(C769),VLOOKUP(C769,Approaches,2,0),"")</f>
        <v/>
      </c>
      <c r="E769" s="76">
        <v>8</v>
      </c>
      <c r="F769" s="11"/>
      <c r="G769" s="12"/>
      <c r="H769" s="103"/>
      <c r="I769" s="14"/>
      <c r="J769" s="12"/>
      <c r="K769" s="87"/>
      <c r="L769" s="82"/>
      <c r="M769" s="11"/>
    </row>
    <row r="770" spans="1:13" s="79" customFormat="1" ht="13.5">
      <c r="A770" s="72"/>
      <c r="B770" s="88" t="s">
        <v>238</v>
      </c>
      <c r="C770" s="102"/>
      <c r="D770" s="90" t="str">
        <f>IF(ISNUMBER(C770),VLOOKUP(C770,Approaches,2,0),"")</f>
        <v/>
      </c>
      <c r="E770" s="76">
        <v>9</v>
      </c>
      <c r="F770" s="11"/>
      <c r="G770" s="12"/>
      <c r="H770" s="103"/>
      <c r="I770" s="14"/>
      <c r="J770" s="12"/>
      <c r="K770" s="87"/>
      <c r="L770" s="82"/>
      <c r="M770" s="11"/>
    </row>
    <row r="771" spans="1:13" s="79" customFormat="1" ht="14.25" thickBot="1">
      <c r="A771" s="72"/>
      <c r="B771" s="91"/>
      <c r="C771" s="91"/>
      <c r="D771" s="86"/>
      <c r="E771" s="76">
        <v>10</v>
      </c>
      <c r="F771" s="11"/>
      <c r="G771" s="12"/>
      <c r="H771" s="103"/>
      <c r="I771" s="15"/>
      <c r="J771" s="12"/>
      <c r="K771" s="87"/>
      <c r="L771" s="82"/>
      <c r="M771" s="11"/>
    </row>
    <row r="772" spans="1:13" s="79" customFormat="1" ht="14.25" thickBot="1">
      <c r="A772" s="72" t="str">
        <f>IF(B772="Code",1+MAX(A$5:A766),"")</f>
        <v/>
      </c>
      <c r="B772" s="92"/>
      <c r="C772" s="92"/>
      <c r="D772" s="92"/>
      <c r="E772" s="93"/>
      <c r="F772" s="94"/>
      <c r="G772" s="92" t="s">
        <v>204</v>
      </c>
      <c r="H772" s="95">
        <f>B762</f>
        <v>1106211</v>
      </c>
      <c r="I772" s="104"/>
      <c r="J772" s="93" t="s">
        <v>216</v>
      </c>
      <c r="K772" s="93"/>
      <c r="L772" s="93"/>
      <c r="M772" s="93"/>
    </row>
    <row r="773" spans="1:13" s="79" customFormat="1" ht="14.25" thickBot="1">
      <c r="A773" s="72">
        <f>IF(B773="Code",1+MAX(A$5:A772),"")</f>
        <v>65</v>
      </c>
      <c r="B773" s="73" t="s">
        <v>199</v>
      </c>
      <c r="C773" s="73"/>
      <c r="D773" s="74" t="s">
        <v>200</v>
      </c>
      <c r="E773" s="75"/>
      <c r="F773" s="74" t="s">
        <v>201</v>
      </c>
      <c r="G773" s="74" t="s">
        <v>202</v>
      </c>
      <c r="H773" s="75" t="s">
        <v>198</v>
      </c>
      <c r="I773" s="75" t="s">
        <v>203</v>
      </c>
      <c r="J773" s="75" t="s">
        <v>215</v>
      </c>
      <c r="K773" s="76"/>
      <c r="L773" s="77" t="str">
        <f>IF(AND(ISNUMBER(I784),ISNUMBER(H784)),"OK","")</f>
        <v/>
      </c>
      <c r="M773" s="78"/>
    </row>
    <row r="774" spans="1:13" s="79" customFormat="1" ht="13.5">
      <c r="A774" s="72" t="str">
        <f>IF(B774="Code",1+MAX(A$5:A773),"")</f>
        <v/>
      </c>
      <c r="B774" s="80">
        <f>VLOOKUP(A773,BasicHeadings,2,0)</f>
        <v>1106221</v>
      </c>
      <c r="C774" s="81"/>
      <c r="D774" s="80" t="str">
        <f>VLOOKUP(A773,BasicHeadings,3,0)</f>
        <v>Dental services</v>
      </c>
      <c r="E774" s="76">
        <v>1</v>
      </c>
      <c r="F774" s="11"/>
      <c r="G774" s="11"/>
      <c r="H774" s="12"/>
      <c r="I774" s="12"/>
      <c r="J774" s="12" t="s">
        <v>216</v>
      </c>
      <c r="K774" s="76"/>
      <c r="L774" s="82"/>
      <c r="M774" s="11"/>
    </row>
    <row r="775" spans="1:13" s="79" customFormat="1" ht="15" customHeight="1">
      <c r="A775" s="72" t="str">
        <f>IF(B775="Code",1+MAX(A$5:A774),"")</f>
        <v/>
      </c>
      <c r="B775" s="83"/>
      <c r="C775" s="84" t="s">
        <v>212</v>
      </c>
      <c r="D775" s="83"/>
      <c r="E775" s="76">
        <v>2</v>
      </c>
      <c r="F775" s="11"/>
      <c r="G775" s="11"/>
      <c r="H775" s="12"/>
      <c r="I775" s="12"/>
      <c r="J775" s="12" t="s">
        <v>216</v>
      </c>
      <c r="K775" s="76"/>
      <c r="L775" s="82"/>
      <c r="M775" s="11"/>
    </row>
    <row r="776" spans="1:13" s="79" customFormat="1" ht="13.5" customHeight="1">
      <c r="A776" s="72" t="str">
        <f>IF(B776="Code",1+MAX(A$5:A775),"")</f>
        <v/>
      </c>
      <c r="B776" s="85"/>
      <c r="C776" s="167" t="s">
        <v>239</v>
      </c>
      <c r="D776" s="168"/>
      <c r="E776" s="76">
        <v>3</v>
      </c>
      <c r="F776" s="11"/>
      <c r="G776" s="11"/>
      <c r="H776" s="12"/>
      <c r="I776" s="13"/>
      <c r="J776" s="12" t="s">
        <v>216</v>
      </c>
      <c r="K776" s="76"/>
      <c r="L776" s="82"/>
      <c r="M776" s="11"/>
    </row>
    <row r="777" spans="1:13" s="79" customFormat="1" ht="13.5">
      <c r="A777" s="72" t="str">
        <f>IF(B777="Code",1+MAX(A$5:A776),"")</f>
        <v/>
      </c>
      <c r="B777" s="86"/>
      <c r="C777" s="169"/>
      <c r="D777" s="170"/>
      <c r="E777" s="87">
        <v>4</v>
      </c>
      <c r="F777" s="11"/>
      <c r="G777" s="11"/>
      <c r="H777" s="12"/>
      <c r="I777" s="12"/>
      <c r="J777" s="12" t="s">
        <v>216</v>
      </c>
      <c r="K777" s="76"/>
      <c r="L777" s="82"/>
      <c r="M777" s="11"/>
    </row>
    <row r="778" spans="1:13" s="79" customFormat="1" ht="13.5">
      <c r="A778" s="72" t="str">
        <f>IF(B778="Code",1+MAX(A$5:A777),"")</f>
        <v/>
      </c>
      <c r="B778" s="88" t="s">
        <v>238</v>
      </c>
      <c r="C778" s="102"/>
      <c r="D778" s="89" t="str">
        <f>IF(ISNUMBER(C778),VLOOKUP(C778,Approaches,2,0),"")</f>
        <v/>
      </c>
      <c r="E778" s="76">
        <v>5</v>
      </c>
      <c r="F778" s="11"/>
      <c r="G778" s="12"/>
      <c r="H778" s="103"/>
      <c r="I778" s="14"/>
      <c r="J778" s="12" t="s">
        <v>216</v>
      </c>
      <c r="K778" s="87"/>
      <c r="L778" s="82"/>
      <c r="M778" s="11"/>
    </row>
    <row r="779" spans="1:13" s="79" customFormat="1" ht="13.5">
      <c r="A779" s="72"/>
      <c r="B779" s="88" t="s">
        <v>238</v>
      </c>
      <c r="C779" s="102"/>
      <c r="D779" s="86" t="str">
        <f>IF(ISNUMBER(C779),VLOOKUP(C779,Approaches,2,0),"")</f>
        <v/>
      </c>
      <c r="E779" s="76">
        <v>6</v>
      </c>
      <c r="F779" s="11"/>
      <c r="G779" s="12"/>
      <c r="H779" s="103"/>
      <c r="I779" s="14"/>
      <c r="J779" s="12"/>
      <c r="K779" s="87"/>
      <c r="L779" s="82"/>
      <c r="M779" s="11"/>
    </row>
    <row r="780" spans="1:13" s="79" customFormat="1" ht="13.5">
      <c r="A780" s="72"/>
      <c r="B780" s="88" t="s">
        <v>238</v>
      </c>
      <c r="C780" s="102"/>
      <c r="D780" s="86" t="str">
        <f>IF(ISNUMBER(C780),VLOOKUP(C780,Approaches,2,0),"")</f>
        <v/>
      </c>
      <c r="E780" s="76">
        <v>7</v>
      </c>
      <c r="F780" s="11"/>
      <c r="G780" s="12"/>
      <c r="H780" s="103"/>
      <c r="I780" s="14"/>
      <c r="J780" s="12"/>
      <c r="K780" s="87"/>
      <c r="L780" s="82"/>
      <c r="M780" s="11"/>
    </row>
    <row r="781" spans="1:13" s="79" customFormat="1" ht="13.5">
      <c r="A781" s="72"/>
      <c r="B781" s="88" t="s">
        <v>238</v>
      </c>
      <c r="C781" s="102"/>
      <c r="D781" s="86" t="str">
        <f>IF(ISNUMBER(C781),VLOOKUP(C781,Approaches,2,0),"")</f>
        <v/>
      </c>
      <c r="E781" s="76">
        <v>8</v>
      </c>
      <c r="F781" s="11"/>
      <c r="G781" s="12"/>
      <c r="H781" s="103"/>
      <c r="I781" s="14"/>
      <c r="J781" s="12"/>
      <c r="K781" s="87"/>
      <c r="L781" s="82"/>
      <c r="M781" s="11"/>
    </row>
    <row r="782" spans="1:13" s="79" customFormat="1" ht="13.5">
      <c r="A782" s="72"/>
      <c r="B782" s="88" t="s">
        <v>238</v>
      </c>
      <c r="C782" s="102"/>
      <c r="D782" s="90" t="str">
        <f>IF(ISNUMBER(C782),VLOOKUP(C782,Approaches,2,0),"")</f>
        <v/>
      </c>
      <c r="E782" s="76">
        <v>9</v>
      </c>
      <c r="F782" s="11"/>
      <c r="G782" s="12"/>
      <c r="H782" s="103"/>
      <c r="I782" s="14"/>
      <c r="J782" s="12"/>
      <c r="K782" s="87"/>
      <c r="L782" s="82"/>
      <c r="M782" s="11"/>
    </row>
    <row r="783" spans="1:13" s="79" customFormat="1" ht="14.25" thickBot="1">
      <c r="A783" s="72"/>
      <c r="B783" s="91"/>
      <c r="C783" s="91"/>
      <c r="D783" s="86"/>
      <c r="E783" s="76">
        <v>10</v>
      </c>
      <c r="F783" s="11"/>
      <c r="G783" s="12"/>
      <c r="H783" s="103"/>
      <c r="I783" s="15"/>
      <c r="J783" s="12"/>
      <c r="K783" s="87"/>
      <c r="L783" s="82"/>
      <c r="M783" s="11"/>
    </row>
    <row r="784" spans="1:13" s="79" customFormat="1" ht="14.25" thickBot="1">
      <c r="A784" s="72" t="str">
        <f>IF(B784="Code",1+MAX(A$5:A778),"")</f>
        <v/>
      </c>
      <c r="B784" s="92"/>
      <c r="C784" s="92"/>
      <c r="D784" s="92"/>
      <c r="E784" s="93"/>
      <c r="F784" s="94"/>
      <c r="G784" s="92" t="s">
        <v>204</v>
      </c>
      <c r="H784" s="95">
        <f>B774</f>
        <v>1106221</v>
      </c>
      <c r="I784" s="104"/>
      <c r="J784" s="93" t="s">
        <v>216</v>
      </c>
      <c r="K784" s="93"/>
      <c r="L784" s="93"/>
      <c r="M784" s="93"/>
    </row>
    <row r="785" spans="1:13" s="79" customFormat="1" ht="14.25" thickBot="1">
      <c r="A785" s="72">
        <f>IF(B785="Code",1+MAX(A$5:A784),"")</f>
        <v>66</v>
      </c>
      <c r="B785" s="73" t="s">
        <v>199</v>
      </c>
      <c r="C785" s="73"/>
      <c r="D785" s="74" t="s">
        <v>200</v>
      </c>
      <c r="E785" s="75"/>
      <c r="F785" s="74" t="s">
        <v>201</v>
      </c>
      <c r="G785" s="74" t="s">
        <v>202</v>
      </c>
      <c r="H785" s="75" t="s">
        <v>198</v>
      </c>
      <c r="I785" s="75" t="s">
        <v>203</v>
      </c>
      <c r="J785" s="75" t="s">
        <v>215</v>
      </c>
      <c r="K785" s="76"/>
      <c r="L785" s="77" t="str">
        <f>IF(AND(ISNUMBER(I796),ISNUMBER(H796)),"OK","")</f>
        <v/>
      </c>
      <c r="M785" s="78"/>
    </row>
    <row r="786" spans="1:13" s="79" customFormat="1" ht="13.5">
      <c r="A786" s="72" t="str">
        <f>IF(B786="Code",1+MAX(A$5:A785),"")</f>
        <v/>
      </c>
      <c r="B786" s="80">
        <f>VLOOKUP(A785,BasicHeadings,2,0)</f>
        <v>1106231</v>
      </c>
      <c r="C786" s="81"/>
      <c r="D786" s="80" t="str">
        <f>VLOOKUP(A785,BasicHeadings,3,0)</f>
        <v>Paramedical services</v>
      </c>
      <c r="E786" s="76">
        <v>1</v>
      </c>
      <c r="F786" s="11"/>
      <c r="G786" s="11"/>
      <c r="H786" s="12"/>
      <c r="I786" s="12"/>
      <c r="J786" s="12" t="s">
        <v>216</v>
      </c>
      <c r="K786" s="76"/>
      <c r="L786" s="82"/>
      <c r="M786" s="11"/>
    </row>
    <row r="787" spans="1:13" s="79" customFormat="1" ht="15" customHeight="1">
      <c r="A787" s="72" t="str">
        <f>IF(B787="Code",1+MAX(A$5:A786),"")</f>
        <v/>
      </c>
      <c r="B787" s="83"/>
      <c r="C787" s="84" t="s">
        <v>212</v>
      </c>
      <c r="D787" s="83"/>
      <c r="E787" s="76">
        <v>2</v>
      </c>
      <c r="F787" s="11"/>
      <c r="G787" s="11"/>
      <c r="H787" s="12"/>
      <c r="I787" s="12"/>
      <c r="J787" s="12" t="s">
        <v>216</v>
      </c>
      <c r="K787" s="76"/>
      <c r="L787" s="82"/>
      <c r="M787" s="11"/>
    </row>
    <row r="788" spans="1:13" s="79" customFormat="1" ht="13.5" customHeight="1">
      <c r="A788" s="72" t="str">
        <f>IF(B788="Code",1+MAX(A$5:A787),"")</f>
        <v/>
      </c>
      <c r="B788" s="85"/>
      <c r="C788" s="167" t="s">
        <v>239</v>
      </c>
      <c r="D788" s="168"/>
      <c r="E788" s="76">
        <v>3</v>
      </c>
      <c r="F788" s="11"/>
      <c r="G788" s="11"/>
      <c r="H788" s="12"/>
      <c r="I788" s="13"/>
      <c r="J788" s="12" t="s">
        <v>216</v>
      </c>
      <c r="K788" s="76"/>
      <c r="L788" s="82"/>
      <c r="M788" s="11"/>
    </row>
    <row r="789" spans="1:13" s="79" customFormat="1" ht="13.5">
      <c r="A789" s="72" t="str">
        <f>IF(B789="Code",1+MAX(A$5:A788),"")</f>
        <v/>
      </c>
      <c r="B789" s="86"/>
      <c r="C789" s="169"/>
      <c r="D789" s="170"/>
      <c r="E789" s="87">
        <v>4</v>
      </c>
      <c r="F789" s="11"/>
      <c r="G789" s="11"/>
      <c r="H789" s="12"/>
      <c r="I789" s="12"/>
      <c r="J789" s="12" t="s">
        <v>216</v>
      </c>
      <c r="K789" s="76"/>
      <c r="L789" s="82"/>
      <c r="M789" s="11"/>
    </row>
    <row r="790" spans="1:13" s="79" customFormat="1" ht="13.5">
      <c r="A790" s="72" t="str">
        <f>IF(B790="Code",1+MAX(A$5:A789),"")</f>
        <v/>
      </c>
      <c r="B790" s="88" t="s">
        <v>238</v>
      </c>
      <c r="C790" s="102"/>
      <c r="D790" s="89" t="str">
        <f>IF(ISNUMBER(C790),VLOOKUP(C790,Approaches,2,0),"")</f>
        <v/>
      </c>
      <c r="E790" s="76">
        <v>5</v>
      </c>
      <c r="F790" s="11"/>
      <c r="G790" s="12"/>
      <c r="H790" s="103"/>
      <c r="I790" s="14"/>
      <c r="J790" s="12" t="s">
        <v>216</v>
      </c>
      <c r="K790" s="87"/>
      <c r="L790" s="82"/>
      <c r="M790" s="11"/>
    </row>
    <row r="791" spans="1:13" s="79" customFormat="1" ht="13.5">
      <c r="A791" s="72"/>
      <c r="B791" s="88" t="s">
        <v>238</v>
      </c>
      <c r="C791" s="102"/>
      <c r="D791" s="86" t="str">
        <f>IF(ISNUMBER(C791),VLOOKUP(C791,Approaches,2,0),"")</f>
        <v/>
      </c>
      <c r="E791" s="76">
        <v>6</v>
      </c>
      <c r="F791" s="11"/>
      <c r="G791" s="12"/>
      <c r="H791" s="103"/>
      <c r="I791" s="14"/>
      <c r="J791" s="12"/>
      <c r="K791" s="87"/>
      <c r="L791" s="82"/>
      <c r="M791" s="11"/>
    </row>
    <row r="792" spans="1:13" s="79" customFormat="1" ht="13.5">
      <c r="A792" s="72"/>
      <c r="B792" s="88" t="s">
        <v>238</v>
      </c>
      <c r="C792" s="102"/>
      <c r="D792" s="86" t="str">
        <f>IF(ISNUMBER(C792),VLOOKUP(C792,Approaches,2,0),"")</f>
        <v/>
      </c>
      <c r="E792" s="76">
        <v>7</v>
      </c>
      <c r="F792" s="11"/>
      <c r="G792" s="12"/>
      <c r="H792" s="103"/>
      <c r="I792" s="14"/>
      <c r="J792" s="12"/>
      <c r="K792" s="87"/>
      <c r="L792" s="82"/>
      <c r="M792" s="11"/>
    </row>
    <row r="793" spans="1:13" s="79" customFormat="1" ht="13.5">
      <c r="A793" s="72"/>
      <c r="B793" s="88" t="s">
        <v>238</v>
      </c>
      <c r="C793" s="102"/>
      <c r="D793" s="86" t="str">
        <f>IF(ISNUMBER(C793),VLOOKUP(C793,Approaches,2,0),"")</f>
        <v/>
      </c>
      <c r="E793" s="76">
        <v>8</v>
      </c>
      <c r="F793" s="11"/>
      <c r="G793" s="12"/>
      <c r="H793" s="103"/>
      <c r="I793" s="14"/>
      <c r="J793" s="12"/>
      <c r="K793" s="87"/>
      <c r="L793" s="82"/>
      <c r="M793" s="11"/>
    </row>
    <row r="794" spans="1:13" s="79" customFormat="1" ht="13.5">
      <c r="A794" s="72"/>
      <c r="B794" s="88" t="s">
        <v>238</v>
      </c>
      <c r="C794" s="102"/>
      <c r="D794" s="90" t="str">
        <f>IF(ISNUMBER(C794),VLOOKUP(C794,Approaches,2,0),"")</f>
        <v/>
      </c>
      <c r="E794" s="76">
        <v>9</v>
      </c>
      <c r="F794" s="11"/>
      <c r="G794" s="12"/>
      <c r="H794" s="103"/>
      <c r="I794" s="14"/>
      <c r="J794" s="12"/>
      <c r="K794" s="87"/>
      <c r="L794" s="82"/>
      <c r="M794" s="11"/>
    </row>
    <row r="795" spans="1:13" s="79" customFormat="1" ht="14.25" thickBot="1">
      <c r="A795" s="72"/>
      <c r="B795" s="91"/>
      <c r="C795" s="91"/>
      <c r="D795" s="86"/>
      <c r="E795" s="76">
        <v>10</v>
      </c>
      <c r="F795" s="11"/>
      <c r="G795" s="12"/>
      <c r="H795" s="103"/>
      <c r="I795" s="15"/>
      <c r="J795" s="12"/>
      <c r="K795" s="87"/>
      <c r="L795" s="82"/>
      <c r="M795" s="11"/>
    </row>
    <row r="796" spans="1:13" s="79" customFormat="1" ht="14.25" thickBot="1">
      <c r="A796" s="72" t="str">
        <f>IF(B796="Code",1+MAX(A$5:A790),"")</f>
        <v/>
      </c>
      <c r="B796" s="92"/>
      <c r="C796" s="92"/>
      <c r="D796" s="92"/>
      <c r="E796" s="93"/>
      <c r="F796" s="94"/>
      <c r="G796" s="92" t="s">
        <v>204</v>
      </c>
      <c r="H796" s="95">
        <f>B786</f>
        <v>1106231</v>
      </c>
      <c r="I796" s="104"/>
      <c r="J796" s="93" t="s">
        <v>216</v>
      </c>
      <c r="K796" s="93"/>
      <c r="L796" s="93"/>
      <c r="M796" s="93"/>
    </row>
    <row r="797" spans="1:13" s="79" customFormat="1" ht="14.25" thickBot="1">
      <c r="A797" s="72">
        <f>IF(B797="Code",1+MAX(A$5:A796),"")</f>
        <v>67</v>
      </c>
      <c r="B797" s="73" t="s">
        <v>199</v>
      </c>
      <c r="C797" s="73"/>
      <c r="D797" s="74" t="s">
        <v>200</v>
      </c>
      <c r="E797" s="75"/>
      <c r="F797" s="74" t="s">
        <v>201</v>
      </c>
      <c r="G797" s="74" t="s">
        <v>202</v>
      </c>
      <c r="H797" s="75" t="s">
        <v>198</v>
      </c>
      <c r="I797" s="75" t="s">
        <v>203</v>
      </c>
      <c r="J797" s="75" t="s">
        <v>215</v>
      </c>
      <c r="K797" s="76"/>
      <c r="L797" s="77" t="str">
        <f>IF(AND(ISNUMBER(I808),ISNUMBER(H808)),"OK","")</f>
        <v/>
      </c>
      <c r="M797" s="78"/>
    </row>
    <row r="798" spans="1:13" s="79" customFormat="1" ht="13.5">
      <c r="A798" s="72" t="str">
        <f>IF(B798="Code",1+MAX(A$5:A797),"")</f>
        <v/>
      </c>
      <c r="B798" s="80">
        <f>VLOOKUP(A797,BasicHeadings,2,0)</f>
        <v>1106311</v>
      </c>
      <c r="C798" s="81"/>
      <c r="D798" s="80" t="str">
        <f>VLOOKUP(A797,BasicHeadings,3,0)</f>
        <v>Hospital services</v>
      </c>
      <c r="E798" s="76">
        <v>1</v>
      </c>
      <c r="F798" s="11"/>
      <c r="G798" s="11"/>
      <c r="H798" s="12"/>
      <c r="I798" s="12"/>
      <c r="J798" s="12" t="s">
        <v>216</v>
      </c>
      <c r="K798" s="76"/>
      <c r="L798" s="82"/>
      <c r="M798" s="11"/>
    </row>
    <row r="799" spans="1:13" s="79" customFormat="1" ht="15" customHeight="1">
      <c r="A799" s="72" t="str">
        <f>IF(B799="Code",1+MAX(A$5:A798),"")</f>
        <v/>
      </c>
      <c r="B799" s="83"/>
      <c r="C799" s="84" t="s">
        <v>212</v>
      </c>
      <c r="D799" s="83"/>
      <c r="E799" s="76">
        <v>2</v>
      </c>
      <c r="F799" s="11"/>
      <c r="G799" s="11"/>
      <c r="H799" s="12"/>
      <c r="I799" s="12"/>
      <c r="J799" s="12" t="s">
        <v>216</v>
      </c>
      <c r="K799" s="76"/>
      <c r="L799" s="82"/>
      <c r="M799" s="11"/>
    </row>
    <row r="800" spans="1:13" s="79" customFormat="1" ht="13.5" customHeight="1">
      <c r="A800" s="72" t="str">
        <f>IF(B800="Code",1+MAX(A$5:A799),"")</f>
        <v/>
      </c>
      <c r="B800" s="85"/>
      <c r="C800" s="167" t="s">
        <v>239</v>
      </c>
      <c r="D800" s="168"/>
      <c r="E800" s="76">
        <v>3</v>
      </c>
      <c r="F800" s="11"/>
      <c r="G800" s="11"/>
      <c r="H800" s="12"/>
      <c r="I800" s="13"/>
      <c r="J800" s="12" t="s">
        <v>216</v>
      </c>
      <c r="K800" s="76"/>
      <c r="L800" s="82"/>
      <c r="M800" s="11"/>
    </row>
    <row r="801" spans="1:13" s="79" customFormat="1" ht="13.5">
      <c r="A801" s="72" t="str">
        <f>IF(B801="Code",1+MAX(A$5:A800),"")</f>
        <v/>
      </c>
      <c r="B801" s="86"/>
      <c r="C801" s="169"/>
      <c r="D801" s="170"/>
      <c r="E801" s="87">
        <v>4</v>
      </c>
      <c r="F801" s="11"/>
      <c r="G801" s="11"/>
      <c r="H801" s="12"/>
      <c r="I801" s="12"/>
      <c r="J801" s="12" t="s">
        <v>216</v>
      </c>
      <c r="K801" s="76"/>
      <c r="L801" s="82"/>
      <c r="M801" s="11"/>
    </row>
    <row r="802" spans="1:13" s="79" customFormat="1" ht="13.5">
      <c r="A802" s="72" t="str">
        <f>IF(B802="Code",1+MAX(A$5:A801),"")</f>
        <v/>
      </c>
      <c r="B802" s="88" t="s">
        <v>238</v>
      </c>
      <c r="C802" s="102"/>
      <c r="D802" s="89" t="str">
        <f>IF(ISNUMBER(C802),VLOOKUP(C802,Approaches,2,0),"")</f>
        <v/>
      </c>
      <c r="E802" s="76">
        <v>5</v>
      </c>
      <c r="F802" s="11"/>
      <c r="G802" s="12"/>
      <c r="H802" s="103"/>
      <c r="I802" s="14"/>
      <c r="J802" s="12" t="s">
        <v>216</v>
      </c>
      <c r="K802" s="87"/>
      <c r="L802" s="82"/>
      <c r="M802" s="11"/>
    </row>
    <row r="803" spans="1:13" s="79" customFormat="1" ht="13.5">
      <c r="A803" s="72"/>
      <c r="B803" s="88" t="s">
        <v>238</v>
      </c>
      <c r="C803" s="102"/>
      <c r="D803" s="86" t="str">
        <f>IF(ISNUMBER(C803),VLOOKUP(C803,Approaches,2,0),"")</f>
        <v/>
      </c>
      <c r="E803" s="76">
        <v>6</v>
      </c>
      <c r="F803" s="11"/>
      <c r="G803" s="12"/>
      <c r="H803" s="103"/>
      <c r="I803" s="14"/>
      <c r="J803" s="12"/>
      <c r="K803" s="87"/>
      <c r="L803" s="82"/>
      <c r="M803" s="11"/>
    </row>
    <row r="804" spans="1:13" s="79" customFormat="1" ht="13.5">
      <c r="A804" s="72"/>
      <c r="B804" s="88" t="s">
        <v>238</v>
      </c>
      <c r="C804" s="102"/>
      <c r="D804" s="86" t="str">
        <f>IF(ISNUMBER(C804),VLOOKUP(C804,Approaches,2,0),"")</f>
        <v/>
      </c>
      <c r="E804" s="76">
        <v>7</v>
      </c>
      <c r="F804" s="11"/>
      <c r="G804" s="12"/>
      <c r="H804" s="103"/>
      <c r="I804" s="14"/>
      <c r="J804" s="12"/>
      <c r="K804" s="87"/>
      <c r="L804" s="82"/>
      <c r="M804" s="11"/>
    </row>
    <row r="805" spans="1:13" s="79" customFormat="1" ht="13.5">
      <c r="A805" s="72"/>
      <c r="B805" s="88" t="s">
        <v>238</v>
      </c>
      <c r="C805" s="102"/>
      <c r="D805" s="86" t="str">
        <f>IF(ISNUMBER(C805),VLOOKUP(C805,Approaches,2,0),"")</f>
        <v/>
      </c>
      <c r="E805" s="76">
        <v>8</v>
      </c>
      <c r="F805" s="11"/>
      <c r="G805" s="12"/>
      <c r="H805" s="103"/>
      <c r="I805" s="14"/>
      <c r="J805" s="12"/>
      <c r="K805" s="87"/>
      <c r="L805" s="82"/>
      <c r="M805" s="11"/>
    </row>
    <row r="806" spans="1:13" s="79" customFormat="1" ht="13.5">
      <c r="A806" s="72"/>
      <c r="B806" s="88" t="s">
        <v>238</v>
      </c>
      <c r="C806" s="102"/>
      <c r="D806" s="90" t="str">
        <f>IF(ISNUMBER(C806),VLOOKUP(C806,Approaches,2,0),"")</f>
        <v/>
      </c>
      <c r="E806" s="76">
        <v>9</v>
      </c>
      <c r="F806" s="11"/>
      <c r="G806" s="12"/>
      <c r="H806" s="103"/>
      <c r="I806" s="14"/>
      <c r="J806" s="12"/>
      <c r="K806" s="87"/>
      <c r="L806" s="82"/>
      <c r="M806" s="11"/>
    </row>
    <row r="807" spans="1:13" s="79" customFormat="1" ht="14.25" thickBot="1">
      <c r="A807" s="72"/>
      <c r="B807" s="91"/>
      <c r="C807" s="91"/>
      <c r="D807" s="86"/>
      <c r="E807" s="76">
        <v>10</v>
      </c>
      <c r="F807" s="11"/>
      <c r="G807" s="12"/>
      <c r="H807" s="103"/>
      <c r="I807" s="15"/>
      <c r="J807" s="12"/>
      <c r="K807" s="87"/>
      <c r="L807" s="82"/>
      <c r="M807" s="11"/>
    </row>
    <row r="808" spans="1:13" s="79" customFormat="1" ht="14.25" thickBot="1">
      <c r="A808" s="72" t="str">
        <f>IF(B808="Code",1+MAX(A$5:A802),"")</f>
        <v/>
      </c>
      <c r="B808" s="92"/>
      <c r="C808" s="92"/>
      <c r="D808" s="92"/>
      <c r="E808" s="93"/>
      <c r="F808" s="94"/>
      <c r="G808" s="92" t="s">
        <v>204</v>
      </c>
      <c r="H808" s="95">
        <f>B798</f>
        <v>1106311</v>
      </c>
      <c r="I808" s="104"/>
      <c r="J808" s="93" t="s">
        <v>216</v>
      </c>
      <c r="K808" s="93"/>
      <c r="L808" s="93"/>
      <c r="M808" s="93"/>
    </row>
    <row r="809" spans="1:13" s="79" customFormat="1" ht="14.25" thickBot="1">
      <c r="A809" s="72">
        <f>IF(B809="Code",1+MAX(A$5:A808),"")</f>
        <v>68</v>
      </c>
      <c r="B809" s="73" t="s">
        <v>199</v>
      </c>
      <c r="C809" s="73"/>
      <c r="D809" s="74" t="s">
        <v>200</v>
      </c>
      <c r="E809" s="75"/>
      <c r="F809" s="74" t="s">
        <v>201</v>
      </c>
      <c r="G809" s="74" t="s">
        <v>202</v>
      </c>
      <c r="H809" s="75" t="s">
        <v>198</v>
      </c>
      <c r="I809" s="75" t="s">
        <v>203</v>
      </c>
      <c r="J809" s="75" t="s">
        <v>215</v>
      </c>
      <c r="K809" s="76"/>
      <c r="L809" s="77" t="str">
        <f>IF(AND(ISNUMBER(I820),ISNUMBER(H820)),"OK","")</f>
        <v/>
      </c>
      <c r="M809" s="78"/>
    </row>
    <row r="810" spans="1:13" s="79" customFormat="1" ht="13.5">
      <c r="A810" s="72" t="str">
        <f>IF(B810="Code",1+MAX(A$5:A809),"")</f>
        <v/>
      </c>
      <c r="B810" s="80">
        <f>VLOOKUP(A809,BasicHeadings,2,0)</f>
        <v>1107111</v>
      </c>
      <c r="C810" s="81"/>
      <c r="D810" s="80" t="str">
        <f>VLOOKUP(A809,BasicHeadings,3,0)</f>
        <v>Motor cars</v>
      </c>
      <c r="E810" s="76">
        <v>1</v>
      </c>
      <c r="F810" s="11"/>
      <c r="G810" s="11"/>
      <c r="H810" s="12"/>
      <c r="I810" s="12"/>
      <c r="J810" s="12" t="s">
        <v>216</v>
      </c>
      <c r="K810" s="76"/>
      <c r="L810" s="82"/>
      <c r="M810" s="11"/>
    </row>
    <row r="811" spans="1:13" s="79" customFormat="1" ht="15" customHeight="1">
      <c r="A811" s="72" t="str">
        <f>IF(B811="Code",1+MAX(A$5:A810),"")</f>
        <v/>
      </c>
      <c r="B811" s="83"/>
      <c r="C811" s="84" t="s">
        <v>212</v>
      </c>
      <c r="D811" s="83"/>
      <c r="E811" s="76">
        <v>2</v>
      </c>
      <c r="F811" s="11"/>
      <c r="G811" s="11"/>
      <c r="H811" s="12"/>
      <c r="I811" s="12"/>
      <c r="J811" s="12" t="s">
        <v>216</v>
      </c>
      <c r="K811" s="76"/>
      <c r="L811" s="82"/>
      <c r="M811" s="11"/>
    </row>
    <row r="812" spans="1:13" s="79" customFormat="1" ht="13.5" customHeight="1">
      <c r="A812" s="72" t="str">
        <f>IF(B812="Code",1+MAX(A$5:A811),"")</f>
        <v/>
      </c>
      <c r="B812" s="85"/>
      <c r="C812" s="167" t="s">
        <v>239</v>
      </c>
      <c r="D812" s="168"/>
      <c r="E812" s="76">
        <v>3</v>
      </c>
      <c r="F812" s="11"/>
      <c r="G812" s="11"/>
      <c r="H812" s="12"/>
      <c r="I812" s="13"/>
      <c r="J812" s="12" t="s">
        <v>216</v>
      </c>
      <c r="K812" s="76"/>
      <c r="L812" s="82"/>
      <c r="M812" s="11"/>
    </row>
    <row r="813" spans="1:13" s="79" customFormat="1" ht="13.5">
      <c r="A813" s="72" t="str">
        <f>IF(B813="Code",1+MAX(A$5:A812),"")</f>
        <v/>
      </c>
      <c r="B813" s="86"/>
      <c r="C813" s="169"/>
      <c r="D813" s="170"/>
      <c r="E813" s="87">
        <v>4</v>
      </c>
      <c r="F813" s="11"/>
      <c r="G813" s="11"/>
      <c r="H813" s="12"/>
      <c r="I813" s="12"/>
      <c r="J813" s="12" t="s">
        <v>216</v>
      </c>
      <c r="K813" s="76"/>
      <c r="L813" s="82"/>
      <c r="M813" s="11"/>
    </row>
    <row r="814" spans="1:13" s="79" customFormat="1" ht="13.5">
      <c r="A814" s="72" t="str">
        <f>IF(B814="Code",1+MAX(A$5:A813),"")</f>
        <v/>
      </c>
      <c r="B814" s="88" t="s">
        <v>238</v>
      </c>
      <c r="C814" s="102"/>
      <c r="D814" s="89" t="str">
        <f>IF(ISNUMBER(C814),VLOOKUP(C814,Approaches,2,0),"")</f>
        <v/>
      </c>
      <c r="E814" s="76">
        <v>5</v>
      </c>
      <c r="F814" s="11"/>
      <c r="G814" s="12"/>
      <c r="H814" s="103"/>
      <c r="I814" s="14"/>
      <c r="J814" s="12" t="s">
        <v>216</v>
      </c>
      <c r="K814" s="87"/>
      <c r="L814" s="82"/>
      <c r="M814" s="11"/>
    </row>
    <row r="815" spans="1:13" s="79" customFormat="1" ht="13.5">
      <c r="A815" s="72"/>
      <c r="B815" s="88" t="s">
        <v>238</v>
      </c>
      <c r="C815" s="102"/>
      <c r="D815" s="86" t="str">
        <f>IF(ISNUMBER(C815),VLOOKUP(C815,Approaches,2,0),"")</f>
        <v/>
      </c>
      <c r="E815" s="76">
        <v>6</v>
      </c>
      <c r="F815" s="11"/>
      <c r="G815" s="12"/>
      <c r="H815" s="103"/>
      <c r="I815" s="14"/>
      <c r="J815" s="12"/>
      <c r="K815" s="87"/>
      <c r="L815" s="82"/>
      <c r="M815" s="11"/>
    </row>
    <row r="816" spans="1:13" s="79" customFormat="1" ht="13.5">
      <c r="A816" s="72"/>
      <c r="B816" s="88" t="s">
        <v>238</v>
      </c>
      <c r="C816" s="102"/>
      <c r="D816" s="86" t="str">
        <f>IF(ISNUMBER(C816),VLOOKUP(C816,Approaches,2,0),"")</f>
        <v/>
      </c>
      <c r="E816" s="76">
        <v>7</v>
      </c>
      <c r="F816" s="11"/>
      <c r="G816" s="12"/>
      <c r="H816" s="103"/>
      <c r="I816" s="14"/>
      <c r="J816" s="12"/>
      <c r="K816" s="87"/>
      <c r="L816" s="82"/>
      <c r="M816" s="11"/>
    </row>
    <row r="817" spans="1:13" s="79" customFormat="1" ht="13.5">
      <c r="A817" s="72"/>
      <c r="B817" s="88" t="s">
        <v>238</v>
      </c>
      <c r="C817" s="102"/>
      <c r="D817" s="86" t="str">
        <f>IF(ISNUMBER(C817),VLOOKUP(C817,Approaches,2,0),"")</f>
        <v/>
      </c>
      <c r="E817" s="76">
        <v>8</v>
      </c>
      <c r="F817" s="11"/>
      <c r="G817" s="12"/>
      <c r="H817" s="103"/>
      <c r="I817" s="14"/>
      <c r="J817" s="12"/>
      <c r="K817" s="87"/>
      <c r="L817" s="82"/>
      <c r="M817" s="11"/>
    </row>
    <row r="818" spans="1:13" s="79" customFormat="1" ht="13.5">
      <c r="A818" s="72"/>
      <c r="B818" s="88" t="s">
        <v>238</v>
      </c>
      <c r="C818" s="102"/>
      <c r="D818" s="90" t="str">
        <f>IF(ISNUMBER(C818),VLOOKUP(C818,Approaches,2,0),"")</f>
        <v/>
      </c>
      <c r="E818" s="76">
        <v>9</v>
      </c>
      <c r="F818" s="11"/>
      <c r="G818" s="12"/>
      <c r="H818" s="103"/>
      <c r="I818" s="14"/>
      <c r="J818" s="12"/>
      <c r="K818" s="87"/>
      <c r="L818" s="82"/>
      <c r="M818" s="11"/>
    </row>
    <row r="819" spans="1:13" s="79" customFormat="1" ht="14.25" thickBot="1">
      <c r="A819" s="72"/>
      <c r="B819" s="91"/>
      <c r="C819" s="91"/>
      <c r="D819" s="86"/>
      <c r="E819" s="76">
        <v>10</v>
      </c>
      <c r="F819" s="11"/>
      <c r="G819" s="12"/>
      <c r="H819" s="103"/>
      <c r="I819" s="15"/>
      <c r="J819" s="12"/>
      <c r="K819" s="87"/>
      <c r="L819" s="82"/>
      <c r="M819" s="11"/>
    </row>
    <row r="820" spans="1:13" s="79" customFormat="1" ht="14.25" thickBot="1">
      <c r="A820" s="72" t="str">
        <f>IF(B820="Code",1+MAX(A$5:A814),"")</f>
        <v/>
      </c>
      <c r="B820" s="92"/>
      <c r="C820" s="92"/>
      <c r="D820" s="92"/>
      <c r="E820" s="93"/>
      <c r="F820" s="94"/>
      <c r="G820" s="92" t="s">
        <v>204</v>
      </c>
      <c r="H820" s="95">
        <f>B810</f>
        <v>1107111</v>
      </c>
      <c r="I820" s="104"/>
      <c r="J820" s="93" t="s">
        <v>216</v>
      </c>
      <c r="K820" s="93"/>
      <c r="L820" s="93"/>
      <c r="M820" s="93"/>
    </row>
    <row r="821" spans="1:13" s="79" customFormat="1" ht="14.25" thickBot="1">
      <c r="A821" s="72">
        <f>IF(B821="Code",1+MAX(A$5:A820),"")</f>
        <v>69</v>
      </c>
      <c r="B821" s="73" t="s">
        <v>199</v>
      </c>
      <c r="C821" s="73"/>
      <c r="D821" s="74" t="s">
        <v>200</v>
      </c>
      <c r="E821" s="75"/>
      <c r="F821" s="74" t="s">
        <v>201</v>
      </c>
      <c r="G821" s="74" t="s">
        <v>202</v>
      </c>
      <c r="H821" s="75" t="s">
        <v>198</v>
      </c>
      <c r="I821" s="75" t="s">
        <v>203</v>
      </c>
      <c r="J821" s="75" t="s">
        <v>215</v>
      </c>
      <c r="K821" s="76"/>
      <c r="L821" s="77" t="str">
        <f>IF(AND(ISNUMBER(I832),ISNUMBER(H832)),"OK","")</f>
        <v/>
      </c>
      <c r="M821" s="78"/>
    </row>
    <row r="822" spans="1:13" s="79" customFormat="1" ht="13.5">
      <c r="A822" s="72" t="str">
        <f>IF(B822="Code",1+MAX(A$5:A821),"")</f>
        <v/>
      </c>
      <c r="B822" s="80">
        <f>VLOOKUP(A821,BasicHeadings,2,0)</f>
        <v>1107121</v>
      </c>
      <c r="C822" s="81"/>
      <c r="D822" s="80" t="str">
        <f>VLOOKUP(A821,BasicHeadings,3,0)</f>
        <v>Motor cycles</v>
      </c>
      <c r="E822" s="76">
        <v>1</v>
      </c>
      <c r="F822" s="11"/>
      <c r="G822" s="11"/>
      <c r="H822" s="12"/>
      <c r="I822" s="12"/>
      <c r="J822" s="12" t="s">
        <v>216</v>
      </c>
      <c r="K822" s="76"/>
      <c r="L822" s="82"/>
      <c r="M822" s="11"/>
    </row>
    <row r="823" spans="1:13" s="79" customFormat="1" ht="15" customHeight="1">
      <c r="A823" s="72" t="str">
        <f>IF(B823="Code",1+MAX(A$5:A822),"")</f>
        <v/>
      </c>
      <c r="B823" s="83"/>
      <c r="C823" s="84" t="s">
        <v>212</v>
      </c>
      <c r="D823" s="83"/>
      <c r="E823" s="76">
        <v>2</v>
      </c>
      <c r="F823" s="11"/>
      <c r="G823" s="11"/>
      <c r="H823" s="12"/>
      <c r="I823" s="12"/>
      <c r="J823" s="12" t="s">
        <v>216</v>
      </c>
      <c r="K823" s="76"/>
      <c r="L823" s="82"/>
      <c r="M823" s="11"/>
    </row>
    <row r="824" spans="1:13" s="79" customFormat="1" ht="13.5" customHeight="1">
      <c r="A824" s="72" t="str">
        <f>IF(B824="Code",1+MAX(A$5:A823),"")</f>
        <v/>
      </c>
      <c r="B824" s="85"/>
      <c r="C824" s="167" t="s">
        <v>239</v>
      </c>
      <c r="D824" s="168"/>
      <c r="E824" s="76">
        <v>3</v>
      </c>
      <c r="F824" s="11"/>
      <c r="G824" s="11"/>
      <c r="H824" s="12"/>
      <c r="I824" s="13"/>
      <c r="J824" s="12" t="s">
        <v>216</v>
      </c>
      <c r="K824" s="76"/>
      <c r="L824" s="82"/>
      <c r="M824" s="11"/>
    </row>
    <row r="825" spans="1:13" s="79" customFormat="1" ht="13.5">
      <c r="A825" s="72" t="str">
        <f>IF(B825="Code",1+MAX(A$5:A824),"")</f>
        <v/>
      </c>
      <c r="B825" s="86"/>
      <c r="C825" s="169"/>
      <c r="D825" s="170"/>
      <c r="E825" s="87">
        <v>4</v>
      </c>
      <c r="F825" s="11"/>
      <c r="G825" s="11"/>
      <c r="H825" s="12"/>
      <c r="I825" s="12"/>
      <c r="J825" s="12" t="s">
        <v>216</v>
      </c>
      <c r="K825" s="76"/>
      <c r="L825" s="82"/>
      <c r="M825" s="11"/>
    </row>
    <row r="826" spans="1:13" s="79" customFormat="1" ht="13.5">
      <c r="A826" s="72" t="str">
        <f>IF(B826="Code",1+MAX(A$5:A825),"")</f>
        <v/>
      </c>
      <c r="B826" s="88" t="s">
        <v>238</v>
      </c>
      <c r="C826" s="102"/>
      <c r="D826" s="89" t="str">
        <f>IF(ISNUMBER(C826),VLOOKUP(C826,Approaches,2,0),"")</f>
        <v/>
      </c>
      <c r="E826" s="76">
        <v>5</v>
      </c>
      <c r="F826" s="11"/>
      <c r="G826" s="12"/>
      <c r="H826" s="103"/>
      <c r="I826" s="14"/>
      <c r="J826" s="12" t="s">
        <v>216</v>
      </c>
      <c r="K826" s="87"/>
      <c r="L826" s="82"/>
      <c r="M826" s="11"/>
    </row>
    <row r="827" spans="1:13" s="79" customFormat="1" ht="13.5">
      <c r="A827" s="72"/>
      <c r="B827" s="88" t="s">
        <v>238</v>
      </c>
      <c r="C827" s="102"/>
      <c r="D827" s="86" t="str">
        <f>IF(ISNUMBER(C827),VLOOKUP(C827,Approaches,2,0),"")</f>
        <v/>
      </c>
      <c r="E827" s="76">
        <v>6</v>
      </c>
      <c r="F827" s="11"/>
      <c r="G827" s="12"/>
      <c r="H827" s="103"/>
      <c r="I827" s="14"/>
      <c r="J827" s="12"/>
      <c r="K827" s="87"/>
      <c r="L827" s="82"/>
      <c r="M827" s="11"/>
    </row>
    <row r="828" spans="1:13" s="79" customFormat="1" ht="13.5">
      <c r="A828" s="72"/>
      <c r="B828" s="88" t="s">
        <v>238</v>
      </c>
      <c r="C828" s="102"/>
      <c r="D828" s="86" t="str">
        <f>IF(ISNUMBER(C828),VLOOKUP(C828,Approaches,2,0),"")</f>
        <v/>
      </c>
      <c r="E828" s="76">
        <v>7</v>
      </c>
      <c r="F828" s="11"/>
      <c r="G828" s="12"/>
      <c r="H828" s="103"/>
      <c r="I828" s="14"/>
      <c r="J828" s="12"/>
      <c r="K828" s="87"/>
      <c r="L828" s="82"/>
      <c r="M828" s="11"/>
    </row>
    <row r="829" spans="1:13" s="79" customFormat="1" ht="13.5">
      <c r="A829" s="72"/>
      <c r="B829" s="88" t="s">
        <v>238</v>
      </c>
      <c r="C829" s="102"/>
      <c r="D829" s="86" t="str">
        <f>IF(ISNUMBER(C829),VLOOKUP(C829,Approaches,2,0),"")</f>
        <v/>
      </c>
      <c r="E829" s="76">
        <v>8</v>
      </c>
      <c r="F829" s="11"/>
      <c r="G829" s="12"/>
      <c r="H829" s="103"/>
      <c r="I829" s="14"/>
      <c r="J829" s="12"/>
      <c r="K829" s="87"/>
      <c r="L829" s="82"/>
      <c r="M829" s="11"/>
    </row>
    <row r="830" spans="1:13" s="79" customFormat="1" ht="13.5">
      <c r="A830" s="72"/>
      <c r="B830" s="88" t="s">
        <v>238</v>
      </c>
      <c r="C830" s="102"/>
      <c r="D830" s="90" t="str">
        <f>IF(ISNUMBER(C830),VLOOKUP(C830,Approaches,2,0),"")</f>
        <v/>
      </c>
      <c r="E830" s="76">
        <v>9</v>
      </c>
      <c r="F830" s="11"/>
      <c r="G830" s="12"/>
      <c r="H830" s="103"/>
      <c r="I830" s="14"/>
      <c r="J830" s="12"/>
      <c r="K830" s="87"/>
      <c r="L830" s="82"/>
      <c r="M830" s="11"/>
    </row>
    <row r="831" spans="1:13" s="79" customFormat="1" ht="14.25" thickBot="1">
      <c r="A831" s="72"/>
      <c r="B831" s="91"/>
      <c r="C831" s="91"/>
      <c r="D831" s="86"/>
      <c r="E831" s="76">
        <v>10</v>
      </c>
      <c r="F831" s="11"/>
      <c r="G831" s="12"/>
      <c r="H831" s="103"/>
      <c r="I831" s="15"/>
      <c r="J831" s="12"/>
      <c r="K831" s="87"/>
      <c r="L831" s="82"/>
      <c r="M831" s="11"/>
    </row>
    <row r="832" spans="1:13" s="79" customFormat="1" ht="14.25" thickBot="1">
      <c r="A832" s="72" t="str">
        <f>IF(B832="Code",1+MAX(A$5:A826),"")</f>
        <v/>
      </c>
      <c r="B832" s="92"/>
      <c r="C832" s="92"/>
      <c r="D832" s="92"/>
      <c r="E832" s="93"/>
      <c r="F832" s="94"/>
      <c r="G832" s="92" t="s">
        <v>204</v>
      </c>
      <c r="H832" s="95">
        <f>B822</f>
        <v>1107121</v>
      </c>
      <c r="I832" s="104"/>
      <c r="J832" s="93" t="s">
        <v>216</v>
      </c>
      <c r="K832" s="93"/>
      <c r="L832" s="93"/>
      <c r="M832" s="93"/>
    </row>
    <row r="833" spans="1:13" s="79" customFormat="1" ht="14.25" thickBot="1">
      <c r="A833" s="72">
        <f>IF(B833="Code",1+MAX(A$5:A832),"")</f>
        <v>70</v>
      </c>
      <c r="B833" s="73" t="s">
        <v>199</v>
      </c>
      <c r="C833" s="73"/>
      <c r="D833" s="74" t="s">
        <v>200</v>
      </c>
      <c r="E833" s="75"/>
      <c r="F833" s="74" t="s">
        <v>201</v>
      </c>
      <c r="G833" s="74" t="s">
        <v>202</v>
      </c>
      <c r="H833" s="75" t="s">
        <v>198</v>
      </c>
      <c r="I833" s="75" t="s">
        <v>203</v>
      </c>
      <c r="J833" s="75" t="s">
        <v>215</v>
      </c>
      <c r="K833" s="76"/>
      <c r="L833" s="77" t="str">
        <f>IF(AND(ISNUMBER(I844),ISNUMBER(H844)),"OK","")</f>
        <v/>
      </c>
      <c r="M833" s="78"/>
    </row>
    <row r="834" spans="1:13" s="79" customFormat="1" ht="13.5">
      <c r="A834" s="72" t="str">
        <f>IF(B834="Code",1+MAX(A$5:A833),"")</f>
        <v/>
      </c>
      <c r="B834" s="80">
        <f>VLOOKUP(A833,BasicHeadings,2,0)</f>
        <v>1107131</v>
      </c>
      <c r="C834" s="81"/>
      <c r="D834" s="80" t="str">
        <f>VLOOKUP(A833,BasicHeadings,3,0)</f>
        <v>Bicycles</v>
      </c>
      <c r="E834" s="76">
        <v>1</v>
      </c>
      <c r="F834" s="11"/>
      <c r="G834" s="11"/>
      <c r="H834" s="12"/>
      <c r="I834" s="12"/>
      <c r="J834" s="12" t="s">
        <v>216</v>
      </c>
      <c r="K834" s="76"/>
      <c r="L834" s="82"/>
      <c r="M834" s="11"/>
    </row>
    <row r="835" spans="1:13" s="79" customFormat="1" ht="15" customHeight="1">
      <c r="A835" s="72" t="str">
        <f>IF(B835="Code",1+MAX(A$5:A834),"")</f>
        <v/>
      </c>
      <c r="B835" s="83"/>
      <c r="C835" s="84" t="s">
        <v>212</v>
      </c>
      <c r="D835" s="83"/>
      <c r="E835" s="76">
        <v>2</v>
      </c>
      <c r="F835" s="11"/>
      <c r="G835" s="11"/>
      <c r="H835" s="12"/>
      <c r="I835" s="12"/>
      <c r="J835" s="12" t="s">
        <v>216</v>
      </c>
      <c r="K835" s="76"/>
      <c r="L835" s="82"/>
      <c r="M835" s="11"/>
    </row>
    <row r="836" spans="1:13" s="79" customFormat="1" ht="13.5" customHeight="1">
      <c r="A836" s="72" t="str">
        <f>IF(B836="Code",1+MAX(A$5:A835),"")</f>
        <v/>
      </c>
      <c r="B836" s="85"/>
      <c r="C836" s="167" t="s">
        <v>239</v>
      </c>
      <c r="D836" s="168"/>
      <c r="E836" s="76">
        <v>3</v>
      </c>
      <c r="F836" s="11"/>
      <c r="G836" s="11"/>
      <c r="H836" s="12"/>
      <c r="I836" s="13"/>
      <c r="J836" s="12" t="s">
        <v>216</v>
      </c>
      <c r="K836" s="76"/>
      <c r="L836" s="82"/>
      <c r="M836" s="11"/>
    </row>
    <row r="837" spans="1:13" s="79" customFormat="1" ht="13.5">
      <c r="A837" s="72" t="str">
        <f>IF(B837="Code",1+MAX(A$5:A836),"")</f>
        <v/>
      </c>
      <c r="B837" s="86"/>
      <c r="C837" s="169"/>
      <c r="D837" s="170"/>
      <c r="E837" s="87">
        <v>4</v>
      </c>
      <c r="F837" s="11"/>
      <c r="G837" s="11"/>
      <c r="H837" s="12"/>
      <c r="I837" s="12"/>
      <c r="J837" s="12" t="s">
        <v>216</v>
      </c>
      <c r="K837" s="76"/>
      <c r="L837" s="82"/>
      <c r="M837" s="11"/>
    </row>
    <row r="838" spans="1:13" s="79" customFormat="1" ht="13.5">
      <c r="A838" s="72" t="str">
        <f>IF(B838="Code",1+MAX(A$5:A837),"")</f>
        <v/>
      </c>
      <c r="B838" s="88" t="s">
        <v>238</v>
      </c>
      <c r="C838" s="102"/>
      <c r="D838" s="89" t="str">
        <f>IF(ISNUMBER(C838),VLOOKUP(C838,Approaches,2,0),"")</f>
        <v/>
      </c>
      <c r="E838" s="76">
        <v>5</v>
      </c>
      <c r="F838" s="11"/>
      <c r="G838" s="12"/>
      <c r="H838" s="103"/>
      <c r="I838" s="14"/>
      <c r="J838" s="12" t="s">
        <v>216</v>
      </c>
      <c r="K838" s="87"/>
      <c r="L838" s="82"/>
      <c r="M838" s="11"/>
    </row>
    <row r="839" spans="1:13" s="79" customFormat="1" ht="13.5">
      <c r="A839" s="72"/>
      <c r="B839" s="88" t="s">
        <v>238</v>
      </c>
      <c r="C839" s="102"/>
      <c r="D839" s="86" t="str">
        <f>IF(ISNUMBER(C839),VLOOKUP(C839,Approaches,2,0),"")</f>
        <v/>
      </c>
      <c r="E839" s="76">
        <v>6</v>
      </c>
      <c r="F839" s="11"/>
      <c r="G839" s="12"/>
      <c r="H839" s="103"/>
      <c r="I839" s="14"/>
      <c r="J839" s="12"/>
      <c r="K839" s="87"/>
      <c r="L839" s="82"/>
      <c r="M839" s="11"/>
    </row>
    <row r="840" spans="1:13" s="79" customFormat="1" ht="13.5">
      <c r="A840" s="72"/>
      <c r="B840" s="88" t="s">
        <v>238</v>
      </c>
      <c r="C840" s="102"/>
      <c r="D840" s="86" t="str">
        <f>IF(ISNUMBER(C840),VLOOKUP(C840,Approaches,2,0),"")</f>
        <v/>
      </c>
      <c r="E840" s="76">
        <v>7</v>
      </c>
      <c r="F840" s="11"/>
      <c r="G840" s="12"/>
      <c r="H840" s="103"/>
      <c r="I840" s="14"/>
      <c r="J840" s="12"/>
      <c r="K840" s="87"/>
      <c r="L840" s="82"/>
      <c r="M840" s="11"/>
    </row>
    <row r="841" spans="1:13" s="79" customFormat="1" ht="13.5">
      <c r="A841" s="72"/>
      <c r="B841" s="88" t="s">
        <v>238</v>
      </c>
      <c r="C841" s="102"/>
      <c r="D841" s="86" t="str">
        <f>IF(ISNUMBER(C841),VLOOKUP(C841,Approaches,2,0),"")</f>
        <v/>
      </c>
      <c r="E841" s="76">
        <v>8</v>
      </c>
      <c r="F841" s="11"/>
      <c r="G841" s="12"/>
      <c r="H841" s="103"/>
      <c r="I841" s="14"/>
      <c r="J841" s="12"/>
      <c r="K841" s="87"/>
      <c r="L841" s="82"/>
      <c r="M841" s="11"/>
    </row>
    <row r="842" spans="1:13" s="79" customFormat="1" ht="13.5">
      <c r="A842" s="72"/>
      <c r="B842" s="88" t="s">
        <v>238</v>
      </c>
      <c r="C842" s="102"/>
      <c r="D842" s="90" t="str">
        <f>IF(ISNUMBER(C842),VLOOKUP(C842,Approaches,2,0),"")</f>
        <v/>
      </c>
      <c r="E842" s="76">
        <v>9</v>
      </c>
      <c r="F842" s="11"/>
      <c r="G842" s="12"/>
      <c r="H842" s="103"/>
      <c r="I842" s="14"/>
      <c r="J842" s="12"/>
      <c r="K842" s="87"/>
      <c r="L842" s="82"/>
      <c r="M842" s="11"/>
    </row>
    <row r="843" spans="1:13" s="79" customFormat="1" ht="14.25" thickBot="1">
      <c r="A843" s="72"/>
      <c r="B843" s="91"/>
      <c r="C843" s="91"/>
      <c r="D843" s="86"/>
      <c r="E843" s="76">
        <v>10</v>
      </c>
      <c r="F843" s="11"/>
      <c r="G843" s="12"/>
      <c r="H843" s="103"/>
      <c r="I843" s="15"/>
      <c r="J843" s="12"/>
      <c r="K843" s="87"/>
      <c r="L843" s="82"/>
      <c r="M843" s="11"/>
    </row>
    <row r="844" spans="1:13" s="79" customFormat="1" ht="14.25" thickBot="1">
      <c r="A844" s="72" t="str">
        <f>IF(B844="Code",1+MAX(A$5:A838),"")</f>
        <v/>
      </c>
      <c r="B844" s="92"/>
      <c r="C844" s="92"/>
      <c r="D844" s="92"/>
      <c r="E844" s="93"/>
      <c r="F844" s="94"/>
      <c r="G844" s="92" t="s">
        <v>204</v>
      </c>
      <c r="H844" s="95">
        <f>B834</f>
        <v>1107131</v>
      </c>
      <c r="I844" s="104"/>
      <c r="J844" s="93" t="s">
        <v>216</v>
      </c>
      <c r="K844" s="93"/>
      <c r="L844" s="93"/>
      <c r="M844" s="93"/>
    </row>
    <row r="845" spans="1:13" s="79" customFormat="1" ht="14.25" thickBot="1">
      <c r="A845" s="72">
        <f>IF(B845="Code",1+MAX(A$5:A844),"")</f>
        <v>71</v>
      </c>
      <c r="B845" s="73" t="s">
        <v>199</v>
      </c>
      <c r="C845" s="73"/>
      <c r="D845" s="74" t="s">
        <v>200</v>
      </c>
      <c r="E845" s="75"/>
      <c r="F845" s="74" t="s">
        <v>201</v>
      </c>
      <c r="G845" s="74" t="s">
        <v>202</v>
      </c>
      <c r="H845" s="75" t="s">
        <v>198</v>
      </c>
      <c r="I845" s="75" t="s">
        <v>203</v>
      </c>
      <c r="J845" s="75" t="s">
        <v>215</v>
      </c>
      <c r="K845" s="76"/>
      <c r="L845" s="77" t="str">
        <f>IF(AND(ISNUMBER(I856),ISNUMBER(H856)),"OK","")</f>
        <v/>
      </c>
      <c r="M845" s="78"/>
    </row>
    <row r="846" spans="1:13" s="79" customFormat="1" ht="13.5">
      <c r="A846" s="72" t="str">
        <f>IF(B846="Code",1+MAX(A$5:A845),"")</f>
        <v/>
      </c>
      <c r="B846" s="80">
        <f>VLOOKUP(A845,BasicHeadings,2,0)</f>
        <v>1107141</v>
      </c>
      <c r="C846" s="81"/>
      <c r="D846" s="80" t="str">
        <f>VLOOKUP(A845,BasicHeadings,3,0)</f>
        <v>Animal drawn vehicles</v>
      </c>
      <c r="E846" s="76">
        <v>1</v>
      </c>
      <c r="F846" s="11"/>
      <c r="G846" s="11"/>
      <c r="H846" s="12"/>
      <c r="I846" s="12"/>
      <c r="J846" s="12" t="s">
        <v>216</v>
      </c>
      <c r="K846" s="76"/>
      <c r="L846" s="82"/>
      <c r="M846" s="11"/>
    </row>
    <row r="847" spans="1:13" s="79" customFormat="1" ht="15" customHeight="1">
      <c r="A847" s="72" t="str">
        <f>IF(B847="Code",1+MAX(A$5:A846),"")</f>
        <v/>
      </c>
      <c r="B847" s="83"/>
      <c r="C847" s="84" t="s">
        <v>212</v>
      </c>
      <c r="D847" s="83"/>
      <c r="E847" s="76">
        <v>2</v>
      </c>
      <c r="F847" s="11"/>
      <c r="G847" s="11"/>
      <c r="H847" s="12"/>
      <c r="I847" s="12"/>
      <c r="J847" s="12" t="s">
        <v>216</v>
      </c>
      <c r="K847" s="76"/>
      <c r="L847" s="82"/>
      <c r="M847" s="11"/>
    </row>
    <row r="848" spans="1:13" s="79" customFormat="1" ht="13.5" customHeight="1">
      <c r="A848" s="72" t="str">
        <f>IF(B848="Code",1+MAX(A$5:A847),"")</f>
        <v/>
      </c>
      <c r="B848" s="85"/>
      <c r="C848" s="167" t="s">
        <v>239</v>
      </c>
      <c r="D848" s="168"/>
      <c r="E848" s="76">
        <v>3</v>
      </c>
      <c r="F848" s="11"/>
      <c r="G848" s="11"/>
      <c r="H848" s="12"/>
      <c r="I848" s="13"/>
      <c r="J848" s="12" t="s">
        <v>216</v>
      </c>
      <c r="K848" s="76"/>
      <c r="L848" s="82"/>
      <c r="M848" s="11"/>
    </row>
    <row r="849" spans="1:13" s="79" customFormat="1" ht="13.5">
      <c r="A849" s="72" t="str">
        <f>IF(B849="Code",1+MAX(A$5:A848),"")</f>
        <v/>
      </c>
      <c r="B849" s="86"/>
      <c r="C849" s="169"/>
      <c r="D849" s="170"/>
      <c r="E849" s="87">
        <v>4</v>
      </c>
      <c r="F849" s="11"/>
      <c r="G849" s="11"/>
      <c r="H849" s="12"/>
      <c r="I849" s="12"/>
      <c r="J849" s="12" t="s">
        <v>216</v>
      </c>
      <c r="K849" s="76"/>
      <c r="L849" s="82"/>
      <c r="M849" s="11"/>
    </row>
    <row r="850" spans="1:13" s="79" customFormat="1" ht="13.5">
      <c r="A850" s="72" t="str">
        <f>IF(B850="Code",1+MAX(A$5:A849),"")</f>
        <v/>
      </c>
      <c r="B850" s="88" t="s">
        <v>238</v>
      </c>
      <c r="C850" s="102"/>
      <c r="D850" s="89" t="str">
        <f>IF(ISNUMBER(C850),VLOOKUP(C850,Approaches,2,0),"")</f>
        <v/>
      </c>
      <c r="E850" s="76">
        <v>5</v>
      </c>
      <c r="F850" s="11"/>
      <c r="G850" s="12"/>
      <c r="H850" s="103"/>
      <c r="I850" s="14"/>
      <c r="J850" s="12" t="s">
        <v>216</v>
      </c>
      <c r="K850" s="87"/>
      <c r="L850" s="82"/>
      <c r="M850" s="11"/>
    </row>
    <row r="851" spans="1:13" s="79" customFormat="1" ht="13.5">
      <c r="A851" s="72"/>
      <c r="B851" s="88" t="s">
        <v>238</v>
      </c>
      <c r="C851" s="102"/>
      <c r="D851" s="86" t="str">
        <f>IF(ISNUMBER(C851),VLOOKUP(C851,Approaches,2,0),"")</f>
        <v/>
      </c>
      <c r="E851" s="76">
        <v>6</v>
      </c>
      <c r="F851" s="11"/>
      <c r="G851" s="12"/>
      <c r="H851" s="103"/>
      <c r="I851" s="14"/>
      <c r="J851" s="12"/>
      <c r="K851" s="87"/>
      <c r="L851" s="82"/>
      <c r="M851" s="11"/>
    </row>
    <row r="852" spans="1:13" s="79" customFormat="1" ht="13.5">
      <c r="A852" s="72"/>
      <c r="B852" s="88" t="s">
        <v>238</v>
      </c>
      <c r="C852" s="102"/>
      <c r="D852" s="86" t="str">
        <f>IF(ISNUMBER(C852),VLOOKUP(C852,Approaches,2,0),"")</f>
        <v/>
      </c>
      <c r="E852" s="76">
        <v>7</v>
      </c>
      <c r="F852" s="11"/>
      <c r="G852" s="12"/>
      <c r="H852" s="103"/>
      <c r="I852" s="14"/>
      <c r="J852" s="12"/>
      <c r="K852" s="87"/>
      <c r="L852" s="82"/>
      <c r="M852" s="11"/>
    </row>
    <row r="853" spans="1:13" s="79" customFormat="1" ht="13.5">
      <c r="A853" s="72"/>
      <c r="B853" s="88" t="s">
        <v>238</v>
      </c>
      <c r="C853" s="102"/>
      <c r="D853" s="86" t="str">
        <f>IF(ISNUMBER(C853),VLOOKUP(C853,Approaches,2,0),"")</f>
        <v/>
      </c>
      <c r="E853" s="76">
        <v>8</v>
      </c>
      <c r="F853" s="11"/>
      <c r="G853" s="12"/>
      <c r="H853" s="103"/>
      <c r="I853" s="14"/>
      <c r="J853" s="12"/>
      <c r="K853" s="87"/>
      <c r="L853" s="82"/>
      <c r="M853" s="11"/>
    </row>
    <row r="854" spans="1:13" s="79" customFormat="1" ht="13.5">
      <c r="A854" s="72"/>
      <c r="B854" s="88" t="s">
        <v>238</v>
      </c>
      <c r="C854" s="102"/>
      <c r="D854" s="90" t="str">
        <f>IF(ISNUMBER(C854),VLOOKUP(C854,Approaches,2,0),"")</f>
        <v/>
      </c>
      <c r="E854" s="76">
        <v>9</v>
      </c>
      <c r="F854" s="11"/>
      <c r="G854" s="12"/>
      <c r="H854" s="103"/>
      <c r="I854" s="14"/>
      <c r="J854" s="12"/>
      <c r="K854" s="87"/>
      <c r="L854" s="82"/>
      <c r="M854" s="11"/>
    </row>
    <row r="855" spans="1:13" s="79" customFormat="1" ht="14.25" thickBot="1">
      <c r="A855" s="72"/>
      <c r="B855" s="91"/>
      <c r="C855" s="91"/>
      <c r="D855" s="86"/>
      <c r="E855" s="76">
        <v>10</v>
      </c>
      <c r="F855" s="11"/>
      <c r="G855" s="12"/>
      <c r="H855" s="103"/>
      <c r="I855" s="15"/>
      <c r="J855" s="12"/>
      <c r="K855" s="87"/>
      <c r="L855" s="82"/>
      <c r="M855" s="11"/>
    </row>
    <row r="856" spans="1:13" s="79" customFormat="1" ht="14.25" thickBot="1">
      <c r="A856" s="72" t="str">
        <f>IF(B856="Code",1+MAX(A$5:A850),"")</f>
        <v/>
      </c>
      <c r="B856" s="92"/>
      <c r="C856" s="92"/>
      <c r="D856" s="92"/>
      <c r="E856" s="93"/>
      <c r="F856" s="94"/>
      <c r="G856" s="92" t="s">
        <v>204</v>
      </c>
      <c r="H856" s="95">
        <f>B846</f>
        <v>1107141</v>
      </c>
      <c r="I856" s="104"/>
      <c r="J856" s="93" t="s">
        <v>216</v>
      </c>
      <c r="K856" s="93"/>
      <c r="L856" s="93"/>
      <c r="M856" s="93"/>
    </row>
    <row r="857" spans="1:13" s="79" customFormat="1" ht="14.25" thickBot="1">
      <c r="A857" s="72">
        <f>IF(B857="Code",1+MAX(A$5:A856),"")</f>
        <v>72</v>
      </c>
      <c r="B857" s="73" t="s">
        <v>199</v>
      </c>
      <c r="C857" s="73"/>
      <c r="D857" s="74" t="s">
        <v>200</v>
      </c>
      <c r="E857" s="75"/>
      <c r="F857" s="74" t="s">
        <v>201</v>
      </c>
      <c r="G857" s="74" t="s">
        <v>202</v>
      </c>
      <c r="H857" s="75" t="s">
        <v>198</v>
      </c>
      <c r="I857" s="75" t="s">
        <v>203</v>
      </c>
      <c r="J857" s="75" t="s">
        <v>215</v>
      </c>
      <c r="K857" s="76"/>
      <c r="L857" s="77" t="str">
        <f>IF(AND(ISNUMBER(I868),ISNUMBER(H868)),"OK","")</f>
        <v/>
      </c>
      <c r="M857" s="78"/>
    </row>
    <row r="858" spans="1:13" s="79" customFormat="1" ht="13.5">
      <c r="A858" s="72" t="str">
        <f>IF(B858="Code",1+MAX(A$5:A857),"")</f>
        <v/>
      </c>
      <c r="B858" s="80">
        <f>VLOOKUP(A857,BasicHeadings,2,0)</f>
        <v>1107221</v>
      </c>
      <c r="C858" s="81"/>
      <c r="D858" s="80" t="str">
        <f>VLOOKUP(A857,BasicHeadings,3,0)</f>
        <v>Fuels and lubricants for personal transport equipment</v>
      </c>
      <c r="E858" s="76">
        <v>1</v>
      </c>
      <c r="F858" s="11"/>
      <c r="G858" s="11"/>
      <c r="H858" s="12"/>
      <c r="I858" s="12"/>
      <c r="J858" s="12" t="s">
        <v>216</v>
      </c>
      <c r="K858" s="76"/>
      <c r="L858" s="82"/>
      <c r="M858" s="11"/>
    </row>
    <row r="859" spans="1:13" s="79" customFormat="1" ht="15" customHeight="1">
      <c r="A859" s="72" t="str">
        <f>IF(B859="Code",1+MAX(A$5:A858),"")</f>
        <v/>
      </c>
      <c r="B859" s="83"/>
      <c r="C859" s="84" t="s">
        <v>212</v>
      </c>
      <c r="D859" s="83"/>
      <c r="E859" s="76">
        <v>2</v>
      </c>
      <c r="F859" s="11"/>
      <c r="G859" s="11"/>
      <c r="H859" s="12"/>
      <c r="I859" s="12"/>
      <c r="J859" s="12" t="s">
        <v>216</v>
      </c>
      <c r="K859" s="76"/>
      <c r="L859" s="82"/>
      <c r="M859" s="11"/>
    </row>
    <row r="860" spans="1:13" s="79" customFormat="1" ht="13.5" customHeight="1">
      <c r="A860" s="72" t="str">
        <f>IF(B860="Code",1+MAX(A$5:A859),"")</f>
        <v/>
      </c>
      <c r="B860" s="85"/>
      <c r="C860" s="167" t="s">
        <v>239</v>
      </c>
      <c r="D860" s="168"/>
      <c r="E860" s="76">
        <v>3</v>
      </c>
      <c r="F860" s="11"/>
      <c r="G860" s="11"/>
      <c r="H860" s="12"/>
      <c r="I860" s="13"/>
      <c r="J860" s="12" t="s">
        <v>216</v>
      </c>
      <c r="K860" s="76"/>
      <c r="L860" s="82"/>
      <c r="M860" s="11"/>
    </row>
    <row r="861" spans="1:13" s="79" customFormat="1" ht="13.5">
      <c r="A861" s="72" t="str">
        <f>IF(B861="Code",1+MAX(A$5:A860),"")</f>
        <v/>
      </c>
      <c r="B861" s="86"/>
      <c r="C861" s="169"/>
      <c r="D861" s="170"/>
      <c r="E861" s="87">
        <v>4</v>
      </c>
      <c r="F861" s="11"/>
      <c r="G861" s="11"/>
      <c r="H861" s="12"/>
      <c r="I861" s="12"/>
      <c r="J861" s="12" t="s">
        <v>216</v>
      </c>
      <c r="K861" s="76"/>
      <c r="L861" s="82"/>
      <c r="M861" s="11"/>
    </row>
    <row r="862" spans="1:13" s="79" customFormat="1" ht="13.5">
      <c r="A862" s="72" t="str">
        <f>IF(B862="Code",1+MAX(A$5:A861),"")</f>
        <v/>
      </c>
      <c r="B862" s="88" t="s">
        <v>238</v>
      </c>
      <c r="C862" s="102"/>
      <c r="D862" s="89" t="str">
        <f>IF(ISNUMBER(C862),VLOOKUP(C862,Approaches,2,0),"")</f>
        <v/>
      </c>
      <c r="E862" s="76">
        <v>5</v>
      </c>
      <c r="F862" s="11"/>
      <c r="G862" s="12"/>
      <c r="H862" s="103"/>
      <c r="I862" s="14"/>
      <c r="J862" s="12" t="s">
        <v>216</v>
      </c>
      <c r="K862" s="87"/>
      <c r="L862" s="82"/>
      <c r="M862" s="11"/>
    </row>
    <row r="863" spans="1:13" s="79" customFormat="1" ht="13.5">
      <c r="A863" s="72"/>
      <c r="B863" s="88" t="s">
        <v>238</v>
      </c>
      <c r="C863" s="102"/>
      <c r="D863" s="86" t="str">
        <f>IF(ISNUMBER(C863),VLOOKUP(C863,Approaches,2,0),"")</f>
        <v/>
      </c>
      <c r="E863" s="76">
        <v>6</v>
      </c>
      <c r="F863" s="11"/>
      <c r="G863" s="12"/>
      <c r="H863" s="103"/>
      <c r="I863" s="14"/>
      <c r="J863" s="12"/>
      <c r="K863" s="87"/>
      <c r="L863" s="82"/>
      <c r="M863" s="11"/>
    </row>
    <row r="864" spans="1:13" s="79" customFormat="1" ht="13.5">
      <c r="A864" s="72"/>
      <c r="B864" s="88" t="s">
        <v>238</v>
      </c>
      <c r="C864" s="102"/>
      <c r="D864" s="86" t="str">
        <f>IF(ISNUMBER(C864),VLOOKUP(C864,Approaches,2,0),"")</f>
        <v/>
      </c>
      <c r="E864" s="76">
        <v>7</v>
      </c>
      <c r="F864" s="11"/>
      <c r="G864" s="12"/>
      <c r="H864" s="103"/>
      <c r="I864" s="14"/>
      <c r="J864" s="12"/>
      <c r="K864" s="87"/>
      <c r="L864" s="82"/>
      <c r="M864" s="11"/>
    </row>
    <row r="865" spans="1:13" s="79" customFormat="1" ht="13.5">
      <c r="A865" s="72"/>
      <c r="B865" s="88" t="s">
        <v>238</v>
      </c>
      <c r="C865" s="102"/>
      <c r="D865" s="86" t="str">
        <f>IF(ISNUMBER(C865),VLOOKUP(C865,Approaches,2,0),"")</f>
        <v/>
      </c>
      <c r="E865" s="76">
        <v>8</v>
      </c>
      <c r="F865" s="11"/>
      <c r="G865" s="12"/>
      <c r="H865" s="103"/>
      <c r="I865" s="14"/>
      <c r="J865" s="12"/>
      <c r="K865" s="87"/>
      <c r="L865" s="82"/>
      <c r="M865" s="11"/>
    </row>
    <row r="866" spans="1:13" s="79" customFormat="1" ht="13.5">
      <c r="A866" s="72"/>
      <c r="B866" s="88" t="s">
        <v>238</v>
      </c>
      <c r="C866" s="102"/>
      <c r="D866" s="90" t="str">
        <f>IF(ISNUMBER(C866),VLOOKUP(C866,Approaches,2,0),"")</f>
        <v/>
      </c>
      <c r="E866" s="76">
        <v>9</v>
      </c>
      <c r="F866" s="11"/>
      <c r="G866" s="12"/>
      <c r="H866" s="103"/>
      <c r="I866" s="14"/>
      <c r="J866" s="12"/>
      <c r="K866" s="87"/>
      <c r="L866" s="82"/>
      <c r="M866" s="11"/>
    </row>
    <row r="867" spans="1:13" s="79" customFormat="1" ht="14.25" thickBot="1">
      <c r="A867" s="72"/>
      <c r="B867" s="91"/>
      <c r="C867" s="91"/>
      <c r="D867" s="86"/>
      <c r="E867" s="76">
        <v>10</v>
      </c>
      <c r="F867" s="11"/>
      <c r="G867" s="12"/>
      <c r="H867" s="103"/>
      <c r="I867" s="15"/>
      <c r="J867" s="12"/>
      <c r="K867" s="87"/>
      <c r="L867" s="82"/>
      <c r="M867" s="11"/>
    </row>
    <row r="868" spans="1:13" s="79" customFormat="1" ht="14.25" thickBot="1">
      <c r="A868" s="72" t="str">
        <f>IF(B868="Code",1+MAX(A$5:A862),"")</f>
        <v/>
      </c>
      <c r="B868" s="92"/>
      <c r="C868" s="92"/>
      <c r="D868" s="92"/>
      <c r="E868" s="93"/>
      <c r="F868" s="94"/>
      <c r="G868" s="92" t="s">
        <v>204</v>
      </c>
      <c r="H868" s="95">
        <f>B858</f>
        <v>1107221</v>
      </c>
      <c r="I868" s="104"/>
      <c r="J868" s="93" t="s">
        <v>216</v>
      </c>
      <c r="K868" s="93"/>
      <c r="L868" s="93"/>
      <c r="M868" s="93"/>
    </row>
    <row r="869" spans="1:13" s="79" customFormat="1" ht="14.25" thickBot="1">
      <c r="A869" s="72">
        <f>IF(B869="Code",1+MAX(A$5:A868),"")</f>
        <v>73</v>
      </c>
      <c r="B869" s="73" t="s">
        <v>199</v>
      </c>
      <c r="C869" s="73"/>
      <c r="D869" s="74" t="s">
        <v>200</v>
      </c>
      <c r="E869" s="75"/>
      <c r="F869" s="74" t="s">
        <v>201</v>
      </c>
      <c r="G869" s="74" t="s">
        <v>202</v>
      </c>
      <c r="H869" s="75" t="s">
        <v>198</v>
      </c>
      <c r="I869" s="75" t="s">
        <v>203</v>
      </c>
      <c r="J869" s="75" t="s">
        <v>215</v>
      </c>
      <c r="K869" s="76"/>
      <c r="L869" s="77" t="str">
        <f>IF(AND(ISNUMBER(I880),ISNUMBER(H880)),"OK","")</f>
        <v/>
      </c>
      <c r="M869" s="78"/>
    </row>
    <row r="870" spans="1:13" s="79" customFormat="1" ht="13.5">
      <c r="A870" s="72" t="str">
        <f>IF(B870="Code",1+MAX(A$5:A869),"")</f>
        <v/>
      </c>
      <c r="B870" s="80">
        <f>VLOOKUP(A869,BasicHeadings,2,0)</f>
        <v>1107231</v>
      </c>
      <c r="C870" s="81"/>
      <c r="D870" s="80" t="str">
        <f>VLOOKUP(A869,BasicHeadings,3,0)</f>
        <v>Maintenance and repair of personal transport equipment</v>
      </c>
      <c r="E870" s="76">
        <v>1</v>
      </c>
      <c r="F870" s="11"/>
      <c r="G870" s="11"/>
      <c r="H870" s="12"/>
      <c r="I870" s="12"/>
      <c r="J870" s="12" t="s">
        <v>216</v>
      </c>
      <c r="K870" s="76"/>
      <c r="L870" s="82"/>
      <c r="M870" s="11"/>
    </row>
    <row r="871" spans="1:13" s="79" customFormat="1" ht="15" customHeight="1">
      <c r="A871" s="72" t="str">
        <f>IF(B871="Code",1+MAX(A$5:A870),"")</f>
        <v/>
      </c>
      <c r="B871" s="83"/>
      <c r="C871" s="84" t="s">
        <v>212</v>
      </c>
      <c r="D871" s="83"/>
      <c r="E871" s="76">
        <v>2</v>
      </c>
      <c r="F871" s="11"/>
      <c r="G871" s="11"/>
      <c r="H871" s="12"/>
      <c r="I871" s="12"/>
      <c r="J871" s="12" t="s">
        <v>216</v>
      </c>
      <c r="K871" s="76"/>
      <c r="L871" s="82"/>
      <c r="M871" s="11"/>
    </row>
    <row r="872" spans="1:13" s="79" customFormat="1" ht="13.5" customHeight="1">
      <c r="A872" s="72" t="str">
        <f>IF(B872="Code",1+MAX(A$5:A871),"")</f>
        <v/>
      </c>
      <c r="B872" s="85"/>
      <c r="C872" s="167" t="s">
        <v>239</v>
      </c>
      <c r="D872" s="168"/>
      <c r="E872" s="76">
        <v>3</v>
      </c>
      <c r="F872" s="11"/>
      <c r="G872" s="11"/>
      <c r="H872" s="12"/>
      <c r="I872" s="13"/>
      <c r="J872" s="12" t="s">
        <v>216</v>
      </c>
      <c r="K872" s="76"/>
      <c r="L872" s="82"/>
      <c r="M872" s="11"/>
    </row>
    <row r="873" spans="1:13" s="79" customFormat="1" ht="13.5">
      <c r="A873" s="72" t="str">
        <f>IF(B873="Code",1+MAX(A$5:A872),"")</f>
        <v/>
      </c>
      <c r="B873" s="86"/>
      <c r="C873" s="169"/>
      <c r="D873" s="170"/>
      <c r="E873" s="87">
        <v>4</v>
      </c>
      <c r="F873" s="11"/>
      <c r="G873" s="11"/>
      <c r="H873" s="12"/>
      <c r="I873" s="12"/>
      <c r="J873" s="12" t="s">
        <v>216</v>
      </c>
      <c r="K873" s="76"/>
      <c r="L873" s="82"/>
      <c r="M873" s="11"/>
    </row>
    <row r="874" spans="1:13" s="79" customFormat="1" ht="13.5">
      <c r="A874" s="72" t="str">
        <f>IF(B874="Code",1+MAX(A$5:A873),"")</f>
        <v/>
      </c>
      <c r="B874" s="88" t="s">
        <v>238</v>
      </c>
      <c r="C874" s="102"/>
      <c r="D874" s="89" t="str">
        <f>IF(ISNUMBER(C874),VLOOKUP(C874,Approaches,2,0),"")</f>
        <v/>
      </c>
      <c r="E874" s="76">
        <v>5</v>
      </c>
      <c r="F874" s="11"/>
      <c r="G874" s="12"/>
      <c r="H874" s="103"/>
      <c r="I874" s="14"/>
      <c r="J874" s="12" t="s">
        <v>216</v>
      </c>
      <c r="K874" s="87"/>
      <c r="L874" s="82"/>
      <c r="M874" s="11"/>
    </row>
    <row r="875" spans="1:13" s="79" customFormat="1" ht="13.5">
      <c r="A875" s="72"/>
      <c r="B875" s="88" t="s">
        <v>238</v>
      </c>
      <c r="C875" s="102"/>
      <c r="D875" s="86" t="str">
        <f>IF(ISNUMBER(C875),VLOOKUP(C875,Approaches,2,0),"")</f>
        <v/>
      </c>
      <c r="E875" s="76">
        <v>6</v>
      </c>
      <c r="F875" s="11"/>
      <c r="G875" s="12"/>
      <c r="H875" s="103"/>
      <c r="I875" s="14"/>
      <c r="J875" s="12"/>
      <c r="K875" s="87"/>
      <c r="L875" s="82"/>
      <c r="M875" s="11"/>
    </row>
    <row r="876" spans="1:13" s="79" customFormat="1" ht="13.5">
      <c r="A876" s="72"/>
      <c r="B876" s="88" t="s">
        <v>238</v>
      </c>
      <c r="C876" s="102"/>
      <c r="D876" s="86" t="str">
        <f>IF(ISNUMBER(C876),VLOOKUP(C876,Approaches,2,0),"")</f>
        <v/>
      </c>
      <c r="E876" s="76">
        <v>7</v>
      </c>
      <c r="F876" s="11"/>
      <c r="G876" s="12"/>
      <c r="H876" s="103"/>
      <c r="I876" s="14"/>
      <c r="J876" s="12"/>
      <c r="K876" s="87"/>
      <c r="L876" s="82"/>
      <c r="M876" s="11"/>
    </row>
    <row r="877" spans="1:13" s="79" customFormat="1" ht="13.5">
      <c r="A877" s="72"/>
      <c r="B877" s="88" t="s">
        <v>238</v>
      </c>
      <c r="C877" s="102"/>
      <c r="D877" s="86" t="str">
        <f>IF(ISNUMBER(C877),VLOOKUP(C877,Approaches,2,0),"")</f>
        <v/>
      </c>
      <c r="E877" s="76">
        <v>8</v>
      </c>
      <c r="F877" s="11"/>
      <c r="G877" s="12"/>
      <c r="H877" s="103"/>
      <c r="I877" s="14"/>
      <c r="J877" s="12"/>
      <c r="K877" s="87"/>
      <c r="L877" s="82"/>
      <c r="M877" s="11"/>
    </row>
    <row r="878" spans="1:13" s="79" customFormat="1" ht="13.5">
      <c r="A878" s="72"/>
      <c r="B878" s="88" t="s">
        <v>238</v>
      </c>
      <c r="C878" s="102"/>
      <c r="D878" s="90" t="str">
        <f>IF(ISNUMBER(C878),VLOOKUP(C878,Approaches,2,0),"")</f>
        <v/>
      </c>
      <c r="E878" s="76">
        <v>9</v>
      </c>
      <c r="F878" s="11"/>
      <c r="G878" s="12"/>
      <c r="H878" s="103"/>
      <c r="I878" s="14"/>
      <c r="J878" s="12"/>
      <c r="K878" s="87"/>
      <c r="L878" s="82"/>
      <c r="M878" s="11"/>
    </row>
    <row r="879" spans="1:13" s="79" customFormat="1" ht="14.25" thickBot="1">
      <c r="A879" s="72"/>
      <c r="B879" s="91"/>
      <c r="C879" s="91"/>
      <c r="D879" s="86"/>
      <c r="E879" s="76">
        <v>10</v>
      </c>
      <c r="F879" s="11"/>
      <c r="G879" s="12"/>
      <c r="H879" s="103"/>
      <c r="I879" s="15"/>
      <c r="J879" s="12"/>
      <c r="K879" s="87"/>
      <c r="L879" s="82"/>
      <c r="M879" s="11"/>
    </row>
    <row r="880" spans="1:13" s="79" customFormat="1" ht="14.25" thickBot="1">
      <c r="A880" s="72" t="str">
        <f>IF(B880="Code",1+MAX(A$5:A874),"")</f>
        <v/>
      </c>
      <c r="B880" s="92"/>
      <c r="C880" s="92"/>
      <c r="D880" s="92"/>
      <c r="E880" s="93"/>
      <c r="F880" s="94"/>
      <c r="G880" s="92" t="s">
        <v>204</v>
      </c>
      <c r="H880" s="95">
        <f>B870</f>
        <v>1107231</v>
      </c>
      <c r="I880" s="104"/>
      <c r="J880" s="93" t="s">
        <v>216</v>
      </c>
      <c r="K880" s="93"/>
      <c r="L880" s="93"/>
      <c r="M880" s="93"/>
    </row>
    <row r="881" spans="1:13" s="79" customFormat="1" ht="14.25" thickBot="1">
      <c r="A881" s="72">
        <f>IF(B881="Code",1+MAX(A$5:A880),"")</f>
        <v>74</v>
      </c>
      <c r="B881" s="73" t="s">
        <v>199</v>
      </c>
      <c r="C881" s="73"/>
      <c r="D881" s="74" t="s">
        <v>200</v>
      </c>
      <c r="E881" s="75"/>
      <c r="F881" s="74" t="s">
        <v>201</v>
      </c>
      <c r="G881" s="74" t="s">
        <v>202</v>
      </c>
      <c r="H881" s="75" t="s">
        <v>198</v>
      </c>
      <c r="I881" s="75" t="s">
        <v>203</v>
      </c>
      <c r="J881" s="75" t="s">
        <v>215</v>
      </c>
      <c r="K881" s="76"/>
      <c r="L881" s="77" t="str">
        <f>IF(AND(ISNUMBER(I892),ISNUMBER(H892)),"OK","")</f>
        <v/>
      </c>
      <c r="M881" s="78"/>
    </row>
    <row r="882" spans="1:13" s="79" customFormat="1" ht="13.5">
      <c r="A882" s="72" t="str">
        <f>IF(B882="Code",1+MAX(A$5:A881),"")</f>
        <v/>
      </c>
      <c r="B882" s="80">
        <f>VLOOKUP(A881,BasicHeadings,2,0)</f>
        <v>1107241</v>
      </c>
      <c r="C882" s="81"/>
      <c r="D882" s="80" t="str">
        <f>VLOOKUP(A881,BasicHeadings,3,0)</f>
        <v>Other services in respect of personal transport equipment</v>
      </c>
      <c r="E882" s="76">
        <v>1</v>
      </c>
      <c r="F882" s="11"/>
      <c r="G882" s="11"/>
      <c r="H882" s="12"/>
      <c r="I882" s="12"/>
      <c r="J882" s="12" t="s">
        <v>216</v>
      </c>
      <c r="K882" s="76"/>
      <c r="L882" s="82"/>
      <c r="M882" s="11"/>
    </row>
    <row r="883" spans="1:13" s="79" customFormat="1" ht="15" customHeight="1">
      <c r="A883" s="72" t="str">
        <f>IF(B883="Code",1+MAX(A$5:A882),"")</f>
        <v/>
      </c>
      <c r="B883" s="83"/>
      <c r="C883" s="84" t="s">
        <v>212</v>
      </c>
      <c r="D883" s="83"/>
      <c r="E883" s="76">
        <v>2</v>
      </c>
      <c r="F883" s="11"/>
      <c r="G883" s="11"/>
      <c r="H883" s="12"/>
      <c r="I883" s="12"/>
      <c r="J883" s="12" t="s">
        <v>216</v>
      </c>
      <c r="K883" s="76"/>
      <c r="L883" s="82"/>
      <c r="M883" s="11"/>
    </row>
    <row r="884" spans="1:13" s="79" customFormat="1" ht="13.5" customHeight="1">
      <c r="A884" s="72" t="str">
        <f>IF(B884="Code",1+MAX(A$5:A883),"")</f>
        <v/>
      </c>
      <c r="B884" s="85"/>
      <c r="C884" s="167" t="s">
        <v>239</v>
      </c>
      <c r="D884" s="168"/>
      <c r="E884" s="76">
        <v>3</v>
      </c>
      <c r="F884" s="11"/>
      <c r="G884" s="11"/>
      <c r="H884" s="12"/>
      <c r="I884" s="13"/>
      <c r="J884" s="12" t="s">
        <v>216</v>
      </c>
      <c r="K884" s="76"/>
      <c r="L884" s="82"/>
      <c r="M884" s="11"/>
    </row>
    <row r="885" spans="1:13" s="79" customFormat="1" ht="13.5">
      <c r="A885" s="72" t="str">
        <f>IF(B885="Code",1+MAX(A$5:A884),"")</f>
        <v/>
      </c>
      <c r="B885" s="86"/>
      <c r="C885" s="169"/>
      <c r="D885" s="170"/>
      <c r="E885" s="87">
        <v>4</v>
      </c>
      <c r="F885" s="11"/>
      <c r="G885" s="11"/>
      <c r="H885" s="12"/>
      <c r="I885" s="12"/>
      <c r="J885" s="12" t="s">
        <v>216</v>
      </c>
      <c r="K885" s="76"/>
      <c r="L885" s="82"/>
      <c r="M885" s="11"/>
    </row>
    <row r="886" spans="1:13" s="79" customFormat="1" ht="13.5">
      <c r="A886" s="72" t="str">
        <f>IF(B886="Code",1+MAX(A$5:A885),"")</f>
        <v/>
      </c>
      <c r="B886" s="88" t="s">
        <v>238</v>
      </c>
      <c r="C886" s="102"/>
      <c r="D886" s="89" t="str">
        <f>IF(ISNUMBER(C886),VLOOKUP(C886,Approaches,2,0),"")</f>
        <v/>
      </c>
      <c r="E886" s="76">
        <v>5</v>
      </c>
      <c r="F886" s="11"/>
      <c r="G886" s="12"/>
      <c r="H886" s="103"/>
      <c r="I886" s="14"/>
      <c r="J886" s="12" t="s">
        <v>216</v>
      </c>
      <c r="K886" s="87"/>
      <c r="L886" s="82"/>
      <c r="M886" s="11"/>
    </row>
    <row r="887" spans="1:13" s="79" customFormat="1" ht="13.5">
      <c r="A887" s="72"/>
      <c r="B887" s="88" t="s">
        <v>238</v>
      </c>
      <c r="C887" s="102"/>
      <c r="D887" s="86" t="str">
        <f>IF(ISNUMBER(C887),VLOOKUP(C887,Approaches,2,0),"")</f>
        <v/>
      </c>
      <c r="E887" s="76">
        <v>6</v>
      </c>
      <c r="F887" s="11"/>
      <c r="G887" s="12"/>
      <c r="H887" s="103"/>
      <c r="I887" s="14"/>
      <c r="J887" s="12"/>
      <c r="K887" s="87"/>
      <c r="L887" s="82"/>
      <c r="M887" s="11"/>
    </row>
    <row r="888" spans="1:13" s="79" customFormat="1" ht="13.5">
      <c r="A888" s="72"/>
      <c r="B888" s="88" t="s">
        <v>238</v>
      </c>
      <c r="C888" s="102"/>
      <c r="D888" s="86" t="str">
        <f>IF(ISNUMBER(C888),VLOOKUP(C888,Approaches,2,0),"")</f>
        <v/>
      </c>
      <c r="E888" s="76">
        <v>7</v>
      </c>
      <c r="F888" s="11"/>
      <c r="G888" s="12"/>
      <c r="H888" s="103"/>
      <c r="I888" s="14"/>
      <c r="J888" s="12"/>
      <c r="K888" s="87"/>
      <c r="L888" s="82"/>
      <c r="M888" s="11"/>
    </row>
    <row r="889" spans="1:13" s="79" customFormat="1" ht="13.5">
      <c r="A889" s="72"/>
      <c r="B889" s="88" t="s">
        <v>238</v>
      </c>
      <c r="C889" s="102"/>
      <c r="D889" s="86" t="str">
        <f>IF(ISNUMBER(C889),VLOOKUP(C889,Approaches,2,0),"")</f>
        <v/>
      </c>
      <c r="E889" s="76">
        <v>8</v>
      </c>
      <c r="F889" s="11"/>
      <c r="G889" s="12"/>
      <c r="H889" s="103"/>
      <c r="I889" s="14"/>
      <c r="J889" s="12"/>
      <c r="K889" s="87"/>
      <c r="L889" s="82"/>
      <c r="M889" s="11"/>
    </row>
    <row r="890" spans="1:13" s="79" customFormat="1" ht="13.5">
      <c r="A890" s="72"/>
      <c r="B890" s="88" t="s">
        <v>238</v>
      </c>
      <c r="C890" s="102"/>
      <c r="D890" s="90" t="str">
        <f>IF(ISNUMBER(C890),VLOOKUP(C890,Approaches,2,0),"")</f>
        <v/>
      </c>
      <c r="E890" s="76">
        <v>9</v>
      </c>
      <c r="F890" s="11"/>
      <c r="G890" s="12"/>
      <c r="H890" s="103"/>
      <c r="I890" s="14"/>
      <c r="J890" s="12"/>
      <c r="K890" s="87"/>
      <c r="L890" s="82"/>
      <c r="M890" s="11"/>
    </row>
    <row r="891" spans="1:13" s="79" customFormat="1" ht="14.25" thickBot="1">
      <c r="A891" s="72"/>
      <c r="B891" s="91"/>
      <c r="C891" s="91"/>
      <c r="D891" s="86"/>
      <c r="E891" s="76">
        <v>10</v>
      </c>
      <c r="F891" s="11"/>
      <c r="G891" s="12"/>
      <c r="H891" s="103"/>
      <c r="I891" s="15"/>
      <c r="J891" s="12"/>
      <c r="K891" s="87"/>
      <c r="L891" s="82"/>
      <c r="M891" s="11"/>
    </row>
    <row r="892" spans="1:13" s="79" customFormat="1" ht="14.25" thickBot="1">
      <c r="A892" s="72" t="str">
        <f>IF(B892="Code",1+MAX(A$5:A886),"")</f>
        <v/>
      </c>
      <c r="B892" s="92"/>
      <c r="C892" s="92"/>
      <c r="D892" s="92"/>
      <c r="E892" s="93"/>
      <c r="F892" s="94"/>
      <c r="G892" s="92" t="s">
        <v>204</v>
      </c>
      <c r="H892" s="95">
        <f>B882</f>
        <v>1107241</v>
      </c>
      <c r="I892" s="104"/>
      <c r="J892" s="93" t="s">
        <v>216</v>
      </c>
      <c r="K892" s="93"/>
      <c r="L892" s="93"/>
      <c r="M892" s="93"/>
    </row>
    <row r="893" spans="1:13" s="79" customFormat="1" ht="14.25" thickBot="1">
      <c r="A893" s="72">
        <f>IF(B893="Code",1+MAX(A$5:A892),"")</f>
        <v>75</v>
      </c>
      <c r="B893" s="73" t="s">
        <v>199</v>
      </c>
      <c r="C893" s="73"/>
      <c r="D893" s="74" t="s">
        <v>200</v>
      </c>
      <c r="E893" s="75"/>
      <c r="F893" s="74" t="s">
        <v>201</v>
      </c>
      <c r="G893" s="74" t="s">
        <v>202</v>
      </c>
      <c r="H893" s="75" t="s">
        <v>198</v>
      </c>
      <c r="I893" s="75" t="s">
        <v>203</v>
      </c>
      <c r="J893" s="75" t="s">
        <v>215</v>
      </c>
      <c r="K893" s="76"/>
      <c r="L893" s="77" t="str">
        <f>IF(AND(ISNUMBER(I904),ISNUMBER(H904)),"OK","")</f>
        <v/>
      </c>
      <c r="M893" s="78"/>
    </row>
    <row r="894" spans="1:13" s="79" customFormat="1" ht="13.5">
      <c r="A894" s="72" t="str">
        <f>IF(B894="Code",1+MAX(A$5:A893),"")</f>
        <v/>
      </c>
      <c r="B894" s="80">
        <f>VLOOKUP(A893,BasicHeadings,2,0)</f>
        <v>1107311</v>
      </c>
      <c r="C894" s="81"/>
      <c r="D894" s="80" t="str">
        <f>VLOOKUP(A893,BasicHeadings,3,0)</f>
        <v>Passenger transport by railway</v>
      </c>
      <c r="E894" s="76">
        <v>1</v>
      </c>
      <c r="F894" s="11"/>
      <c r="G894" s="11"/>
      <c r="H894" s="12"/>
      <c r="I894" s="12"/>
      <c r="J894" s="12" t="s">
        <v>216</v>
      </c>
      <c r="K894" s="76"/>
      <c r="L894" s="82"/>
      <c r="M894" s="11"/>
    </row>
    <row r="895" spans="1:13" s="79" customFormat="1" ht="15" customHeight="1">
      <c r="A895" s="72" t="str">
        <f>IF(B895="Code",1+MAX(A$5:A894),"")</f>
        <v/>
      </c>
      <c r="B895" s="83"/>
      <c r="C895" s="84" t="s">
        <v>212</v>
      </c>
      <c r="D895" s="83"/>
      <c r="E895" s="76">
        <v>2</v>
      </c>
      <c r="F895" s="11"/>
      <c r="G895" s="11"/>
      <c r="H895" s="12"/>
      <c r="I895" s="12"/>
      <c r="J895" s="12" t="s">
        <v>216</v>
      </c>
      <c r="K895" s="76"/>
      <c r="L895" s="82"/>
      <c r="M895" s="11"/>
    </row>
    <row r="896" spans="1:13" s="79" customFormat="1" ht="13.5" customHeight="1">
      <c r="A896" s="72" t="str">
        <f>IF(B896="Code",1+MAX(A$5:A895),"")</f>
        <v/>
      </c>
      <c r="B896" s="85"/>
      <c r="C896" s="167" t="s">
        <v>239</v>
      </c>
      <c r="D896" s="168"/>
      <c r="E896" s="76">
        <v>3</v>
      </c>
      <c r="F896" s="11"/>
      <c r="G896" s="11"/>
      <c r="H896" s="12"/>
      <c r="I896" s="13"/>
      <c r="J896" s="12" t="s">
        <v>216</v>
      </c>
      <c r="K896" s="76"/>
      <c r="L896" s="82"/>
      <c r="M896" s="11"/>
    </row>
    <row r="897" spans="1:13" s="79" customFormat="1" ht="13.5">
      <c r="A897" s="72" t="str">
        <f>IF(B897="Code",1+MAX(A$5:A896),"")</f>
        <v/>
      </c>
      <c r="B897" s="86"/>
      <c r="C897" s="169"/>
      <c r="D897" s="170"/>
      <c r="E897" s="87">
        <v>4</v>
      </c>
      <c r="F897" s="11"/>
      <c r="G897" s="11"/>
      <c r="H897" s="12"/>
      <c r="I897" s="12"/>
      <c r="J897" s="12" t="s">
        <v>216</v>
      </c>
      <c r="K897" s="76"/>
      <c r="L897" s="82"/>
      <c r="M897" s="11"/>
    </row>
    <row r="898" spans="1:13" s="79" customFormat="1" ht="13.5">
      <c r="A898" s="72" t="str">
        <f>IF(B898="Code",1+MAX(A$5:A897),"")</f>
        <v/>
      </c>
      <c r="B898" s="88" t="s">
        <v>238</v>
      </c>
      <c r="C898" s="102"/>
      <c r="D898" s="89" t="str">
        <f>IF(ISNUMBER(C898),VLOOKUP(C898,Approaches,2,0),"")</f>
        <v/>
      </c>
      <c r="E898" s="76">
        <v>5</v>
      </c>
      <c r="F898" s="11"/>
      <c r="G898" s="12"/>
      <c r="H898" s="103"/>
      <c r="I898" s="14"/>
      <c r="J898" s="12" t="s">
        <v>216</v>
      </c>
      <c r="K898" s="87"/>
      <c r="L898" s="82"/>
      <c r="M898" s="11"/>
    </row>
    <row r="899" spans="1:13" s="79" customFormat="1" ht="13.5">
      <c r="A899" s="72"/>
      <c r="B899" s="88" t="s">
        <v>238</v>
      </c>
      <c r="C899" s="102"/>
      <c r="D899" s="86" t="str">
        <f>IF(ISNUMBER(C899),VLOOKUP(C899,Approaches,2,0),"")</f>
        <v/>
      </c>
      <c r="E899" s="76">
        <v>6</v>
      </c>
      <c r="F899" s="11"/>
      <c r="G899" s="12"/>
      <c r="H899" s="103"/>
      <c r="I899" s="14"/>
      <c r="J899" s="12"/>
      <c r="K899" s="87"/>
      <c r="L899" s="82"/>
      <c r="M899" s="11"/>
    </row>
    <row r="900" spans="1:13" s="79" customFormat="1" ht="13.5">
      <c r="A900" s="72"/>
      <c r="B900" s="88" t="s">
        <v>238</v>
      </c>
      <c r="C900" s="102"/>
      <c r="D900" s="86" t="str">
        <f>IF(ISNUMBER(C900),VLOOKUP(C900,Approaches,2,0),"")</f>
        <v/>
      </c>
      <c r="E900" s="76">
        <v>7</v>
      </c>
      <c r="F900" s="11"/>
      <c r="G900" s="12"/>
      <c r="H900" s="103"/>
      <c r="I900" s="14"/>
      <c r="J900" s="12"/>
      <c r="K900" s="87"/>
      <c r="L900" s="82"/>
      <c r="M900" s="11"/>
    </row>
    <row r="901" spans="1:13" s="79" customFormat="1" ht="13.5">
      <c r="A901" s="72"/>
      <c r="B901" s="88" t="s">
        <v>238</v>
      </c>
      <c r="C901" s="102"/>
      <c r="D901" s="86" t="str">
        <f>IF(ISNUMBER(C901),VLOOKUP(C901,Approaches,2,0),"")</f>
        <v/>
      </c>
      <c r="E901" s="76">
        <v>8</v>
      </c>
      <c r="F901" s="11"/>
      <c r="G901" s="12"/>
      <c r="H901" s="103"/>
      <c r="I901" s="14"/>
      <c r="J901" s="12"/>
      <c r="K901" s="87"/>
      <c r="L901" s="82"/>
      <c r="M901" s="11"/>
    </row>
    <row r="902" spans="1:13" s="79" customFormat="1" ht="13.5">
      <c r="A902" s="72"/>
      <c r="B902" s="88" t="s">
        <v>238</v>
      </c>
      <c r="C902" s="102"/>
      <c r="D902" s="90" t="str">
        <f>IF(ISNUMBER(C902),VLOOKUP(C902,Approaches,2,0),"")</f>
        <v/>
      </c>
      <c r="E902" s="76">
        <v>9</v>
      </c>
      <c r="F902" s="11"/>
      <c r="G902" s="12"/>
      <c r="H902" s="103"/>
      <c r="I902" s="14"/>
      <c r="J902" s="12"/>
      <c r="K902" s="87"/>
      <c r="L902" s="82"/>
      <c r="M902" s="11"/>
    </row>
    <row r="903" spans="1:13" s="79" customFormat="1" ht="14.25" thickBot="1">
      <c r="A903" s="72"/>
      <c r="B903" s="91"/>
      <c r="C903" s="91"/>
      <c r="D903" s="86"/>
      <c r="E903" s="76">
        <v>10</v>
      </c>
      <c r="F903" s="11"/>
      <c r="G903" s="12"/>
      <c r="H903" s="103"/>
      <c r="I903" s="15"/>
      <c r="J903" s="12"/>
      <c r="K903" s="87"/>
      <c r="L903" s="82"/>
      <c r="M903" s="11"/>
    </row>
    <row r="904" spans="1:13" s="79" customFormat="1" ht="14.25" thickBot="1">
      <c r="A904" s="72" t="str">
        <f>IF(B904="Code",1+MAX(A$5:A898),"")</f>
        <v/>
      </c>
      <c r="B904" s="92"/>
      <c r="C904" s="92"/>
      <c r="D904" s="92"/>
      <c r="E904" s="93"/>
      <c r="F904" s="94"/>
      <c r="G904" s="92" t="s">
        <v>204</v>
      </c>
      <c r="H904" s="95">
        <f>B894</f>
        <v>1107311</v>
      </c>
      <c r="I904" s="104"/>
      <c r="J904" s="93" t="s">
        <v>216</v>
      </c>
      <c r="K904" s="93"/>
      <c r="L904" s="93"/>
      <c r="M904" s="93"/>
    </row>
    <row r="905" spans="1:13" s="79" customFormat="1" ht="14.25" thickBot="1">
      <c r="A905" s="72">
        <f>IF(B905="Code",1+MAX(A$5:A904),"")</f>
        <v>76</v>
      </c>
      <c r="B905" s="73" t="s">
        <v>199</v>
      </c>
      <c r="C905" s="73"/>
      <c r="D905" s="74" t="s">
        <v>200</v>
      </c>
      <c r="E905" s="75"/>
      <c r="F905" s="74" t="s">
        <v>201</v>
      </c>
      <c r="G905" s="74" t="s">
        <v>202</v>
      </c>
      <c r="H905" s="75" t="s">
        <v>198</v>
      </c>
      <c r="I905" s="75" t="s">
        <v>203</v>
      </c>
      <c r="J905" s="75" t="s">
        <v>215</v>
      </c>
      <c r="K905" s="76"/>
      <c r="L905" s="77" t="str">
        <f>IF(AND(ISNUMBER(I916),ISNUMBER(H916)),"OK","")</f>
        <v/>
      </c>
      <c r="M905" s="78"/>
    </row>
    <row r="906" spans="1:13" s="79" customFormat="1" ht="13.5">
      <c r="A906" s="72" t="str">
        <f>IF(B906="Code",1+MAX(A$5:A905),"")</f>
        <v/>
      </c>
      <c r="B906" s="80">
        <f>VLOOKUP(A905,BasicHeadings,2,0)</f>
        <v>1107321</v>
      </c>
      <c r="C906" s="81"/>
      <c r="D906" s="80" t="str">
        <f>VLOOKUP(A905,BasicHeadings,3,0)</f>
        <v>Passenger transport by road</v>
      </c>
      <c r="E906" s="76">
        <v>1</v>
      </c>
      <c r="F906" s="11"/>
      <c r="G906" s="11"/>
      <c r="H906" s="12"/>
      <c r="I906" s="12"/>
      <c r="J906" s="12" t="s">
        <v>216</v>
      </c>
      <c r="K906" s="76"/>
      <c r="L906" s="82"/>
      <c r="M906" s="11"/>
    </row>
    <row r="907" spans="1:13" s="79" customFormat="1" ht="15" customHeight="1">
      <c r="A907" s="72" t="str">
        <f>IF(B907="Code",1+MAX(A$5:A906),"")</f>
        <v/>
      </c>
      <c r="B907" s="83"/>
      <c r="C907" s="84" t="s">
        <v>212</v>
      </c>
      <c r="D907" s="83"/>
      <c r="E907" s="76">
        <v>2</v>
      </c>
      <c r="F907" s="11"/>
      <c r="G907" s="11"/>
      <c r="H907" s="12"/>
      <c r="I907" s="12"/>
      <c r="J907" s="12" t="s">
        <v>216</v>
      </c>
      <c r="K907" s="76"/>
      <c r="L907" s="82"/>
      <c r="M907" s="11"/>
    </row>
    <row r="908" spans="1:13" s="79" customFormat="1" ht="13.5" customHeight="1">
      <c r="A908" s="72" t="str">
        <f>IF(B908="Code",1+MAX(A$5:A907),"")</f>
        <v/>
      </c>
      <c r="B908" s="85"/>
      <c r="C908" s="167" t="s">
        <v>239</v>
      </c>
      <c r="D908" s="168"/>
      <c r="E908" s="76">
        <v>3</v>
      </c>
      <c r="F908" s="11"/>
      <c r="G908" s="11"/>
      <c r="H908" s="12"/>
      <c r="I908" s="13"/>
      <c r="J908" s="12" t="s">
        <v>216</v>
      </c>
      <c r="K908" s="76"/>
      <c r="L908" s="82"/>
      <c r="M908" s="11"/>
    </row>
    <row r="909" spans="1:13" s="79" customFormat="1" ht="13.5">
      <c r="A909" s="72" t="str">
        <f>IF(B909="Code",1+MAX(A$5:A908),"")</f>
        <v/>
      </c>
      <c r="B909" s="86"/>
      <c r="C909" s="169"/>
      <c r="D909" s="170"/>
      <c r="E909" s="87">
        <v>4</v>
      </c>
      <c r="F909" s="11"/>
      <c r="G909" s="11"/>
      <c r="H909" s="12"/>
      <c r="I909" s="12"/>
      <c r="J909" s="12" t="s">
        <v>216</v>
      </c>
      <c r="K909" s="76"/>
      <c r="L909" s="82"/>
      <c r="M909" s="11"/>
    </row>
    <row r="910" spans="1:13" s="79" customFormat="1" ht="13.5">
      <c r="A910" s="72" t="str">
        <f>IF(B910="Code",1+MAX(A$5:A909),"")</f>
        <v/>
      </c>
      <c r="B910" s="88" t="s">
        <v>238</v>
      </c>
      <c r="C910" s="102"/>
      <c r="D910" s="89" t="str">
        <f>IF(ISNUMBER(C910),VLOOKUP(C910,Approaches,2,0),"")</f>
        <v/>
      </c>
      <c r="E910" s="76">
        <v>5</v>
      </c>
      <c r="F910" s="11"/>
      <c r="G910" s="12"/>
      <c r="H910" s="103"/>
      <c r="I910" s="14"/>
      <c r="J910" s="12" t="s">
        <v>216</v>
      </c>
      <c r="K910" s="87"/>
      <c r="L910" s="82"/>
      <c r="M910" s="11"/>
    </row>
    <row r="911" spans="1:13" s="79" customFormat="1" ht="13.5">
      <c r="A911" s="72"/>
      <c r="B911" s="88" t="s">
        <v>238</v>
      </c>
      <c r="C911" s="102"/>
      <c r="D911" s="86" t="str">
        <f>IF(ISNUMBER(C911),VLOOKUP(C911,Approaches,2,0),"")</f>
        <v/>
      </c>
      <c r="E911" s="76">
        <v>6</v>
      </c>
      <c r="F911" s="11"/>
      <c r="G911" s="12"/>
      <c r="H911" s="103"/>
      <c r="I911" s="14"/>
      <c r="J911" s="12"/>
      <c r="K911" s="87"/>
      <c r="L911" s="82"/>
      <c r="M911" s="11"/>
    </row>
    <row r="912" spans="1:13" s="79" customFormat="1" ht="13.5">
      <c r="A912" s="72"/>
      <c r="B912" s="88" t="s">
        <v>238</v>
      </c>
      <c r="C912" s="102"/>
      <c r="D912" s="86" t="str">
        <f>IF(ISNUMBER(C912),VLOOKUP(C912,Approaches,2,0),"")</f>
        <v/>
      </c>
      <c r="E912" s="76">
        <v>7</v>
      </c>
      <c r="F912" s="11"/>
      <c r="G912" s="12"/>
      <c r="H912" s="103"/>
      <c r="I912" s="14"/>
      <c r="J912" s="12"/>
      <c r="K912" s="87"/>
      <c r="L912" s="82"/>
      <c r="M912" s="11"/>
    </row>
    <row r="913" spans="1:13" s="79" customFormat="1" ht="13.5">
      <c r="A913" s="72"/>
      <c r="B913" s="88" t="s">
        <v>238</v>
      </c>
      <c r="C913" s="102"/>
      <c r="D913" s="86" t="str">
        <f>IF(ISNUMBER(C913),VLOOKUP(C913,Approaches,2,0),"")</f>
        <v/>
      </c>
      <c r="E913" s="76">
        <v>8</v>
      </c>
      <c r="F913" s="11"/>
      <c r="G913" s="12"/>
      <c r="H913" s="103"/>
      <c r="I913" s="14"/>
      <c r="J913" s="12"/>
      <c r="K913" s="87"/>
      <c r="L913" s="82"/>
      <c r="M913" s="11"/>
    </row>
    <row r="914" spans="1:13" s="79" customFormat="1" ht="13.5">
      <c r="A914" s="72"/>
      <c r="B914" s="88" t="s">
        <v>238</v>
      </c>
      <c r="C914" s="102"/>
      <c r="D914" s="90" t="str">
        <f>IF(ISNUMBER(C914),VLOOKUP(C914,Approaches,2,0),"")</f>
        <v/>
      </c>
      <c r="E914" s="76">
        <v>9</v>
      </c>
      <c r="F914" s="11"/>
      <c r="G914" s="12"/>
      <c r="H914" s="103"/>
      <c r="I914" s="14"/>
      <c r="J914" s="12"/>
      <c r="K914" s="87"/>
      <c r="L914" s="82"/>
      <c r="M914" s="11"/>
    </row>
    <row r="915" spans="1:13" s="79" customFormat="1" ht="14.25" thickBot="1">
      <c r="A915" s="72"/>
      <c r="B915" s="91"/>
      <c r="C915" s="91"/>
      <c r="D915" s="86"/>
      <c r="E915" s="76">
        <v>10</v>
      </c>
      <c r="F915" s="11"/>
      <c r="G915" s="12"/>
      <c r="H915" s="103"/>
      <c r="I915" s="15"/>
      <c r="J915" s="12"/>
      <c r="K915" s="87"/>
      <c r="L915" s="82"/>
      <c r="M915" s="11"/>
    </row>
    <row r="916" spans="1:13" s="79" customFormat="1" ht="14.25" thickBot="1">
      <c r="A916" s="72" t="str">
        <f>IF(B916="Code",1+MAX(A$5:A910),"")</f>
        <v/>
      </c>
      <c r="B916" s="92"/>
      <c r="C916" s="92"/>
      <c r="D916" s="92"/>
      <c r="E916" s="93"/>
      <c r="F916" s="94"/>
      <c r="G916" s="92" t="s">
        <v>204</v>
      </c>
      <c r="H916" s="95">
        <f>B906</f>
        <v>1107321</v>
      </c>
      <c r="I916" s="104"/>
      <c r="J916" s="93" t="s">
        <v>216</v>
      </c>
      <c r="K916" s="93"/>
      <c r="L916" s="93"/>
      <c r="M916" s="93"/>
    </row>
    <row r="917" spans="1:13" s="79" customFormat="1" ht="14.25" thickBot="1">
      <c r="A917" s="72">
        <f>IF(B917="Code",1+MAX(A$5:A916),"")</f>
        <v>77</v>
      </c>
      <c r="B917" s="73" t="s">
        <v>199</v>
      </c>
      <c r="C917" s="73"/>
      <c r="D917" s="74" t="s">
        <v>200</v>
      </c>
      <c r="E917" s="75"/>
      <c r="F917" s="74" t="s">
        <v>201</v>
      </c>
      <c r="G917" s="74" t="s">
        <v>202</v>
      </c>
      <c r="H917" s="75" t="s">
        <v>198</v>
      </c>
      <c r="I917" s="75" t="s">
        <v>203</v>
      </c>
      <c r="J917" s="75" t="s">
        <v>215</v>
      </c>
      <c r="K917" s="76"/>
      <c r="L917" s="77" t="str">
        <f>IF(AND(ISNUMBER(I928),ISNUMBER(H928)),"OK","")</f>
        <v/>
      </c>
      <c r="M917" s="78"/>
    </row>
    <row r="918" spans="1:13" s="79" customFormat="1" ht="13.5">
      <c r="A918" s="72" t="str">
        <f>IF(B918="Code",1+MAX(A$5:A917),"")</f>
        <v/>
      </c>
      <c r="B918" s="80">
        <f>VLOOKUP(A917,BasicHeadings,2,0)</f>
        <v>1107331</v>
      </c>
      <c r="C918" s="81"/>
      <c r="D918" s="80" t="str">
        <f>VLOOKUP(A917,BasicHeadings,3,0)</f>
        <v>Passenger transport by air</v>
      </c>
      <c r="E918" s="76">
        <v>1</v>
      </c>
      <c r="F918" s="11"/>
      <c r="G918" s="11"/>
      <c r="H918" s="12"/>
      <c r="I918" s="12"/>
      <c r="J918" s="12" t="s">
        <v>216</v>
      </c>
      <c r="K918" s="76"/>
      <c r="L918" s="82"/>
      <c r="M918" s="11"/>
    </row>
    <row r="919" spans="1:13" s="79" customFormat="1" ht="15" customHeight="1">
      <c r="A919" s="72" t="str">
        <f>IF(B919="Code",1+MAX(A$5:A918),"")</f>
        <v/>
      </c>
      <c r="B919" s="83"/>
      <c r="C919" s="84" t="s">
        <v>212</v>
      </c>
      <c r="D919" s="83"/>
      <c r="E919" s="76">
        <v>2</v>
      </c>
      <c r="F919" s="11"/>
      <c r="G919" s="11"/>
      <c r="H919" s="12"/>
      <c r="I919" s="12"/>
      <c r="J919" s="12" t="s">
        <v>216</v>
      </c>
      <c r="K919" s="76"/>
      <c r="L919" s="82"/>
      <c r="M919" s="11"/>
    </row>
    <row r="920" spans="1:13" s="79" customFormat="1" ht="13.5" customHeight="1">
      <c r="A920" s="72" t="str">
        <f>IF(B920="Code",1+MAX(A$5:A919),"")</f>
        <v/>
      </c>
      <c r="B920" s="85"/>
      <c r="C920" s="167" t="s">
        <v>239</v>
      </c>
      <c r="D920" s="168"/>
      <c r="E920" s="76">
        <v>3</v>
      </c>
      <c r="F920" s="11"/>
      <c r="G920" s="11"/>
      <c r="H920" s="12"/>
      <c r="I920" s="13"/>
      <c r="J920" s="12" t="s">
        <v>216</v>
      </c>
      <c r="K920" s="76"/>
      <c r="L920" s="82"/>
      <c r="M920" s="11"/>
    </row>
    <row r="921" spans="1:13" s="79" customFormat="1" ht="13.5">
      <c r="A921" s="72" t="str">
        <f>IF(B921="Code",1+MAX(A$5:A920),"")</f>
        <v/>
      </c>
      <c r="B921" s="86"/>
      <c r="C921" s="169"/>
      <c r="D921" s="170"/>
      <c r="E921" s="87">
        <v>4</v>
      </c>
      <c r="F921" s="11"/>
      <c r="G921" s="11"/>
      <c r="H921" s="12"/>
      <c r="I921" s="12"/>
      <c r="J921" s="12" t="s">
        <v>216</v>
      </c>
      <c r="K921" s="76"/>
      <c r="L921" s="82"/>
      <c r="M921" s="11"/>
    </row>
    <row r="922" spans="1:13" s="79" customFormat="1" ht="13.5">
      <c r="A922" s="72" t="str">
        <f>IF(B922="Code",1+MAX(A$5:A921),"")</f>
        <v/>
      </c>
      <c r="B922" s="88" t="s">
        <v>238</v>
      </c>
      <c r="C922" s="102"/>
      <c r="D922" s="89" t="str">
        <f>IF(ISNUMBER(C922),VLOOKUP(C922,Approaches,2,0),"")</f>
        <v/>
      </c>
      <c r="E922" s="76">
        <v>5</v>
      </c>
      <c r="F922" s="11"/>
      <c r="G922" s="12"/>
      <c r="H922" s="103"/>
      <c r="I922" s="14"/>
      <c r="J922" s="12" t="s">
        <v>216</v>
      </c>
      <c r="K922" s="87"/>
      <c r="L922" s="82"/>
      <c r="M922" s="11"/>
    </row>
    <row r="923" spans="1:13" s="79" customFormat="1" ht="13.5">
      <c r="A923" s="72"/>
      <c r="B923" s="88" t="s">
        <v>238</v>
      </c>
      <c r="C923" s="102"/>
      <c r="D923" s="86" t="str">
        <f>IF(ISNUMBER(C923),VLOOKUP(C923,Approaches,2,0),"")</f>
        <v/>
      </c>
      <c r="E923" s="76">
        <v>6</v>
      </c>
      <c r="F923" s="11"/>
      <c r="G923" s="12"/>
      <c r="H923" s="103"/>
      <c r="I923" s="14"/>
      <c r="J923" s="12"/>
      <c r="K923" s="87"/>
      <c r="L923" s="82"/>
      <c r="M923" s="11"/>
    </row>
    <row r="924" spans="1:13" s="79" customFormat="1" ht="13.5">
      <c r="A924" s="72"/>
      <c r="B924" s="88" t="s">
        <v>238</v>
      </c>
      <c r="C924" s="102"/>
      <c r="D924" s="86" t="str">
        <f>IF(ISNUMBER(C924),VLOOKUP(C924,Approaches,2,0),"")</f>
        <v/>
      </c>
      <c r="E924" s="76">
        <v>7</v>
      </c>
      <c r="F924" s="11"/>
      <c r="G924" s="12"/>
      <c r="H924" s="103"/>
      <c r="I924" s="14"/>
      <c r="J924" s="12"/>
      <c r="K924" s="87"/>
      <c r="L924" s="82"/>
      <c r="M924" s="11"/>
    </row>
    <row r="925" spans="1:13" s="79" customFormat="1" ht="13.5">
      <c r="A925" s="72"/>
      <c r="B925" s="88" t="s">
        <v>238</v>
      </c>
      <c r="C925" s="102"/>
      <c r="D925" s="86" t="str">
        <f>IF(ISNUMBER(C925),VLOOKUP(C925,Approaches,2,0),"")</f>
        <v/>
      </c>
      <c r="E925" s="76">
        <v>8</v>
      </c>
      <c r="F925" s="11"/>
      <c r="G925" s="12"/>
      <c r="H925" s="103"/>
      <c r="I925" s="14"/>
      <c r="J925" s="12"/>
      <c r="K925" s="87"/>
      <c r="L925" s="82"/>
      <c r="M925" s="11"/>
    </row>
    <row r="926" spans="1:13" s="79" customFormat="1" ht="13.5">
      <c r="A926" s="72"/>
      <c r="B926" s="88" t="s">
        <v>238</v>
      </c>
      <c r="C926" s="102"/>
      <c r="D926" s="90" t="str">
        <f>IF(ISNUMBER(C926),VLOOKUP(C926,Approaches,2,0),"")</f>
        <v/>
      </c>
      <c r="E926" s="76">
        <v>9</v>
      </c>
      <c r="F926" s="11"/>
      <c r="G926" s="12"/>
      <c r="H926" s="103"/>
      <c r="I926" s="14"/>
      <c r="J926" s="12"/>
      <c r="K926" s="87"/>
      <c r="L926" s="82"/>
      <c r="M926" s="11"/>
    </row>
    <row r="927" spans="1:13" s="79" customFormat="1" ht="14.25" thickBot="1">
      <c r="A927" s="72"/>
      <c r="B927" s="91"/>
      <c r="C927" s="91"/>
      <c r="D927" s="86"/>
      <c r="E927" s="76">
        <v>10</v>
      </c>
      <c r="F927" s="11"/>
      <c r="G927" s="12"/>
      <c r="H927" s="103"/>
      <c r="I927" s="15"/>
      <c r="J927" s="12"/>
      <c r="K927" s="87"/>
      <c r="L927" s="82"/>
      <c r="M927" s="11"/>
    </row>
    <row r="928" spans="1:13" s="79" customFormat="1" ht="14.25" thickBot="1">
      <c r="A928" s="72" t="str">
        <f>IF(B928="Code",1+MAX(A$5:A922),"")</f>
        <v/>
      </c>
      <c r="B928" s="92"/>
      <c r="C928" s="92"/>
      <c r="D928" s="92"/>
      <c r="E928" s="93"/>
      <c r="F928" s="94"/>
      <c r="G928" s="92" t="s">
        <v>204</v>
      </c>
      <c r="H928" s="95">
        <f>B918</f>
        <v>1107331</v>
      </c>
      <c r="I928" s="104"/>
      <c r="J928" s="93" t="s">
        <v>216</v>
      </c>
      <c r="K928" s="93"/>
      <c r="L928" s="93"/>
      <c r="M928" s="93"/>
    </row>
    <row r="929" spans="1:13" s="79" customFormat="1" ht="14.25" thickBot="1">
      <c r="A929" s="72">
        <f>IF(B929="Code",1+MAX(A$5:A928),"")</f>
        <v>78</v>
      </c>
      <c r="B929" s="73" t="s">
        <v>199</v>
      </c>
      <c r="C929" s="73"/>
      <c r="D929" s="74" t="s">
        <v>200</v>
      </c>
      <c r="E929" s="75"/>
      <c r="F929" s="74" t="s">
        <v>201</v>
      </c>
      <c r="G929" s="74" t="s">
        <v>202</v>
      </c>
      <c r="H929" s="75" t="s">
        <v>198</v>
      </c>
      <c r="I929" s="75" t="s">
        <v>203</v>
      </c>
      <c r="J929" s="75" t="s">
        <v>215</v>
      </c>
      <c r="K929" s="76"/>
      <c r="L929" s="77" t="str">
        <f>IF(AND(ISNUMBER(I940),ISNUMBER(H940)),"OK","")</f>
        <v/>
      </c>
      <c r="M929" s="78"/>
    </row>
    <row r="930" spans="1:13" s="79" customFormat="1" ht="13.5">
      <c r="A930" s="72" t="str">
        <f>IF(B930="Code",1+MAX(A$5:A929),"")</f>
        <v/>
      </c>
      <c r="B930" s="80">
        <f>VLOOKUP(A929,BasicHeadings,2,0)</f>
        <v>1107341</v>
      </c>
      <c r="C930" s="81"/>
      <c r="D930" s="80" t="str">
        <f>VLOOKUP(A929,BasicHeadings,3,0)</f>
        <v>Passenger transport by sea and inland waterway</v>
      </c>
      <c r="E930" s="76">
        <v>1</v>
      </c>
      <c r="F930" s="11"/>
      <c r="G930" s="11"/>
      <c r="H930" s="12"/>
      <c r="I930" s="12"/>
      <c r="J930" s="12" t="s">
        <v>216</v>
      </c>
      <c r="K930" s="76"/>
      <c r="L930" s="82"/>
      <c r="M930" s="11"/>
    </row>
    <row r="931" spans="1:13" s="79" customFormat="1" ht="15" customHeight="1">
      <c r="A931" s="72" t="str">
        <f>IF(B931="Code",1+MAX(A$5:A930),"")</f>
        <v/>
      </c>
      <c r="B931" s="83"/>
      <c r="C931" s="84" t="s">
        <v>212</v>
      </c>
      <c r="D931" s="83"/>
      <c r="E931" s="76">
        <v>2</v>
      </c>
      <c r="F931" s="11"/>
      <c r="G931" s="11"/>
      <c r="H931" s="12"/>
      <c r="I931" s="12"/>
      <c r="J931" s="12" t="s">
        <v>216</v>
      </c>
      <c r="K931" s="76"/>
      <c r="L931" s="82"/>
      <c r="M931" s="11"/>
    </row>
    <row r="932" spans="1:13" s="79" customFormat="1" ht="13.5" customHeight="1">
      <c r="A932" s="72" t="str">
        <f>IF(B932="Code",1+MAX(A$5:A931),"")</f>
        <v/>
      </c>
      <c r="B932" s="85"/>
      <c r="C932" s="167" t="s">
        <v>239</v>
      </c>
      <c r="D932" s="168"/>
      <c r="E932" s="76">
        <v>3</v>
      </c>
      <c r="F932" s="11"/>
      <c r="G932" s="11"/>
      <c r="H932" s="12"/>
      <c r="I932" s="13"/>
      <c r="J932" s="12" t="s">
        <v>216</v>
      </c>
      <c r="K932" s="76"/>
      <c r="L932" s="82"/>
      <c r="M932" s="11"/>
    </row>
    <row r="933" spans="1:13" s="79" customFormat="1" ht="13.5">
      <c r="A933" s="72" t="str">
        <f>IF(B933="Code",1+MAX(A$5:A932),"")</f>
        <v/>
      </c>
      <c r="B933" s="86"/>
      <c r="C933" s="169"/>
      <c r="D933" s="170"/>
      <c r="E933" s="87">
        <v>4</v>
      </c>
      <c r="F933" s="11"/>
      <c r="G933" s="11"/>
      <c r="H933" s="12"/>
      <c r="I933" s="12"/>
      <c r="J933" s="12" t="s">
        <v>216</v>
      </c>
      <c r="K933" s="76"/>
      <c r="L933" s="82"/>
      <c r="M933" s="11"/>
    </row>
    <row r="934" spans="1:13" s="79" customFormat="1" ht="13.5">
      <c r="A934" s="72" t="str">
        <f>IF(B934="Code",1+MAX(A$5:A933),"")</f>
        <v/>
      </c>
      <c r="B934" s="88" t="s">
        <v>238</v>
      </c>
      <c r="C934" s="102"/>
      <c r="D934" s="89" t="str">
        <f>IF(ISNUMBER(C934),VLOOKUP(C934,Approaches,2,0),"")</f>
        <v/>
      </c>
      <c r="E934" s="76">
        <v>5</v>
      </c>
      <c r="F934" s="11"/>
      <c r="G934" s="12"/>
      <c r="H934" s="103"/>
      <c r="I934" s="14"/>
      <c r="J934" s="12" t="s">
        <v>216</v>
      </c>
      <c r="K934" s="87"/>
      <c r="L934" s="82"/>
      <c r="M934" s="11"/>
    </row>
    <row r="935" spans="1:13" s="79" customFormat="1" ht="13.5">
      <c r="A935" s="72"/>
      <c r="B935" s="88" t="s">
        <v>238</v>
      </c>
      <c r="C935" s="102"/>
      <c r="D935" s="86" t="str">
        <f>IF(ISNUMBER(C935),VLOOKUP(C935,Approaches,2,0),"")</f>
        <v/>
      </c>
      <c r="E935" s="76">
        <v>6</v>
      </c>
      <c r="F935" s="11"/>
      <c r="G935" s="12"/>
      <c r="H935" s="103"/>
      <c r="I935" s="14"/>
      <c r="J935" s="12"/>
      <c r="K935" s="87"/>
      <c r="L935" s="82"/>
      <c r="M935" s="11"/>
    </row>
    <row r="936" spans="1:13" s="79" customFormat="1" ht="13.5">
      <c r="A936" s="72"/>
      <c r="B936" s="88" t="s">
        <v>238</v>
      </c>
      <c r="C936" s="102"/>
      <c r="D936" s="86" t="str">
        <f>IF(ISNUMBER(C936),VLOOKUP(C936,Approaches,2,0),"")</f>
        <v/>
      </c>
      <c r="E936" s="76">
        <v>7</v>
      </c>
      <c r="F936" s="11"/>
      <c r="G936" s="12"/>
      <c r="H936" s="103"/>
      <c r="I936" s="14"/>
      <c r="J936" s="12"/>
      <c r="K936" s="87"/>
      <c r="L936" s="82"/>
      <c r="M936" s="11"/>
    </row>
    <row r="937" spans="1:13" s="79" customFormat="1" ht="13.5">
      <c r="A937" s="72"/>
      <c r="B937" s="88" t="s">
        <v>238</v>
      </c>
      <c r="C937" s="102"/>
      <c r="D937" s="86" t="str">
        <f>IF(ISNUMBER(C937),VLOOKUP(C937,Approaches,2,0),"")</f>
        <v/>
      </c>
      <c r="E937" s="76">
        <v>8</v>
      </c>
      <c r="F937" s="11"/>
      <c r="G937" s="12"/>
      <c r="H937" s="103"/>
      <c r="I937" s="14"/>
      <c r="J937" s="12"/>
      <c r="K937" s="87"/>
      <c r="L937" s="82"/>
      <c r="M937" s="11"/>
    </row>
    <row r="938" spans="1:13" s="79" customFormat="1" ht="13.5">
      <c r="A938" s="72"/>
      <c r="B938" s="88" t="s">
        <v>238</v>
      </c>
      <c r="C938" s="102"/>
      <c r="D938" s="90" t="str">
        <f>IF(ISNUMBER(C938),VLOOKUP(C938,Approaches,2,0),"")</f>
        <v/>
      </c>
      <c r="E938" s="76">
        <v>9</v>
      </c>
      <c r="F938" s="11"/>
      <c r="G938" s="12"/>
      <c r="H938" s="103"/>
      <c r="I938" s="14"/>
      <c r="J938" s="12"/>
      <c r="K938" s="87"/>
      <c r="L938" s="82"/>
      <c r="M938" s="11"/>
    </row>
    <row r="939" spans="1:13" s="79" customFormat="1" ht="14.25" thickBot="1">
      <c r="A939" s="72"/>
      <c r="B939" s="91"/>
      <c r="C939" s="91"/>
      <c r="D939" s="86"/>
      <c r="E939" s="76">
        <v>10</v>
      </c>
      <c r="F939" s="11"/>
      <c r="G939" s="12"/>
      <c r="H939" s="103"/>
      <c r="I939" s="15"/>
      <c r="J939" s="12"/>
      <c r="K939" s="87"/>
      <c r="L939" s="82"/>
      <c r="M939" s="11"/>
    </row>
    <row r="940" spans="1:13" s="79" customFormat="1" ht="14.25" thickBot="1">
      <c r="A940" s="72" t="str">
        <f>IF(B940="Code",1+MAX(A$5:A934),"")</f>
        <v/>
      </c>
      <c r="B940" s="92"/>
      <c r="C940" s="92"/>
      <c r="D940" s="92"/>
      <c r="E940" s="93"/>
      <c r="F940" s="94"/>
      <c r="G940" s="92" t="s">
        <v>204</v>
      </c>
      <c r="H940" s="95">
        <f>B930</f>
        <v>1107341</v>
      </c>
      <c r="I940" s="104"/>
      <c r="J940" s="93" t="s">
        <v>216</v>
      </c>
      <c r="K940" s="93"/>
      <c r="L940" s="93"/>
      <c r="M940" s="93"/>
    </row>
    <row r="941" spans="1:13" s="79" customFormat="1" ht="14.25" thickBot="1">
      <c r="A941" s="72">
        <f>IF(B941="Code",1+MAX(A$5:A940),"")</f>
        <v>79</v>
      </c>
      <c r="B941" s="73" t="s">
        <v>199</v>
      </c>
      <c r="C941" s="73"/>
      <c r="D941" s="74" t="s">
        <v>200</v>
      </c>
      <c r="E941" s="75"/>
      <c r="F941" s="74" t="s">
        <v>201</v>
      </c>
      <c r="G941" s="74" t="s">
        <v>202</v>
      </c>
      <c r="H941" s="75" t="s">
        <v>198</v>
      </c>
      <c r="I941" s="75" t="s">
        <v>203</v>
      </c>
      <c r="J941" s="75" t="s">
        <v>215</v>
      </c>
      <c r="K941" s="76"/>
      <c r="L941" s="77" t="str">
        <f>IF(AND(ISNUMBER(I952),ISNUMBER(H952)),"OK","")</f>
        <v/>
      </c>
      <c r="M941" s="78"/>
    </row>
    <row r="942" spans="1:13" s="79" customFormat="1" ht="13.5">
      <c r="A942" s="72" t="str">
        <f>IF(B942="Code",1+MAX(A$5:A941),"")</f>
        <v/>
      </c>
      <c r="B942" s="80">
        <f>VLOOKUP(A941,BasicHeadings,2,0)</f>
        <v>1107351</v>
      </c>
      <c r="C942" s="81"/>
      <c r="D942" s="80" t="str">
        <f>VLOOKUP(A941,BasicHeadings,3,0)</f>
        <v>Combined passenger transport</v>
      </c>
      <c r="E942" s="76">
        <v>1</v>
      </c>
      <c r="F942" s="11"/>
      <c r="G942" s="11"/>
      <c r="H942" s="12"/>
      <c r="I942" s="12"/>
      <c r="J942" s="12" t="s">
        <v>216</v>
      </c>
      <c r="K942" s="76"/>
      <c r="L942" s="82"/>
      <c r="M942" s="11"/>
    </row>
    <row r="943" spans="1:13" s="79" customFormat="1" ht="15" customHeight="1">
      <c r="A943" s="72" t="str">
        <f>IF(B943="Code",1+MAX(A$5:A942),"")</f>
        <v/>
      </c>
      <c r="B943" s="83"/>
      <c r="C943" s="84" t="s">
        <v>212</v>
      </c>
      <c r="D943" s="83"/>
      <c r="E943" s="76">
        <v>2</v>
      </c>
      <c r="F943" s="11"/>
      <c r="G943" s="11"/>
      <c r="H943" s="12"/>
      <c r="I943" s="12"/>
      <c r="J943" s="12" t="s">
        <v>216</v>
      </c>
      <c r="K943" s="76"/>
      <c r="L943" s="82"/>
      <c r="M943" s="11"/>
    </row>
    <row r="944" spans="1:13" s="79" customFormat="1" ht="13.5" customHeight="1">
      <c r="A944" s="72" t="str">
        <f>IF(B944="Code",1+MAX(A$5:A943),"")</f>
        <v/>
      </c>
      <c r="B944" s="85"/>
      <c r="C944" s="167" t="s">
        <v>239</v>
      </c>
      <c r="D944" s="168"/>
      <c r="E944" s="76">
        <v>3</v>
      </c>
      <c r="F944" s="11"/>
      <c r="G944" s="11"/>
      <c r="H944" s="12"/>
      <c r="I944" s="13"/>
      <c r="J944" s="12" t="s">
        <v>216</v>
      </c>
      <c r="K944" s="76"/>
      <c r="L944" s="82"/>
      <c r="M944" s="11"/>
    </row>
    <row r="945" spans="1:13" s="79" customFormat="1" ht="13.5">
      <c r="A945" s="72" t="str">
        <f>IF(B945="Code",1+MAX(A$5:A944),"")</f>
        <v/>
      </c>
      <c r="B945" s="86"/>
      <c r="C945" s="169"/>
      <c r="D945" s="170"/>
      <c r="E945" s="87">
        <v>4</v>
      </c>
      <c r="F945" s="11"/>
      <c r="G945" s="11"/>
      <c r="H945" s="12"/>
      <c r="I945" s="12"/>
      <c r="J945" s="12" t="s">
        <v>216</v>
      </c>
      <c r="K945" s="76"/>
      <c r="L945" s="82"/>
      <c r="M945" s="11"/>
    </row>
    <row r="946" spans="1:13" s="79" customFormat="1" ht="13.5">
      <c r="A946" s="72" t="str">
        <f>IF(B946="Code",1+MAX(A$5:A945),"")</f>
        <v/>
      </c>
      <c r="B946" s="88" t="s">
        <v>238</v>
      </c>
      <c r="C946" s="102"/>
      <c r="D946" s="89" t="str">
        <f>IF(ISNUMBER(C946),VLOOKUP(C946,Approaches,2,0),"")</f>
        <v/>
      </c>
      <c r="E946" s="76">
        <v>5</v>
      </c>
      <c r="F946" s="11"/>
      <c r="G946" s="12"/>
      <c r="H946" s="103"/>
      <c r="I946" s="14"/>
      <c r="J946" s="12" t="s">
        <v>216</v>
      </c>
      <c r="K946" s="87"/>
      <c r="L946" s="82"/>
      <c r="M946" s="11"/>
    </row>
    <row r="947" spans="1:13" s="79" customFormat="1" ht="13.5">
      <c r="A947" s="72"/>
      <c r="B947" s="88" t="s">
        <v>238</v>
      </c>
      <c r="C947" s="102"/>
      <c r="D947" s="86" t="str">
        <f>IF(ISNUMBER(C947),VLOOKUP(C947,Approaches,2,0),"")</f>
        <v/>
      </c>
      <c r="E947" s="76">
        <v>6</v>
      </c>
      <c r="F947" s="11"/>
      <c r="G947" s="12"/>
      <c r="H947" s="103"/>
      <c r="I947" s="14"/>
      <c r="J947" s="12"/>
      <c r="K947" s="87"/>
      <c r="L947" s="82"/>
      <c r="M947" s="11"/>
    </row>
    <row r="948" spans="1:13" s="79" customFormat="1" ht="13.5">
      <c r="A948" s="72"/>
      <c r="B948" s="88" t="s">
        <v>238</v>
      </c>
      <c r="C948" s="102"/>
      <c r="D948" s="86" t="str">
        <f>IF(ISNUMBER(C948),VLOOKUP(C948,Approaches,2,0),"")</f>
        <v/>
      </c>
      <c r="E948" s="76">
        <v>7</v>
      </c>
      <c r="F948" s="11"/>
      <c r="G948" s="12"/>
      <c r="H948" s="103"/>
      <c r="I948" s="14"/>
      <c r="J948" s="12"/>
      <c r="K948" s="87"/>
      <c r="L948" s="82"/>
      <c r="M948" s="11"/>
    </row>
    <row r="949" spans="1:13" s="79" customFormat="1" ht="13.5">
      <c r="A949" s="72"/>
      <c r="B949" s="88" t="s">
        <v>238</v>
      </c>
      <c r="C949" s="102"/>
      <c r="D949" s="86" t="str">
        <f>IF(ISNUMBER(C949),VLOOKUP(C949,Approaches,2,0),"")</f>
        <v/>
      </c>
      <c r="E949" s="76">
        <v>8</v>
      </c>
      <c r="F949" s="11"/>
      <c r="G949" s="12"/>
      <c r="H949" s="103"/>
      <c r="I949" s="14"/>
      <c r="J949" s="12"/>
      <c r="K949" s="87"/>
      <c r="L949" s="82"/>
      <c r="M949" s="11"/>
    </row>
    <row r="950" spans="1:13" s="79" customFormat="1" ht="13.5">
      <c r="A950" s="72"/>
      <c r="B950" s="88" t="s">
        <v>238</v>
      </c>
      <c r="C950" s="102"/>
      <c r="D950" s="90" t="str">
        <f>IF(ISNUMBER(C950),VLOOKUP(C950,Approaches,2,0),"")</f>
        <v/>
      </c>
      <c r="E950" s="76">
        <v>9</v>
      </c>
      <c r="F950" s="11"/>
      <c r="G950" s="12"/>
      <c r="H950" s="103"/>
      <c r="I950" s="14"/>
      <c r="J950" s="12"/>
      <c r="K950" s="87"/>
      <c r="L950" s="82"/>
      <c r="M950" s="11"/>
    </row>
    <row r="951" spans="1:13" s="79" customFormat="1" ht="14.25" thickBot="1">
      <c r="A951" s="72"/>
      <c r="B951" s="91"/>
      <c r="C951" s="91"/>
      <c r="D951" s="86"/>
      <c r="E951" s="76">
        <v>10</v>
      </c>
      <c r="F951" s="11"/>
      <c r="G951" s="12"/>
      <c r="H951" s="103"/>
      <c r="I951" s="15"/>
      <c r="J951" s="12"/>
      <c r="K951" s="87"/>
      <c r="L951" s="82"/>
      <c r="M951" s="11"/>
    </row>
    <row r="952" spans="1:13" s="79" customFormat="1" ht="14.25" thickBot="1">
      <c r="A952" s="72" t="str">
        <f>IF(B952="Code",1+MAX(A$5:A946),"")</f>
        <v/>
      </c>
      <c r="B952" s="92"/>
      <c r="C952" s="92"/>
      <c r="D952" s="92"/>
      <c r="E952" s="93"/>
      <c r="F952" s="94"/>
      <c r="G952" s="92" t="s">
        <v>204</v>
      </c>
      <c r="H952" s="95">
        <f>B942</f>
        <v>1107351</v>
      </c>
      <c r="I952" s="104"/>
      <c r="J952" s="93" t="s">
        <v>216</v>
      </c>
      <c r="K952" s="93"/>
      <c r="L952" s="93"/>
      <c r="M952" s="93"/>
    </row>
    <row r="953" spans="1:13" s="79" customFormat="1" ht="14.25" thickBot="1">
      <c r="A953" s="72">
        <f>IF(B953="Code",1+MAX(A$5:A952),"")</f>
        <v>80</v>
      </c>
      <c r="B953" s="73" t="s">
        <v>199</v>
      </c>
      <c r="C953" s="73"/>
      <c r="D953" s="74" t="s">
        <v>200</v>
      </c>
      <c r="E953" s="75"/>
      <c r="F953" s="74" t="s">
        <v>201</v>
      </c>
      <c r="G953" s="74" t="s">
        <v>202</v>
      </c>
      <c r="H953" s="75" t="s">
        <v>198</v>
      </c>
      <c r="I953" s="75" t="s">
        <v>203</v>
      </c>
      <c r="J953" s="75" t="s">
        <v>215</v>
      </c>
      <c r="K953" s="76"/>
      <c r="L953" s="77" t="str">
        <f>IF(AND(ISNUMBER(I964),ISNUMBER(H964)),"OK","")</f>
        <v/>
      </c>
      <c r="M953" s="78"/>
    </row>
    <row r="954" spans="1:13" s="79" customFormat="1" ht="13.5">
      <c r="A954" s="72" t="str">
        <f>IF(B954="Code",1+MAX(A$5:A953),"")</f>
        <v/>
      </c>
      <c r="B954" s="80">
        <f>VLOOKUP(A953,BasicHeadings,2,0)</f>
        <v>1107361</v>
      </c>
      <c r="C954" s="81"/>
      <c r="D954" s="80" t="str">
        <f>VLOOKUP(A953,BasicHeadings,3,0)</f>
        <v xml:space="preserve">Other purchased transport services </v>
      </c>
      <c r="E954" s="76">
        <v>1</v>
      </c>
      <c r="F954" s="11"/>
      <c r="G954" s="11"/>
      <c r="H954" s="12"/>
      <c r="I954" s="12"/>
      <c r="J954" s="12" t="s">
        <v>216</v>
      </c>
      <c r="K954" s="76"/>
      <c r="L954" s="82"/>
      <c r="M954" s="11"/>
    </row>
    <row r="955" spans="1:13" s="79" customFormat="1" ht="15" customHeight="1">
      <c r="A955" s="72" t="str">
        <f>IF(B955="Code",1+MAX(A$5:A954),"")</f>
        <v/>
      </c>
      <c r="B955" s="83"/>
      <c r="C955" s="84" t="s">
        <v>212</v>
      </c>
      <c r="D955" s="83"/>
      <c r="E955" s="76">
        <v>2</v>
      </c>
      <c r="F955" s="11"/>
      <c r="G955" s="11"/>
      <c r="H955" s="12"/>
      <c r="I955" s="12"/>
      <c r="J955" s="12" t="s">
        <v>216</v>
      </c>
      <c r="K955" s="76"/>
      <c r="L955" s="82"/>
      <c r="M955" s="11"/>
    </row>
    <row r="956" spans="1:13" s="79" customFormat="1" ht="13.5" customHeight="1">
      <c r="A956" s="72" t="str">
        <f>IF(B956="Code",1+MAX(A$5:A955),"")</f>
        <v/>
      </c>
      <c r="B956" s="85"/>
      <c r="C956" s="167" t="s">
        <v>239</v>
      </c>
      <c r="D956" s="168"/>
      <c r="E956" s="76">
        <v>3</v>
      </c>
      <c r="F956" s="11"/>
      <c r="G956" s="11"/>
      <c r="H956" s="12"/>
      <c r="I956" s="13"/>
      <c r="J956" s="12" t="s">
        <v>216</v>
      </c>
      <c r="K956" s="76"/>
      <c r="L956" s="82"/>
      <c r="M956" s="11"/>
    </row>
    <row r="957" spans="1:13" s="79" customFormat="1" ht="13.5">
      <c r="A957" s="72" t="str">
        <f>IF(B957="Code",1+MAX(A$5:A956),"")</f>
        <v/>
      </c>
      <c r="B957" s="86"/>
      <c r="C957" s="169"/>
      <c r="D957" s="170"/>
      <c r="E957" s="87">
        <v>4</v>
      </c>
      <c r="F957" s="11"/>
      <c r="G957" s="11"/>
      <c r="H957" s="12"/>
      <c r="I957" s="12"/>
      <c r="J957" s="12" t="s">
        <v>216</v>
      </c>
      <c r="K957" s="76"/>
      <c r="L957" s="82"/>
      <c r="M957" s="11"/>
    </row>
    <row r="958" spans="1:13" s="79" customFormat="1" ht="13.5">
      <c r="A958" s="72" t="str">
        <f>IF(B958="Code",1+MAX(A$5:A957),"")</f>
        <v/>
      </c>
      <c r="B958" s="88" t="s">
        <v>238</v>
      </c>
      <c r="C958" s="102"/>
      <c r="D958" s="89" t="str">
        <f>IF(ISNUMBER(C958),VLOOKUP(C958,Approaches,2,0),"")</f>
        <v/>
      </c>
      <c r="E958" s="76">
        <v>5</v>
      </c>
      <c r="F958" s="11"/>
      <c r="G958" s="12"/>
      <c r="H958" s="103"/>
      <c r="I958" s="14"/>
      <c r="J958" s="12" t="s">
        <v>216</v>
      </c>
      <c r="K958" s="87"/>
      <c r="L958" s="82"/>
      <c r="M958" s="11"/>
    </row>
    <row r="959" spans="1:13" s="79" customFormat="1" ht="13.5">
      <c r="A959" s="72"/>
      <c r="B959" s="88" t="s">
        <v>238</v>
      </c>
      <c r="C959" s="102"/>
      <c r="D959" s="86" t="str">
        <f>IF(ISNUMBER(C959),VLOOKUP(C959,Approaches,2,0),"")</f>
        <v/>
      </c>
      <c r="E959" s="76">
        <v>6</v>
      </c>
      <c r="F959" s="11"/>
      <c r="G959" s="12"/>
      <c r="H959" s="103"/>
      <c r="I959" s="14"/>
      <c r="J959" s="12"/>
      <c r="K959" s="87"/>
      <c r="L959" s="82"/>
      <c r="M959" s="11"/>
    </row>
    <row r="960" spans="1:13" s="79" customFormat="1" ht="13.5">
      <c r="A960" s="72"/>
      <c r="B960" s="88" t="s">
        <v>238</v>
      </c>
      <c r="C960" s="102"/>
      <c r="D960" s="86" t="str">
        <f>IF(ISNUMBER(C960),VLOOKUP(C960,Approaches,2,0),"")</f>
        <v/>
      </c>
      <c r="E960" s="76">
        <v>7</v>
      </c>
      <c r="F960" s="11"/>
      <c r="G960" s="12"/>
      <c r="H960" s="103"/>
      <c r="I960" s="14"/>
      <c r="J960" s="12"/>
      <c r="K960" s="87"/>
      <c r="L960" s="82"/>
      <c r="M960" s="11"/>
    </row>
    <row r="961" spans="1:13" s="79" customFormat="1" ht="13.5">
      <c r="A961" s="72"/>
      <c r="B961" s="88" t="s">
        <v>238</v>
      </c>
      <c r="C961" s="102"/>
      <c r="D961" s="86" t="str">
        <f>IF(ISNUMBER(C961),VLOOKUP(C961,Approaches,2,0),"")</f>
        <v/>
      </c>
      <c r="E961" s="76">
        <v>8</v>
      </c>
      <c r="F961" s="11"/>
      <c r="G961" s="12"/>
      <c r="H961" s="103"/>
      <c r="I961" s="14"/>
      <c r="J961" s="12"/>
      <c r="K961" s="87"/>
      <c r="L961" s="82"/>
      <c r="M961" s="11"/>
    </row>
    <row r="962" spans="1:13" s="79" customFormat="1" ht="13.5">
      <c r="A962" s="72"/>
      <c r="B962" s="88" t="s">
        <v>238</v>
      </c>
      <c r="C962" s="102"/>
      <c r="D962" s="90" t="str">
        <f>IF(ISNUMBER(C962),VLOOKUP(C962,Approaches,2,0),"")</f>
        <v/>
      </c>
      <c r="E962" s="76">
        <v>9</v>
      </c>
      <c r="F962" s="11"/>
      <c r="G962" s="12"/>
      <c r="H962" s="103"/>
      <c r="I962" s="14"/>
      <c r="J962" s="12"/>
      <c r="K962" s="87"/>
      <c r="L962" s="82"/>
      <c r="M962" s="11"/>
    </row>
    <row r="963" spans="1:13" s="79" customFormat="1" ht="14.25" thickBot="1">
      <c r="A963" s="72"/>
      <c r="B963" s="91"/>
      <c r="C963" s="91"/>
      <c r="D963" s="86"/>
      <c r="E963" s="76">
        <v>10</v>
      </c>
      <c r="F963" s="11"/>
      <c r="G963" s="12"/>
      <c r="H963" s="103"/>
      <c r="I963" s="15"/>
      <c r="J963" s="12"/>
      <c r="K963" s="87"/>
      <c r="L963" s="82"/>
      <c r="M963" s="11"/>
    </row>
    <row r="964" spans="1:13" s="79" customFormat="1" ht="14.25" thickBot="1">
      <c r="A964" s="72" t="str">
        <f>IF(B964="Code",1+MAX(A$5:A958),"")</f>
        <v/>
      </c>
      <c r="B964" s="92"/>
      <c r="C964" s="92"/>
      <c r="D964" s="92"/>
      <c r="E964" s="93"/>
      <c r="F964" s="94"/>
      <c r="G964" s="92" t="s">
        <v>204</v>
      </c>
      <c r="H964" s="95">
        <f>B954</f>
        <v>1107361</v>
      </c>
      <c r="I964" s="104"/>
      <c r="J964" s="93" t="s">
        <v>216</v>
      </c>
      <c r="K964" s="93"/>
      <c r="L964" s="93"/>
      <c r="M964" s="93"/>
    </row>
    <row r="965" spans="1:13" s="79" customFormat="1" ht="14.25" thickBot="1">
      <c r="A965" s="72">
        <f>IF(B965="Code",1+MAX(A$5:A964),"")</f>
        <v>81</v>
      </c>
      <c r="B965" s="73" t="s">
        <v>199</v>
      </c>
      <c r="C965" s="73"/>
      <c r="D965" s="74" t="s">
        <v>200</v>
      </c>
      <c r="E965" s="75"/>
      <c r="F965" s="74" t="s">
        <v>201</v>
      </c>
      <c r="G965" s="74" t="s">
        <v>202</v>
      </c>
      <c r="H965" s="75" t="s">
        <v>198</v>
      </c>
      <c r="I965" s="75" t="s">
        <v>203</v>
      </c>
      <c r="J965" s="75" t="s">
        <v>215</v>
      </c>
      <c r="K965" s="76"/>
      <c r="L965" s="77" t="str">
        <f>IF(AND(ISNUMBER(I976),ISNUMBER(H976)),"OK","")</f>
        <v/>
      </c>
      <c r="M965" s="78"/>
    </row>
    <row r="966" spans="1:13" s="79" customFormat="1" ht="13.5">
      <c r="A966" s="72" t="str">
        <f>IF(B966="Code",1+MAX(A$5:A965),"")</f>
        <v/>
      </c>
      <c r="B966" s="80">
        <f>VLOOKUP(A965,BasicHeadings,2,0)</f>
        <v>1108111</v>
      </c>
      <c r="C966" s="81"/>
      <c r="D966" s="80" t="str">
        <f>VLOOKUP(A965,BasicHeadings,3,0)</f>
        <v>Postal services</v>
      </c>
      <c r="E966" s="76">
        <v>1</v>
      </c>
      <c r="F966" s="11"/>
      <c r="G966" s="11"/>
      <c r="H966" s="12"/>
      <c r="I966" s="12"/>
      <c r="J966" s="12" t="s">
        <v>216</v>
      </c>
      <c r="K966" s="76"/>
      <c r="L966" s="82"/>
      <c r="M966" s="11"/>
    </row>
    <row r="967" spans="1:13" s="79" customFormat="1" ht="15" customHeight="1">
      <c r="A967" s="72" t="str">
        <f>IF(B967="Code",1+MAX(A$5:A966),"")</f>
        <v/>
      </c>
      <c r="B967" s="83"/>
      <c r="C967" s="84" t="s">
        <v>212</v>
      </c>
      <c r="D967" s="83"/>
      <c r="E967" s="76">
        <v>2</v>
      </c>
      <c r="F967" s="11"/>
      <c r="G967" s="11"/>
      <c r="H967" s="12"/>
      <c r="I967" s="12"/>
      <c r="J967" s="12" t="s">
        <v>216</v>
      </c>
      <c r="K967" s="76"/>
      <c r="L967" s="82"/>
      <c r="M967" s="11"/>
    </row>
    <row r="968" spans="1:13" s="79" customFormat="1" ht="13.5" customHeight="1">
      <c r="A968" s="72" t="str">
        <f>IF(B968="Code",1+MAX(A$5:A967),"")</f>
        <v/>
      </c>
      <c r="B968" s="85"/>
      <c r="C968" s="167" t="s">
        <v>239</v>
      </c>
      <c r="D968" s="168"/>
      <c r="E968" s="76">
        <v>3</v>
      </c>
      <c r="F968" s="11"/>
      <c r="G968" s="11"/>
      <c r="H968" s="12"/>
      <c r="I968" s="13"/>
      <c r="J968" s="12" t="s">
        <v>216</v>
      </c>
      <c r="K968" s="76"/>
      <c r="L968" s="82"/>
      <c r="M968" s="11"/>
    </row>
    <row r="969" spans="1:13" s="79" customFormat="1" ht="13.5">
      <c r="A969" s="72" t="str">
        <f>IF(B969="Code",1+MAX(A$5:A968),"")</f>
        <v/>
      </c>
      <c r="B969" s="86"/>
      <c r="C969" s="169"/>
      <c r="D969" s="170"/>
      <c r="E969" s="87">
        <v>4</v>
      </c>
      <c r="F969" s="11"/>
      <c r="G969" s="11"/>
      <c r="H969" s="12"/>
      <c r="I969" s="12"/>
      <c r="J969" s="12" t="s">
        <v>216</v>
      </c>
      <c r="K969" s="76"/>
      <c r="L969" s="82"/>
      <c r="M969" s="11"/>
    </row>
    <row r="970" spans="1:13" s="79" customFormat="1" ht="13.5">
      <c r="A970" s="72" t="str">
        <f>IF(B970="Code",1+MAX(A$5:A969),"")</f>
        <v/>
      </c>
      <c r="B970" s="88" t="s">
        <v>238</v>
      </c>
      <c r="C970" s="102"/>
      <c r="D970" s="89" t="str">
        <f>IF(ISNUMBER(C970),VLOOKUP(C970,Approaches,2,0),"")</f>
        <v/>
      </c>
      <c r="E970" s="76">
        <v>5</v>
      </c>
      <c r="F970" s="11"/>
      <c r="G970" s="12"/>
      <c r="H970" s="103"/>
      <c r="I970" s="14"/>
      <c r="J970" s="12" t="s">
        <v>216</v>
      </c>
      <c r="K970" s="87"/>
      <c r="L970" s="82"/>
      <c r="M970" s="11"/>
    </row>
    <row r="971" spans="1:13" s="79" customFormat="1" ht="13.5">
      <c r="A971" s="72"/>
      <c r="B971" s="88" t="s">
        <v>238</v>
      </c>
      <c r="C971" s="102"/>
      <c r="D971" s="86" t="str">
        <f>IF(ISNUMBER(C971),VLOOKUP(C971,Approaches,2,0),"")</f>
        <v/>
      </c>
      <c r="E971" s="76">
        <v>6</v>
      </c>
      <c r="F971" s="11"/>
      <c r="G971" s="12"/>
      <c r="H971" s="103"/>
      <c r="I971" s="14"/>
      <c r="J971" s="12"/>
      <c r="K971" s="87"/>
      <c r="L971" s="82"/>
      <c r="M971" s="11"/>
    </row>
    <row r="972" spans="1:13" s="79" customFormat="1" ht="13.5">
      <c r="A972" s="72"/>
      <c r="B972" s="88" t="s">
        <v>238</v>
      </c>
      <c r="C972" s="102"/>
      <c r="D972" s="86" t="str">
        <f>IF(ISNUMBER(C972),VLOOKUP(C972,Approaches,2,0),"")</f>
        <v/>
      </c>
      <c r="E972" s="76">
        <v>7</v>
      </c>
      <c r="F972" s="11"/>
      <c r="G972" s="12"/>
      <c r="H972" s="103"/>
      <c r="I972" s="14"/>
      <c r="J972" s="12"/>
      <c r="K972" s="87"/>
      <c r="L972" s="82"/>
      <c r="M972" s="11"/>
    </row>
    <row r="973" spans="1:13" s="79" customFormat="1" ht="13.5">
      <c r="A973" s="72"/>
      <c r="B973" s="88" t="s">
        <v>238</v>
      </c>
      <c r="C973" s="102"/>
      <c r="D973" s="86" t="str">
        <f>IF(ISNUMBER(C973),VLOOKUP(C973,Approaches,2,0),"")</f>
        <v/>
      </c>
      <c r="E973" s="76">
        <v>8</v>
      </c>
      <c r="F973" s="11"/>
      <c r="G973" s="12"/>
      <c r="H973" s="103"/>
      <c r="I973" s="14"/>
      <c r="J973" s="12"/>
      <c r="K973" s="87"/>
      <c r="L973" s="82"/>
      <c r="M973" s="11"/>
    </row>
    <row r="974" spans="1:13" s="79" customFormat="1" ht="13.5">
      <c r="A974" s="72"/>
      <c r="B974" s="88" t="s">
        <v>238</v>
      </c>
      <c r="C974" s="102"/>
      <c r="D974" s="90" t="str">
        <f>IF(ISNUMBER(C974),VLOOKUP(C974,Approaches,2,0),"")</f>
        <v/>
      </c>
      <c r="E974" s="76">
        <v>9</v>
      </c>
      <c r="F974" s="11"/>
      <c r="G974" s="12"/>
      <c r="H974" s="103"/>
      <c r="I974" s="14"/>
      <c r="J974" s="12"/>
      <c r="K974" s="87"/>
      <c r="L974" s="82"/>
      <c r="M974" s="11"/>
    </row>
    <row r="975" spans="1:13" s="79" customFormat="1" ht="14.25" thickBot="1">
      <c r="A975" s="72"/>
      <c r="B975" s="91"/>
      <c r="C975" s="91"/>
      <c r="D975" s="86"/>
      <c r="E975" s="76">
        <v>10</v>
      </c>
      <c r="F975" s="11"/>
      <c r="G975" s="12"/>
      <c r="H975" s="103"/>
      <c r="I975" s="15"/>
      <c r="J975" s="12"/>
      <c r="K975" s="87"/>
      <c r="L975" s="82"/>
      <c r="M975" s="11"/>
    </row>
    <row r="976" spans="1:13" s="79" customFormat="1" ht="14.25" thickBot="1">
      <c r="A976" s="72" t="str">
        <f>IF(B976="Code",1+MAX(A$5:A970),"")</f>
        <v/>
      </c>
      <c r="B976" s="92"/>
      <c r="C976" s="92"/>
      <c r="D976" s="92"/>
      <c r="E976" s="93"/>
      <c r="F976" s="94"/>
      <c r="G976" s="92" t="s">
        <v>204</v>
      </c>
      <c r="H976" s="95">
        <f>B966</f>
        <v>1108111</v>
      </c>
      <c r="I976" s="104"/>
      <c r="J976" s="93" t="s">
        <v>216</v>
      </c>
      <c r="K976" s="93"/>
      <c r="L976" s="93"/>
      <c r="M976" s="93"/>
    </row>
    <row r="977" spans="1:13" s="79" customFormat="1" ht="14.25" thickBot="1">
      <c r="A977" s="72">
        <f>IF(B977="Code",1+MAX(A$5:A976),"")</f>
        <v>82</v>
      </c>
      <c r="B977" s="73" t="s">
        <v>199</v>
      </c>
      <c r="C977" s="73"/>
      <c r="D977" s="74" t="s">
        <v>200</v>
      </c>
      <c r="E977" s="75"/>
      <c r="F977" s="74" t="s">
        <v>201</v>
      </c>
      <c r="G977" s="74" t="s">
        <v>202</v>
      </c>
      <c r="H977" s="75" t="s">
        <v>198</v>
      </c>
      <c r="I977" s="75" t="s">
        <v>203</v>
      </c>
      <c r="J977" s="75" t="s">
        <v>215</v>
      </c>
      <c r="K977" s="76"/>
      <c r="L977" s="77" t="str">
        <f>IF(AND(ISNUMBER(I988),ISNUMBER(H988)),"OK","")</f>
        <v/>
      </c>
      <c r="M977" s="78"/>
    </row>
    <row r="978" spans="1:13" s="79" customFormat="1" ht="13.5">
      <c r="A978" s="72" t="str">
        <f>IF(B978="Code",1+MAX(A$5:A977),"")</f>
        <v/>
      </c>
      <c r="B978" s="80">
        <f>VLOOKUP(A977,BasicHeadings,2,0)</f>
        <v>1108211</v>
      </c>
      <c r="C978" s="81"/>
      <c r="D978" s="80" t="str">
        <f>VLOOKUP(A977,BasicHeadings,3,0)</f>
        <v>Telephone and telefax equipment</v>
      </c>
      <c r="E978" s="76">
        <v>1</v>
      </c>
      <c r="F978" s="11"/>
      <c r="G978" s="11"/>
      <c r="H978" s="12"/>
      <c r="I978" s="12"/>
      <c r="J978" s="12" t="s">
        <v>216</v>
      </c>
      <c r="K978" s="76"/>
      <c r="L978" s="82"/>
      <c r="M978" s="11"/>
    </row>
    <row r="979" spans="1:13" s="79" customFormat="1" ht="15" customHeight="1">
      <c r="A979" s="72" t="str">
        <f>IF(B979="Code",1+MAX(A$5:A978),"")</f>
        <v/>
      </c>
      <c r="B979" s="83"/>
      <c r="C979" s="84" t="s">
        <v>212</v>
      </c>
      <c r="D979" s="83"/>
      <c r="E979" s="76">
        <v>2</v>
      </c>
      <c r="F979" s="11"/>
      <c r="G979" s="11"/>
      <c r="H979" s="12"/>
      <c r="I979" s="12"/>
      <c r="J979" s="12" t="s">
        <v>216</v>
      </c>
      <c r="K979" s="76"/>
      <c r="L979" s="82"/>
      <c r="M979" s="11"/>
    </row>
    <row r="980" spans="1:13" s="79" customFormat="1" ht="13.5" customHeight="1">
      <c r="A980" s="72" t="str">
        <f>IF(B980="Code",1+MAX(A$5:A979),"")</f>
        <v/>
      </c>
      <c r="B980" s="85"/>
      <c r="C980" s="167" t="s">
        <v>239</v>
      </c>
      <c r="D980" s="168"/>
      <c r="E980" s="76">
        <v>3</v>
      </c>
      <c r="F980" s="11"/>
      <c r="G980" s="11"/>
      <c r="H980" s="12"/>
      <c r="I980" s="13"/>
      <c r="J980" s="12" t="s">
        <v>216</v>
      </c>
      <c r="K980" s="76"/>
      <c r="L980" s="82"/>
      <c r="M980" s="11"/>
    </row>
    <row r="981" spans="1:13" s="79" customFormat="1" ht="13.5">
      <c r="A981" s="72" t="str">
        <f>IF(B981="Code",1+MAX(A$5:A980),"")</f>
        <v/>
      </c>
      <c r="B981" s="86"/>
      <c r="C981" s="169"/>
      <c r="D981" s="170"/>
      <c r="E981" s="87">
        <v>4</v>
      </c>
      <c r="F981" s="11"/>
      <c r="G981" s="11"/>
      <c r="H981" s="12"/>
      <c r="I981" s="12"/>
      <c r="J981" s="12" t="s">
        <v>216</v>
      </c>
      <c r="K981" s="76"/>
      <c r="L981" s="82"/>
      <c r="M981" s="11"/>
    </row>
    <row r="982" spans="1:13" s="79" customFormat="1" ht="13.5">
      <c r="A982" s="72" t="str">
        <f>IF(B982="Code",1+MAX(A$5:A981),"")</f>
        <v/>
      </c>
      <c r="B982" s="88" t="s">
        <v>238</v>
      </c>
      <c r="C982" s="102"/>
      <c r="D982" s="89" t="str">
        <f>IF(ISNUMBER(C982),VLOOKUP(C982,Approaches,2,0),"")</f>
        <v/>
      </c>
      <c r="E982" s="76">
        <v>5</v>
      </c>
      <c r="F982" s="11"/>
      <c r="G982" s="12"/>
      <c r="H982" s="103"/>
      <c r="I982" s="14"/>
      <c r="J982" s="12" t="s">
        <v>216</v>
      </c>
      <c r="K982" s="87"/>
      <c r="L982" s="82"/>
      <c r="M982" s="11"/>
    </row>
    <row r="983" spans="1:13" s="79" customFormat="1" ht="13.5">
      <c r="A983" s="72"/>
      <c r="B983" s="88" t="s">
        <v>238</v>
      </c>
      <c r="C983" s="102"/>
      <c r="D983" s="86" t="str">
        <f>IF(ISNUMBER(C983),VLOOKUP(C983,Approaches,2,0),"")</f>
        <v/>
      </c>
      <c r="E983" s="76">
        <v>6</v>
      </c>
      <c r="F983" s="11"/>
      <c r="G983" s="12"/>
      <c r="H983" s="103"/>
      <c r="I983" s="14"/>
      <c r="J983" s="12"/>
      <c r="K983" s="87"/>
      <c r="L983" s="82"/>
      <c r="M983" s="11"/>
    </row>
    <row r="984" spans="1:13" s="79" customFormat="1" ht="13.5">
      <c r="A984" s="72"/>
      <c r="B984" s="88" t="s">
        <v>238</v>
      </c>
      <c r="C984" s="102"/>
      <c r="D984" s="86" t="str">
        <f>IF(ISNUMBER(C984),VLOOKUP(C984,Approaches,2,0),"")</f>
        <v/>
      </c>
      <c r="E984" s="76">
        <v>7</v>
      </c>
      <c r="F984" s="11"/>
      <c r="G984" s="12"/>
      <c r="H984" s="103"/>
      <c r="I984" s="14"/>
      <c r="J984" s="12"/>
      <c r="K984" s="87"/>
      <c r="L984" s="82"/>
      <c r="M984" s="11"/>
    </row>
    <row r="985" spans="1:13" s="79" customFormat="1" ht="13.5">
      <c r="A985" s="72"/>
      <c r="B985" s="88" t="s">
        <v>238</v>
      </c>
      <c r="C985" s="102"/>
      <c r="D985" s="86" t="str">
        <f>IF(ISNUMBER(C985),VLOOKUP(C985,Approaches,2,0),"")</f>
        <v/>
      </c>
      <c r="E985" s="76">
        <v>8</v>
      </c>
      <c r="F985" s="11"/>
      <c r="G985" s="12"/>
      <c r="H985" s="103"/>
      <c r="I985" s="14"/>
      <c r="J985" s="12"/>
      <c r="K985" s="87"/>
      <c r="L985" s="82"/>
      <c r="M985" s="11"/>
    </row>
    <row r="986" spans="1:13" s="79" customFormat="1" ht="13.5">
      <c r="A986" s="72"/>
      <c r="B986" s="88" t="s">
        <v>238</v>
      </c>
      <c r="C986" s="102"/>
      <c r="D986" s="90" t="str">
        <f>IF(ISNUMBER(C986),VLOOKUP(C986,Approaches,2,0),"")</f>
        <v/>
      </c>
      <c r="E986" s="76">
        <v>9</v>
      </c>
      <c r="F986" s="11"/>
      <c r="G986" s="12"/>
      <c r="H986" s="103"/>
      <c r="I986" s="14"/>
      <c r="J986" s="12"/>
      <c r="K986" s="87"/>
      <c r="L986" s="82"/>
      <c r="M986" s="11"/>
    </row>
    <row r="987" spans="1:13" s="79" customFormat="1" ht="14.25" thickBot="1">
      <c r="A987" s="72"/>
      <c r="B987" s="91"/>
      <c r="C987" s="91"/>
      <c r="D987" s="86"/>
      <c r="E987" s="76">
        <v>10</v>
      </c>
      <c r="F987" s="11"/>
      <c r="G987" s="12"/>
      <c r="H987" s="103"/>
      <c r="I987" s="15"/>
      <c r="J987" s="12"/>
      <c r="K987" s="87"/>
      <c r="L987" s="82"/>
      <c r="M987" s="11"/>
    </row>
    <row r="988" spans="1:13" s="79" customFormat="1" ht="14.25" thickBot="1">
      <c r="A988" s="72" t="str">
        <f>IF(B988="Code",1+MAX(A$5:A982),"")</f>
        <v/>
      </c>
      <c r="B988" s="92"/>
      <c r="C988" s="92"/>
      <c r="D988" s="92"/>
      <c r="E988" s="93"/>
      <c r="F988" s="94"/>
      <c r="G988" s="92" t="s">
        <v>204</v>
      </c>
      <c r="H988" s="95">
        <f>B978</f>
        <v>1108211</v>
      </c>
      <c r="I988" s="104"/>
      <c r="J988" s="93" t="s">
        <v>216</v>
      </c>
      <c r="K988" s="93"/>
      <c r="L988" s="93"/>
      <c r="M988" s="93"/>
    </row>
    <row r="989" spans="1:13" s="79" customFormat="1" ht="14.25" thickBot="1">
      <c r="A989" s="72">
        <f>IF(B989="Code",1+MAX(A$5:A988),"")</f>
        <v>83</v>
      </c>
      <c r="B989" s="73" t="s">
        <v>199</v>
      </c>
      <c r="C989" s="73"/>
      <c r="D989" s="74" t="s">
        <v>200</v>
      </c>
      <c r="E989" s="75"/>
      <c r="F989" s="74" t="s">
        <v>201</v>
      </c>
      <c r="G989" s="74" t="s">
        <v>202</v>
      </c>
      <c r="H989" s="75" t="s">
        <v>198</v>
      </c>
      <c r="I989" s="75" t="s">
        <v>203</v>
      </c>
      <c r="J989" s="75" t="s">
        <v>215</v>
      </c>
      <c r="K989" s="76"/>
      <c r="L989" s="77" t="str">
        <f>IF(AND(ISNUMBER(I1000),ISNUMBER(H1000)),"OK","")</f>
        <v/>
      </c>
      <c r="M989" s="78"/>
    </row>
    <row r="990" spans="1:13" s="79" customFormat="1" ht="13.5">
      <c r="A990" s="72" t="str">
        <f>IF(B990="Code",1+MAX(A$5:A989),"")</f>
        <v/>
      </c>
      <c r="B990" s="80">
        <f>VLOOKUP(A989,BasicHeadings,2,0)</f>
        <v>1108311</v>
      </c>
      <c r="C990" s="81"/>
      <c r="D990" s="80" t="str">
        <f>VLOOKUP(A989,BasicHeadings,3,0)</f>
        <v>Telephone and telefax services</v>
      </c>
      <c r="E990" s="76">
        <v>1</v>
      </c>
      <c r="F990" s="11"/>
      <c r="G990" s="11"/>
      <c r="H990" s="12"/>
      <c r="I990" s="12"/>
      <c r="J990" s="12" t="s">
        <v>216</v>
      </c>
      <c r="K990" s="76"/>
      <c r="L990" s="82"/>
      <c r="M990" s="11"/>
    </row>
    <row r="991" spans="1:13" s="79" customFormat="1" ht="15" customHeight="1">
      <c r="A991" s="72" t="str">
        <f>IF(B991="Code",1+MAX(A$5:A990),"")</f>
        <v/>
      </c>
      <c r="B991" s="83"/>
      <c r="C991" s="84" t="s">
        <v>212</v>
      </c>
      <c r="D991" s="83"/>
      <c r="E991" s="76">
        <v>2</v>
      </c>
      <c r="F991" s="11"/>
      <c r="G991" s="11"/>
      <c r="H991" s="12"/>
      <c r="I991" s="12"/>
      <c r="J991" s="12" t="s">
        <v>216</v>
      </c>
      <c r="K991" s="76"/>
      <c r="L991" s="82"/>
      <c r="M991" s="11"/>
    </row>
    <row r="992" spans="1:13" s="79" customFormat="1" ht="13.5" customHeight="1">
      <c r="A992" s="72" t="str">
        <f>IF(B992="Code",1+MAX(A$5:A991),"")</f>
        <v/>
      </c>
      <c r="B992" s="85"/>
      <c r="C992" s="167" t="s">
        <v>239</v>
      </c>
      <c r="D992" s="168"/>
      <c r="E992" s="76">
        <v>3</v>
      </c>
      <c r="F992" s="11"/>
      <c r="G992" s="11"/>
      <c r="H992" s="12"/>
      <c r="I992" s="13"/>
      <c r="J992" s="12" t="s">
        <v>216</v>
      </c>
      <c r="K992" s="76"/>
      <c r="L992" s="82"/>
      <c r="M992" s="11"/>
    </row>
    <row r="993" spans="1:13" s="79" customFormat="1" ht="13.5">
      <c r="A993" s="72" t="str">
        <f>IF(B993="Code",1+MAX(A$5:A992),"")</f>
        <v/>
      </c>
      <c r="B993" s="86"/>
      <c r="C993" s="169"/>
      <c r="D993" s="170"/>
      <c r="E993" s="87">
        <v>4</v>
      </c>
      <c r="F993" s="11"/>
      <c r="G993" s="11"/>
      <c r="H993" s="12"/>
      <c r="I993" s="12"/>
      <c r="J993" s="12" t="s">
        <v>216</v>
      </c>
      <c r="K993" s="76"/>
      <c r="L993" s="82"/>
      <c r="M993" s="11"/>
    </row>
    <row r="994" spans="1:13" s="79" customFormat="1" ht="13.5">
      <c r="A994" s="72" t="str">
        <f>IF(B994="Code",1+MAX(A$5:A993),"")</f>
        <v/>
      </c>
      <c r="B994" s="88" t="s">
        <v>238</v>
      </c>
      <c r="C994" s="102"/>
      <c r="D994" s="89" t="str">
        <f>IF(ISNUMBER(C994),VLOOKUP(C994,Approaches,2,0),"")</f>
        <v/>
      </c>
      <c r="E994" s="76">
        <v>5</v>
      </c>
      <c r="F994" s="11"/>
      <c r="G994" s="12"/>
      <c r="H994" s="103"/>
      <c r="I994" s="14"/>
      <c r="J994" s="12" t="s">
        <v>216</v>
      </c>
      <c r="K994" s="87"/>
      <c r="L994" s="82"/>
      <c r="M994" s="11"/>
    </row>
    <row r="995" spans="1:13" s="79" customFormat="1" ht="13.5">
      <c r="A995" s="72"/>
      <c r="B995" s="88" t="s">
        <v>238</v>
      </c>
      <c r="C995" s="102"/>
      <c r="D995" s="86" t="str">
        <f>IF(ISNUMBER(C995),VLOOKUP(C995,Approaches,2,0),"")</f>
        <v/>
      </c>
      <c r="E995" s="76">
        <v>6</v>
      </c>
      <c r="F995" s="11"/>
      <c r="G995" s="12"/>
      <c r="H995" s="103"/>
      <c r="I995" s="14"/>
      <c r="J995" s="12"/>
      <c r="K995" s="87"/>
      <c r="L995" s="82"/>
      <c r="M995" s="11"/>
    </row>
    <row r="996" spans="1:13" s="79" customFormat="1" ht="13.5">
      <c r="A996" s="72"/>
      <c r="B996" s="88" t="s">
        <v>238</v>
      </c>
      <c r="C996" s="102"/>
      <c r="D996" s="86" t="str">
        <f>IF(ISNUMBER(C996),VLOOKUP(C996,Approaches,2,0),"")</f>
        <v/>
      </c>
      <c r="E996" s="76">
        <v>7</v>
      </c>
      <c r="F996" s="11"/>
      <c r="G996" s="12"/>
      <c r="H996" s="103"/>
      <c r="I996" s="14"/>
      <c r="J996" s="12"/>
      <c r="K996" s="87"/>
      <c r="L996" s="82"/>
      <c r="M996" s="11"/>
    </row>
    <row r="997" spans="1:13" s="79" customFormat="1" ht="13.5">
      <c r="A997" s="72"/>
      <c r="B997" s="88" t="s">
        <v>238</v>
      </c>
      <c r="C997" s="102"/>
      <c r="D997" s="86" t="str">
        <f>IF(ISNUMBER(C997),VLOOKUP(C997,Approaches,2,0),"")</f>
        <v/>
      </c>
      <c r="E997" s="76">
        <v>8</v>
      </c>
      <c r="F997" s="11"/>
      <c r="G997" s="12"/>
      <c r="H997" s="103"/>
      <c r="I997" s="14"/>
      <c r="J997" s="12"/>
      <c r="K997" s="87"/>
      <c r="L997" s="82"/>
      <c r="M997" s="11"/>
    </row>
    <row r="998" spans="1:13" s="79" customFormat="1" ht="13.5">
      <c r="A998" s="72"/>
      <c r="B998" s="88" t="s">
        <v>238</v>
      </c>
      <c r="C998" s="102"/>
      <c r="D998" s="90" t="str">
        <f>IF(ISNUMBER(C998),VLOOKUP(C998,Approaches,2,0),"")</f>
        <v/>
      </c>
      <c r="E998" s="76">
        <v>9</v>
      </c>
      <c r="F998" s="11"/>
      <c r="G998" s="12"/>
      <c r="H998" s="103"/>
      <c r="I998" s="14"/>
      <c r="J998" s="12"/>
      <c r="K998" s="87"/>
      <c r="L998" s="82"/>
      <c r="M998" s="11"/>
    </row>
    <row r="999" spans="1:13" s="79" customFormat="1" ht="14.25" thickBot="1">
      <c r="A999" s="72"/>
      <c r="B999" s="91"/>
      <c r="C999" s="91"/>
      <c r="D999" s="86"/>
      <c r="E999" s="76">
        <v>10</v>
      </c>
      <c r="F999" s="11"/>
      <c r="G999" s="12"/>
      <c r="H999" s="103"/>
      <c r="I999" s="15"/>
      <c r="J999" s="12"/>
      <c r="K999" s="87"/>
      <c r="L999" s="82"/>
      <c r="M999" s="11"/>
    </row>
    <row r="1000" spans="1:13" s="79" customFormat="1" ht="14.25" thickBot="1">
      <c r="A1000" s="72" t="str">
        <f>IF(B1000="Code",1+MAX(A$5:A994),"")</f>
        <v/>
      </c>
      <c r="B1000" s="92"/>
      <c r="C1000" s="92"/>
      <c r="D1000" s="92"/>
      <c r="E1000" s="93"/>
      <c r="F1000" s="94"/>
      <c r="G1000" s="92" t="s">
        <v>204</v>
      </c>
      <c r="H1000" s="95">
        <f>B990</f>
        <v>1108311</v>
      </c>
      <c r="I1000" s="104"/>
      <c r="J1000" s="93" t="s">
        <v>216</v>
      </c>
      <c r="K1000" s="93"/>
      <c r="L1000" s="93"/>
      <c r="M1000" s="93"/>
    </row>
    <row r="1001" spans="1:13" s="79" customFormat="1" ht="14.25" thickBot="1">
      <c r="A1001" s="72">
        <f>IF(B1001="Code",1+MAX(A$5:A1000),"")</f>
        <v>84</v>
      </c>
      <c r="B1001" s="73" t="s">
        <v>199</v>
      </c>
      <c r="C1001" s="73"/>
      <c r="D1001" s="74" t="s">
        <v>200</v>
      </c>
      <c r="E1001" s="75"/>
      <c r="F1001" s="74" t="s">
        <v>201</v>
      </c>
      <c r="G1001" s="74" t="s">
        <v>202</v>
      </c>
      <c r="H1001" s="75" t="s">
        <v>198</v>
      </c>
      <c r="I1001" s="75" t="s">
        <v>203</v>
      </c>
      <c r="J1001" s="75" t="s">
        <v>215</v>
      </c>
      <c r="K1001" s="76"/>
      <c r="L1001" s="77" t="str">
        <f>IF(AND(ISNUMBER(I1012),ISNUMBER(H1012)),"OK","")</f>
        <v/>
      </c>
      <c r="M1001" s="78"/>
    </row>
    <row r="1002" spans="1:13" s="79" customFormat="1" ht="13.5">
      <c r="A1002" s="72" t="str">
        <f>IF(B1002="Code",1+MAX(A$5:A1001),"")</f>
        <v/>
      </c>
      <c r="B1002" s="80">
        <f>VLOOKUP(A1001,BasicHeadings,2,0)</f>
        <v>1109111</v>
      </c>
      <c r="C1002" s="81"/>
      <c r="D1002" s="80" t="str">
        <f>VLOOKUP(A1001,BasicHeadings,3,0)</f>
        <v>Audio-visual, photographic and information processing equipment</v>
      </c>
      <c r="E1002" s="76">
        <v>1</v>
      </c>
      <c r="F1002" s="11"/>
      <c r="G1002" s="11"/>
      <c r="H1002" s="12"/>
      <c r="I1002" s="12"/>
      <c r="J1002" s="12" t="s">
        <v>216</v>
      </c>
      <c r="K1002" s="76"/>
      <c r="L1002" s="82"/>
      <c r="M1002" s="11"/>
    </row>
    <row r="1003" spans="1:13" s="79" customFormat="1" ht="15" customHeight="1">
      <c r="A1003" s="72" t="str">
        <f>IF(B1003="Code",1+MAX(A$5:A1002),"")</f>
        <v/>
      </c>
      <c r="B1003" s="83"/>
      <c r="C1003" s="84" t="s">
        <v>212</v>
      </c>
      <c r="D1003" s="83"/>
      <c r="E1003" s="76">
        <v>2</v>
      </c>
      <c r="F1003" s="11"/>
      <c r="G1003" s="11"/>
      <c r="H1003" s="12"/>
      <c r="I1003" s="12"/>
      <c r="J1003" s="12" t="s">
        <v>216</v>
      </c>
      <c r="K1003" s="76"/>
      <c r="L1003" s="82"/>
      <c r="M1003" s="11"/>
    </row>
    <row r="1004" spans="1:13" s="79" customFormat="1" ht="13.5" customHeight="1">
      <c r="A1004" s="72" t="str">
        <f>IF(B1004="Code",1+MAX(A$5:A1003),"")</f>
        <v/>
      </c>
      <c r="B1004" s="85"/>
      <c r="C1004" s="167" t="s">
        <v>239</v>
      </c>
      <c r="D1004" s="168"/>
      <c r="E1004" s="76">
        <v>3</v>
      </c>
      <c r="F1004" s="11"/>
      <c r="G1004" s="11"/>
      <c r="H1004" s="12"/>
      <c r="I1004" s="13"/>
      <c r="J1004" s="12" t="s">
        <v>216</v>
      </c>
      <c r="K1004" s="76"/>
      <c r="L1004" s="82"/>
      <c r="M1004" s="11"/>
    </row>
    <row r="1005" spans="1:13" s="79" customFormat="1" ht="13.5">
      <c r="A1005" s="72" t="str">
        <f>IF(B1005="Code",1+MAX(A$5:A1004),"")</f>
        <v/>
      </c>
      <c r="B1005" s="86"/>
      <c r="C1005" s="169"/>
      <c r="D1005" s="170"/>
      <c r="E1005" s="87">
        <v>4</v>
      </c>
      <c r="F1005" s="11"/>
      <c r="G1005" s="11"/>
      <c r="H1005" s="12"/>
      <c r="I1005" s="12"/>
      <c r="J1005" s="12" t="s">
        <v>216</v>
      </c>
      <c r="K1005" s="76"/>
      <c r="L1005" s="82"/>
      <c r="M1005" s="11"/>
    </row>
    <row r="1006" spans="1:13" s="79" customFormat="1" ht="13.5">
      <c r="A1006" s="72" t="str">
        <f>IF(B1006="Code",1+MAX(A$5:A1005),"")</f>
        <v/>
      </c>
      <c r="B1006" s="88" t="s">
        <v>238</v>
      </c>
      <c r="C1006" s="102"/>
      <c r="D1006" s="89" t="str">
        <f>IF(ISNUMBER(C1006),VLOOKUP(C1006,Approaches,2,0),"")</f>
        <v/>
      </c>
      <c r="E1006" s="76">
        <v>5</v>
      </c>
      <c r="F1006" s="11"/>
      <c r="G1006" s="12"/>
      <c r="H1006" s="103"/>
      <c r="I1006" s="14"/>
      <c r="J1006" s="12" t="s">
        <v>216</v>
      </c>
      <c r="K1006" s="87"/>
      <c r="L1006" s="82"/>
      <c r="M1006" s="11"/>
    </row>
    <row r="1007" spans="1:13" s="79" customFormat="1" ht="13.5">
      <c r="A1007" s="72"/>
      <c r="B1007" s="88" t="s">
        <v>238</v>
      </c>
      <c r="C1007" s="102"/>
      <c r="D1007" s="86" t="str">
        <f>IF(ISNUMBER(C1007),VLOOKUP(C1007,Approaches,2,0),"")</f>
        <v/>
      </c>
      <c r="E1007" s="76">
        <v>6</v>
      </c>
      <c r="F1007" s="11"/>
      <c r="G1007" s="12"/>
      <c r="H1007" s="103"/>
      <c r="I1007" s="14"/>
      <c r="J1007" s="12"/>
      <c r="K1007" s="87"/>
      <c r="L1007" s="82"/>
      <c r="M1007" s="11"/>
    </row>
    <row r="1008" spans="1:13" s="79" customFormat="1" ht="13.5">
      <c r="A1008" s="72"/>
      <c r="B1008" s="88" t="s">
        <v>238</v>
      </c>
      <c r="C1008" s="102"/>
      <c r="D1008" s="86" t="str">
        <f>IF(ISNUMBER(C1008),VLOOKUP(C1008,Approaches,2,0),"")</f>
        <v/>
      </c>
      <c r="E1008" s="76">
        <v>7</v>
      </c>
      <c r="F1008" s="11"/>
      <c r="G1008" s="12"/>
      <c r="H1008" s="103"/>
      <c r="I1008" s="14"/>
      <c r="J1008" s="12"/>
      <c r="K1008" s="87"/>
      <c r="L1008" s="82"/>
      <c r="M1008" s="11"/>
    </row>
    <row r="1009" spans="1:13" s="79" customFormat="1" ht="13.5">
      <c r="A1009" s="72"/>
      <c r="B1009" s="88" t="s">
        <v>238</v>
      </c>
      <c r="C1009" s="102"/>
      <c r="D1009" s="86" t="str">
        <f>IF(ISNUMBER(C1009),VLOOKUP(C1009,Approaches,2,0),"")</f>
        <v/>
      </c>
      <c r="E1009" s="76">
        <v>8</v>
      </c>
      <c r="F1009" s="11"/>
      <c r="G1009" s="12"/>
      <c r="H1009" s="103"/>
      <c r="I1009" s="14"/>
      <c r="J1009" s="12"/>
      <c r="K1009" s="87"/>
      <c r="L1009" s="82"/>
      <c r="M1009" s="11"/>
    </row>
    <row r="1010" spans="1:13" s="79" customFormat="1" ht="13.5">
      <c r="A1010" s="72"/>
      <c r="B1010" s="88" t="s">
        <v>238</v>
      </c>
      <c r="C1010" s="102"/>
      <c r="D1010" s="90" t="str">
        <f>IF(ISNUMBER(C1010),VLOOKUP(C1010,Approaches,2,0),"")</f>
        <v/>
      </c>
      <c r="E1010" s="76">
        <v>9</v>
      </c>
      <c r="F1010" s="11"/>
      <c r="G1010" s="12"/>
      <c r="H1010" s="103"/>
      <c r="I1010" s="14"/>
      <c r="J1010" s="12"/>
      <c r="K1010" s="87"/>
      <c r="L1010" s="82"/>
      <c r="M1010" s="11"/>
    </row>
    <row r="1011" spans="1:13" s="79" customFormat="1" ht="14.25" thickBot="1">
      <c r="A1011" s="72"/>
      <c r="B1011" s="91"/>
      <c r="C1011" s="91"/>
      <c r="D1011" s="86"/>
      <c r="E1011" s="76">
        <v>10</v>
      </c>
      <c r="F1011" s="11"/>
      <c r="G1011" s="12"/>
      <c r="H1011" s="103"/>
      <c r="I1011" s="15"/>
      <c r="J1011" s="12"/>
      <c r="K1011" s="87"/>
      <c r="L1011" s="82"/>
      <c r="M1011" s="11"/>
    </row>
    <row r="1012" spans="1:13" s="79" customFormat="1" ht="14.25" thickBot="1">
      <c r="A1012" s="72" t="str">
        <f>IF(B1012="Code",1+MAX(A$5:A1006),"")</f>
        <v/>
      </c>
      <c r="B1012" s="92"/>
      <c r="C1012" s="92"/>
      <c r="D1012" s="92"/>
      <c r="E1012" s="93"/>
      <c r="F1012" s="94"/>
      <c r="G1012" s="92" t="s">
        <v>204</v>
      </c>
      <c r="H1012" s="95">
        <f>B1002</f>
        <v>1109111</v>
      </c>
      <c r="I1012" s="104"/>
      <c r="J1012" s="93" t="s">
        <v>216</v>
      </c>
      <c r="K1012" s="93"/>
      <c r="L1012" s="93"/>
      <c r="M1012" s="93"/>
    </row>
    <row r="1013" spans="1:13" s="79" customFormat="1" ht="14.25" thickBot="1">
      <c r="A1013" s="72">
        <f>IF(B1013="Code",1+MAX(A$5:A1012),"")</f>
        <v>85</v>
      </c>
      <c r="B1013" s="73" t="s">
        <v>199</v>
      </c>
      <c r="C1013" s="73"/>
      <c r="D1013" s="74" t="s">
        <v>200</v>
      </c>
      <c r="E1013" s="75"/>
      <c r="F1013" s="74" t="s">
        <v>201</v>
      </c>
      <c r="G1013" s="74" t="s">
        <v>202</v>
      </c>
      <c r="H1013" s="75" t="s">
        <v>198</v>
      </c>
      <c r="I1013" s="75" t="s">
        <v>203</v>
      </c>
      <c r="J1013" s="75" t="s">
        <v>215</v>
      </c>
      <c r="K1013" s="76"/>
      <c r="L1013" s="77" t="str">
        <f>IF(AND(ISNUMBER(I1024),ISNUMBER(H1024)),"OK","")</f>
        <v/>
      </c>
      <c r="M1013" s="78"/>
    </row>
    <row r="1014" spans="1:13" s="79" customFormat="1" ht="13.5">
      <c r="A1014" s="72" t="str">
        <f>IF(B1014="Code",1+MAX(A$5:A1013),"")</f>
        <v/>
      </c>
      <c r="B1014" s="80">
        <f>VLOOKUP(A1013,BasicHeadings,2,0)</f>
        <v>1109141</v>
      </c>
      <c r="C1014" s="81"/>
      <c r="D1014" s="80" t="str">
        <f>VLOOKUP(A1013,BasicHeadings,3,0)</f>
        <v>Recording media</v>
      </c>
      <c r="E1014" s="76">
        <v>1</v>
      </c>
      <c r="F1014" s="11"/>
      <c r="G1014" s="11"/>
      <c r="H1014" s="12"/>
      <c r="I1014" s="12"/>
      <c r="J1014" s="12" t="s">
        <v>216</v>
      </c>
      <c r="K1014" s="76"/>
      <c r="L1014" s="82"/>
      <c r="M1014" s="11"/>
    </row>
    <row r="1015" spans="1:13" s="79" customFormat="1" ht="15" customHeight="1">
      <c r="A1015" s="72" t="str">
        <f>IF(B1015="Code",1+MAX(A$5:A1014),"")</f>
        <v/>
      </c>
      <c r="B1015" s="83"/>
      <c r="C1015" s="84" t="s">
        <v>212</v>
      </c>
      <c r="D1015" s="83"/>
      <c r="E1015" s="76">
        <v>2</v>
      </c>
      <c r="F1015" s="11"/>
      <c r="G1015" s="11"/>
      <c r="H1015" s="12"/>
      <c r="I1015" s="12"/>
      <c r="J1015" s="12" t="s">
        <v>216</v>
      </c>
      <c r="K1015" s="76"/>
      <c r="L1015" s="82"/>
      <c r="M1015" s="11"/>
    </row>
    <row r="1016" spans="1:13" s="79" customFormat="1" ht="13.5" customHeight="1">
      <c r="A1016" s="72" t="str">
        <f>IF(B1016="Code",1+MAX(A$5:A1015),"")</f>
        <v/>
      </c>
      <c r="B1016" s="85"/>
      <c r="C1016" s="167" t="s">
        <v>239</v>
      </c>
      <c r="D1016" s="168"/>
      <c r="E1016" s="76">
        <v>3</v>
      </c>
      <c r="F1016" s="11"/>
      <c r="G1016" s="11"/>
      <c r="H1016" s="12"/>
      <c r="I1016" s="13"/>
      <c r="J1016" s="12" t="s">
        <v>216</v>
      </c>
      <c r="K1016" s="76"/>
      <c r="L1016" s="82"/>
      <c r="M1016" s="11"/>
    </row>
    <row r="1017" spans="1:13" s="79" customFormat="1" ht="13.5">
      <c r="A1017" s="72" t="str">
        <f>IF(B1017="Code",1+MAX(A$5:A1016),"")</f>
        <v/>
      </c>
      <c r="B1017" s="86"/>
      <c r="C1017" s="169"/>
      <c r="D1017" s="170"/>
      <c r="E1017" s="87">
        <v>4</v>
      </c>
      <c r="F1017" s="11"/>
      <c r="G1017" s="11"/>
      <c r="H1017" s="12"/>
      <c r="I1017" s="12"/>
      <c r="J1017" s="12" t="s">
        <v>216</v>
      </c>
      <c r="K1017" s="76"/>
      <c r="L1017" s="82"/>
      <c r="M1017" s="11"/>
    </row>
    <row r="1018" spans="1:13" s="79" customFormat="1" ht="13.5">
      <c r="A1018" s="72" t="str">
        <f>IF(B1018="Code",1+MAX(A$5:A1017),"")</f>
        <v/>
      </c>
      <c r="B1018" s="88" t="s">
        <v>238</v>
      </c>
      <c r="C1018" s="102"/>
      <c r="D1018" s="89" t="str">
        <f>IF(ISNUMBER(C1018),VLOOKUP(C1018,Approaches,2,0),"")</f>
        <v/>
      </c>
      <c r="E1018" s="76">
        <v>5</v>
      </c>
      <c r="F1018" s="11"/>
      <c r="G1018" s="12"/>
      <c r="H1018" s="103"/>
      <c r="I1018" s="14"/>
      <c r="J1018" s="12" t="s">
        <v>216</v>
      </c>
      <c r="K1018" s="87"/>
      <c r="L1018" s="82"/>
      <c r="M1018" s="11"/>
    </row>
    <row r="1019" spans="1:13" s="79" customFormat="1" ht="13.5">
      <c r="A1019" s="72"/>
      <c r="B1019" s="88" t="s">
        <v>238</v>
      </c>
      <c r="C1019" s="102"/>
      <c r="D1019" s="86" t="str">
        <f>IF(ISNUMBER(C1019),VLOOKUP(C1019,Approaches,2,0),"")</f>
        <v/>
      </c>
      <c r="E1019" s="76">
        <v>6</v>
      </c>
      <c r="F1019" s="11"/>
      <c r="G1019" s="12"/>
      <c r="H1019" s="103"/>
      <c r="I1019" s="14"/>
      <c r="J1019" s="12"/>
      <c r="K1019" s="87"/>
      <c r="L1019" s="82"/>
      <c r="M1019" s="11"/>
    </row>
    <row r="1020" spans="1:13" s="79" customFormat="1" ht="13.5">
      <c r="A1020" s="72"/>
      <c r="B1020" s="88" t="s">
        <v>238</v>
      </c>
      <c r="C1020" s="102"/>
      <c r="D1020" s="86" t="str">
        <f>IF(ISNUMBER(C1020),VLOOKUP(C1020,Approaches,2,0),"")</f>
        <v/>
      </c>
      <c r="E1020" s="76">
        <v>7</v>
      </c>
      <c r="F1020" s="11"/>
      <c r="G1020" s="12"/>
      <c r="H1020" s="103"/>
      <c r="I1020" s="14"/>
      <c r="J1020" s="12"/>
      <c r="K1020" s="87"/>
      <c r="L1020" s="82"/>
      <c r="M1020" s="11"/>
    </row>
    <row r="1021" spans="1:13" s="79" customFormat="1" ht="13.5">
      <c r="A1021" s="72"/>
      <c r="B1021" s="88" t="s">
        <v>238</v>
      </c>
      <c r="C1021" s="102"/>
      <c r="D1021" s="86" t="str">
        <f>IF(ISNUMBER(C1021),VLOOKUP(C1021,Approaches,2,0),"")</f>
        <v/>
      </c>
      <c r="E1021" s="76">
        <v>8</v>
      </c>
      <c r="F1021" s="11"/>
      <c r="G1021" s="12"/>
      <c r="H1021" s="103"/>
      <c r="I1021" s="14"/>
      <c r="J1021" s="12"/>
      <c r="K1021" s="87"/>
      <c r="L1021" s="82"/>
      <c r="M1021" s="11"/>
    </row>
    <row r="1022" spans="1:13" s="79" customFormat="1" ht="13.5">
      <c r="A1022" s="72"/>
      <c r="B1022" s="88" t="s">
        <v>238</v>
      </c>
      <c r="C1022" s="102"/>
      <c r="D1022" s="90" t="str">
        <f>IF(ISNUMBER(C1022),VLOOKUP(C1022,Approaches,2,0),"")</f>
        <v/>
      </c>
      <c r="E1022" s="76">
        <v>9</v>
      </c>
      <c r="F1022" s="11"/>
      <c r="G1022" s="12"/>
      <c r="H1022" s="103"/>
      <c r="I1022" s="14"/>
      <c r="J1022" s="12"/>
      <c r="K1022" s="87"/>
      <c r="L1022" s="82"/>
      <c r="M1022" s="11"/>
    </row>
    <row r="1023" spans="1:13" s="79" customFormat="1" ht="14.25" thickBot="1">
      <c r="A1023" s="72"/>
      <c r="B1023" s="91"/>
      <c r="C1023" s="91"/>
      <c r="D1023" s="86"/>
      <c r="E1023" s="76">
        <v>10</v>
      </c>
      <c r="F1023" s="11"/>
      <c r="G1023" s="12"/>
      <c r="H1023" s="103"/>
      <c r="I1023" s="15"/>
      <c r="J1023" s="12"/>
      <c r="K1023" s="87"/>
      <c r="L1023" s="82"/>
      <c r="M1023" s="11"/>
    </row>
    <row r="1024" spans="1:13" s="79" customFormat="1" ht="14.25" thickBot="1">
      <c r="A1024" s="72" t="str">
        <f>IF(B1024="Code",1+MAX(A$5:A1018),"")</f>
        <v/>
      </c>
      <c r="B1024" s="92"/>
      <c r="C1024" s="92"/>
      <c r="D1024" s="92"/>
      <c r="E1024" s="93"/>
      <c r="F1024" s="94"/>
      <c r="G1024" s="92" t="s">
        <v>204</v>
      </c>
      <c r="H1024" s="95">
        <f>B1014</f>
        <v>1109141</v>
      </c>
      <c r="I1024" s="104"/>
      <c r="J1024" s="93" t="s">
        <v>216</v>
      </c>
      <c r="K1024" s="93"/>
      <c r="L1024" s="93"/>
      <c r="M1024" s="93"/>
    </row>
    <row r="1025" spans="1:13" s="79" customFormat="1" ht="14.25" thickBot="1">
      <c r="A1025" s="72">
        <f>IF(B1025="Code",1+MAX(A$5:A1024),"")</f>
        <v>86</v>
      </c>
      <c r="B1025" s="73" t="s">
        <v>199</v>
      </c>
      <c r="C1025" s="73"/>
      <c r="D1025" s="74" t="s">
        <v>200</v>
      </c>
      <c r="E1025" s="75"/>
      <c r="F1025" s="74" t="s">
        <v>201</v>
      </c>
      <c r="G1025" s="74" t="s">
        <v>202</v>
      </c>
      <c r="H1025" s="75" t="s">
        <v>198</v>
      </c>
      <c r="I1025" s="75" t="s">
        <v>203</v>
      </c>
      <c r="J1025" s="75" t="s">
        <v>215</v>
      </c>
      <c r="K1025" s="76"/>
      <c r="L1025" s="77" t="str">
        <f>IF(AND(ISNUMBER(I1036),ISNUMBER(H1036)),"OK","")</f>
        <v/>
      </c>
      <c r="M1025" s="78"/>
    </row>
    <row r="1026" spans="1:13" s="79" customFormat="1" ht="13.5">
      <c r="A1026" s="72" t="str">
        <f>IF(B1026="Code",1+MAX(A$5:A1025),"")</f>
        <v/>
      </c>
      <c r="B1026" s="80">
        <f>VLOOKUP(A1025,BasicHeadings,2,0)</f>
        <v>1109151</v>
      </c>
      <c r="C1026" s="81"/>
      <c r="D1026" s="80" t="str">
        <f>VLOOKUP(A1025,BasicHeadings,3,0)</f>
        <v>Repair of audio-visual, photographic and information processing equipment</v>
      </c>
      <c r="E1026" s="76">
        <v>1</v>
      </c>
      <c r="F1026" s="11"/>
      <c r="G1026" s="11"/>
      <c r="H1026" s="12"/>
      <c r="I1026" s="12"/>
      <c r="J1026" s="12" t="s">
        <v>216</v>
      </c>
      <c r="K1026" s="76"/>
      <c r="L1026" s="82"/>
      <c r="M1026" s="11"/>
    </row>
    <row r="1027" spans="1:13" s="79" customFormat="1" ht="15" customHeight="1">
      <c r="A1027" s="72" t="str">
        <f>IF(B1027="Code",1+MAX(A$5:A1026),"")</f>
        <v/>
      </c>
      <c r="B1027" s="83"/>
      <c r="C1027" s="84" t="s">
        <v>212</v>
      </c>
      <c r="D1027" s="83"/>
      <c r="E1027" s="76">
        <v>2</v>
      </c>
      <c r="F1027" s="11"/>
      <c r="G1027" s="11"/>
      <c r="H1027" s="12"/>
      <c r="I1027" s="12"/>
      <c r="J1027" s="12" t="s">
        <v>216</v>
      </c>
      <c r="K1027" s="76"/>
      <c r="L1027" s="82"/>
      <c r="M1027" s="11"/>
    </row>
    <row r="1028" spans="1:13" s="79" customFormat="1" ht="13.5" customHeight="1">
      <c r="A1028" s="72" t="str">
        <f>IF(B1028="Code",1+MAX(A$5:A1027),"")</f>
        <v/>
      </c>
      <c r="B1028" s="85"/>
      <c r="C1028" s="167" t="s">
        <v>239</v>
      </c>
      <c r="D1028" s="168"/>
      <c r="E1028" s="76">
        <v>3</v>
      </c>
      <c r="F1028" s="11"/>
      <c r="G1028" s="11"/>
      <c r="H1028" s="12"/>
      <c r="I1028" s="13"/>
      <c r="J1028" s="12" t="s">
        <v>216</v>
      </c>
      <c r="K1028" s="76"/>
      <c r="L1028" s="82"/>
      <c r="M1028" s="11"/>
    </row>
    <row r="1029" spans="1:13" s="79" customFormat="1" ht="13.5">
      <c r="A1029" s="72" t="str">
        <f>IF(B1029="Code",1+MAX(A$5:A1028),"")</f>
        <v/>
      </c>
      <c r="B1029" s="86"/>
      <c r="C1029" s="169"/>
      <c r="D1029" s="170"/>
      <c r="E1029" s="87">
        <v>4</v>
      </c>
      <c r="F1029" s="11"/>
      <c r="G1029" s="11"/>
      <c r="H1029" s="12"/>
      <c r="I1029" s="12"/>
      <c r="J1029" s="12" t="s">
        <v>216</v>
      </c>
      <c r="K1029" s="76"/>
      <c r="L1029" s="82"/>
      <c r="M1029" s="11"/>
    </row>
    <row r="1030" spans="1:13" s="79" customFormat="1" ht="13.5">
      <c r="A1030" s="72" t="str">
        <f>IF(B1030="Code",1+MAX(A$5:A1029),"")</f>
        <v/>
      </c>
      <c r="B1030" s="88" t="s">
        <v>238</v>
      </c>
      <c r="C1030" s="102"/>
      <c r="D1030" s="89" t="str">
        <f>IF(ISNUMBER(C1030),VLOOKUP(C1030,Approaches,2,0),"")</f>
        <v/>
      </c>
      <c r="E1030" s="76">
        <v>5</v>
      </c>
      <c r="F1030" s="11"/>
      <c r="G1030" s="12"/>
      <c r="H1030" s="103"/>
      <c r="I1030" s="14"/>
      <c r="J1030" s="12" t="s">
        <v>216</v>
      </c>
      <c r="K1030" s="87"/>
      <c r="L1030" s="82"/>
      <c r="M1030" s="11"/>
    </row>
    <row r="1031" spans="1:13" s="79" customFormat="1" ht="13.5">
      <c r="A1031" s="72"/>
      <c r="B1031" s="88" t="s">
        <v>238</v>
      </c>
      <c r="C1031" s="102"/>
      <c r="D1031" s="86" t="str">
        <f>IF(ISNUMBER(C1031),VLOOKUP(C1031,Approaches,2,0),"")</f>
        <v/>
      </c>
      <c r="E1031" s="76">
        <v>6</v>
      </c>
      <c r="F1031" s="11"/>
      <c r="G1031" s="12"/>
      <c r="H1031" s="103"/>
      <c r="I1031" s="14"/>
      <c r="J1031" s="12"/>
      <c r="K1031" s="87"/>
      <c r="L1031" s="82"/>
      <c r="M1031" s="11"/>
    </row>
    <row r="1032" spans="1:13" s="79" customFormat="1" ht="13.5">
      <c r="A1032" s="72"/>
      <c r="B1032" s="88" t="s">
        <v>238</v>
      </c>
      <c r="C1032" s="102"/>
      <c r="D1032" s="86" t="str">
        <f>IF(ISNUMBER(C1032),VLOOKUP(C1032,Approaches,2,0),"")</f>
        <v/>
      </c>
      <c r="E1032" s="76">
        <v>7</v>
      </c>
      <c r="F1032" s="11"/>
      <c r="G1032" s="12"/>
      <c r="H1032" s="103"/>
      <c r="I1032" s="14"/>
      <c r="J1032" s="12"/>
      <c r="K1032" s="87"/>
      <c r="L1032" s="82"/>
      <c r="M1032" s="11"/>
    </row>
    <row r="1033" spans="1:13" s="79" customFormat="1" ht="13.5">
      <c r="A1033" s="72"/>
      <c r="B1033" s="88" t="s">
        <v>238</v>
      </c>
      <c r="C1033" s="102"/>
      <c r="D1033" s="86" t="str">
        <f>IF(ISNUMBER(C1033),VLOOKUP(C1033,Approaches,2,0),"")</f>
        <v/>
      </c>
      <c r="E1033" s="76">
        <v>8</v>
      </c>
      <c r="F1033" s="11"/>
      <c r="G1033" s="12"/>
      <c r="H1033" s="103"/>
      <c r="I1033" s="14"/>
      <c r="J1033" s="12"/>
      <c r="K1033" s="87"/>
      <c r="L1033" s="82"/>
      <c r="M1033" s="11"/>
    </row>
    <row r="1034" spans="1:13" s="79" customFormat="1" ht="13.5">
      <c r="A1034" s="72"/>
      <c r="B1034" s="88" t="s">
        <v>238</v>
      </c>
      <c r="C1034" s="102"/>
      <c r="D1034" s="90" t="str">
        <f>IF(ISNUMBER(C1034),VLOOKUP(C1034,Approaches,2,0),"")</f>
        <v/>
      </c>
      <c r="E1034" s="76">
        <v>9</v>
      </c>
      <c r="F1034" s="11"/>
      <c r="G1034" s="12"/>
      <c r="H1034" s="103"/>
      <c r="I1034" s="14"/>
      <c r="J1034" s="12"/>
      <c r="K1034" s="87"/>
      <c r="L1034" s="82"/>
      <c r="M1034" s="11"/>
    </row>
    <row r="1035" spans="1:13" s="79" customFormat="1" ht="14.25" thickBot="1">
      <c r="A1035" s="72"/>
      <c r="B1035" s="91"/>
      <c r="C1035" s="91"/>
      <c r="D1035" s="86"/>
      <c r="E1035" s="76">
        <v>10</v>
      </c>
      <c r="F1035" s="11"/>
      <c r="G1035" s="12"/>
      <c r="H1035" s="103"/>
      <c r="I1035" s="15"/>
      <c r="J1035" s="12"/>
      <c r="K1035" s="87"/>
      <c r="L1035" s="82"/>
      <c r="M1035" s="11"/>
    </row>
    <row r="1036" spans="1:13" s="79" customFormat="1" ht="14.25" thickBot="1">
      <c r="A1036" s="72" t="str">
        <f>IF(B1036="Code",1+MAX(A$5:A1030),"")</f>
        <v/>
      </c>
      <c r="B1036" s="92"/>
      <c r="C1036" s="92"/>
      <c r="D1036" s="92"/>
      <c r="E1036" s="93"/>
      <c r="F1036" s="94"/>
      <c r="G1036" s="92" t="s">
        <v>204</v>
      </c>
      <c r="H1036" s="95">
        <f>B1026</f>
        <v>1109151</v>
      </c>
      <c r="I1036" s="104"/>
      <c r="J1036" s="93" t="s">
        <v>216</v>
      </c>
      <c r="K1036" s="93"/>
      <c r="L1036" s="93"/>
      <c r="M1036" s="93"/>
    </row>
    <row r="1037" spans="1:13" s="79" customFormat="1" ht="14.25" thickBot="1">
      <c r="A1037" s="72">
        <f>IF(B1037="Code",1+MAX(A$5:A1036),"")</f>
        <v>87</v>
      </c>
      <c r="B1037" s="73" t="s">
        <v>199</v>
      </c>
      <c r="C1037" s="73"/>
      <c r="D1037" s="74" t="s">
        <v>200</v>
      </c>
      <c r="E1037" s="75"/>
      <c r="F1037" s="74" t="s">
        <v>201</v>
      </c>
      <c r="G1037" s="74" t="s">
        <v>202</v>
      </c>
      <c r="H1037" s="75" t="s">
        <v>198</v>
      </c>
      <c r="I1037" s="75" t="s">
        <v>203</v>
      </c>
      <c r="J1037" s="75" t="s">
        <v>215</v>
      </c>
      <c r="K1037" s="76"/>
      <c r="L1037" s="77" t="str">
        <f>IF(AND(ISNUMBER(I1048),ISNUMBER(H1048)),"OK","")</f>
        <v/>
      </c>
      <c r="M1037" s="78"/>
    </row>
    <row r="1038" spans="1:13" s="79" customFormat="1" ht="13.5">
      <c r="A1038" s="72" t="str">
        <f>IF(B1038="Code",1+MAX(A$5:A1037),"")</f>
        <v/>
      </c>
      <c r="B1038" s="80">
        <f>VLOOKUP(A1037,BasicHeadings,2,0)</f>
        <v>1109211</v>
      </c>
      <c r="C1038" s="81"/>
      <c r="D1038" s="80" t="str">
        <f>VLOOKUP(A1037,BasicHeadings,3,0)</f>
        <v>Major durables for outdoor and indoor recreation</v>
      </c>
      <c r="E1038" s="76">
        <v>1</v>
      </c>
      <c r="F1038" s="11"/>
      <c r="G1038" s="11"/>
      <c r="H1038" s="12"/>
      <c r="I1038" s="12"/>
      <c r="J1038" s="12" t="s">
        <v>216</v>
      </c>
      <c r="K1038" s="76"/>
      <c r="L1038" s="82"/>
      <c r="M1038" s="11"/>
    </row>
    <row r="1039" spans="1:13" s="79" customFormat="1" ht="15" customHeight="1">
      <c r="A1039" s="72" t="str">
        <f>IF(B1039="Code",1+MAX(A$5:A1038),"")</f>
        <v/>
      </c>
      <c r="B1039" s="83"/>
      <c r="C1039" s="84" t="s">
        <v>212</v>
      </c>
      <c r="D1039" s="83"/>
      <c r="E1039" s="76">
        <v>2</v>
      </c>
      <c r="F1039" s="11"/>
      <c r="G1039" s="11"/>
      <c r="H1039" s="12"/>
      <c r="I1039" s="12"/>
      <c r="J1039" s="12" t="s">
        <v>216</v>
      </c>
      <c r="K1039" s="76"/>
      <c r="L1039" s="82"/>
      <c r="M1039" s="11"/>
    </row>
    <row r="1040" spans="1:13" s="79" customFormat="1" ht="13.5" customHeight="1">
      <c r="A1040" s="72" t="str">
        <f>IF(B1040="Code",1+MAX(A$5:A1039),"")</f>
        <v/>
      </c>
      <c r="B1040" s="85"/>
      <c r="C1040" s="167" t="s">
        <v>239</v>
      </c>
      <c r="D1040" s="168"/>
      <c r="E1040" s="76">
        <v>3</v>
      </c>
      <c r="F1040" s="11"/>
      <c r="G1040" s="11"/>
      <c r="H1040" s="12"/>
      <c r="I1040" s="13"/>
      <c r="J1040" s="12" t="s">
        <v>216</v>
      </c>
      <c r="K1040" s="76"/>
      <c r="L1040" s="82"/>
      <c r="M1040" s="11"/>
    </row>
    <row r="1041" spans="1:13" s="79" customFormat="1" ht="13.5">
      <c r="A1041" s="72" t="str">
        <f>IF(B1041="Code",1+MAX(A$5:A1040),"")</f>
        <v/>
      </c>
      <c r="B1041" s="86"/>
      <c r="C1041" s="169"/>
      <c r="D1041" s="170"/>
      <c r="E1041" s="87">
        <v>4</v>
      </c>
      <c r="F1041" s="11"/>
      <c r="G1041" s="11"/>
      <c r="H1041" s="12"/>
      <c r="I1041" s="12"/>
      <c r="J1041" s="12" t="s">
        <v>216</v>
      </c>
      <c r="K1041" s="76"/>
      <c r="L1041" s="82"/>
      <c r="M1041" s="11"/>
    </row>
    <row r="1042" spans="1:13" s="79" customFormat="1" ht="13.5">
      <c r="A1042" s="72" t="str">
        <f>IF(B1042="Code",1+MAX(A$5:A1041),"")</f>
        <v/>
      </c>
      <c r="B1042" s="88" t="s">
        <v>238</v>
      </c>
      <c r="C1042" s="102"/>
      <c r="D1042" s="89" t="str">
        <f>IF(ISNUMBER(C1042),VLOOKUP(C1042,Approaches,2,0),"")</f>
        <v/>
      </c>
      <c r="E1042" s="76">
        <v>5</v>
      </c>
      <c r="F1042" s="11"/>
      <c r="G1042" s="12"/>
      <c r="H1042" s="103"/>
      <c r="I1042" s="14"/>
      <c r="J1042" s="12" t="s">
        <v>216</v>
      </c>
      <c r="K1042" s="87"/>
      <c r="L1042" s="82"/>
      <c r="M1042" s="11"/>
    </row>
    <row r="1043" spans="1:13" s="79" customFormat="1" ht="13.5">
      <c r="A1043" s="72"/>
      <c r="B1043" s="88" t="s">
        <v>238</v>
      </c>
      <c r="C1043" s="102"/>
      <c r="D1043" s="86" t="str">
        <f>IF(ISNUMBER(C1043),VLOOKUP(C1043,Approaches,2,0),"")</f>
        <v/>
      </c>
      <c r="E1043" s="76">
        <v>6</v>
      </c>
      <c r="F1043" s="11"/>
      <c r="G1043" s="12"/>
      <c r="H1043" s="103"/>
      <c r="I1043" s="14"/>
      <c r="J1043" s="12"/>
      <c r="K1043" s="87"/>
      <c r="L1043" s="82"/>
      <c r="M1043" s="11"/>
    </row>
    <row r="1044" spans="1:13" s="79" customFormat="1" ht="13.5">
      <c r="A1044" s="72"/>
      <c r="B1044" s="88" t="s">
        <v>238</v>
      </c>
      <c r="C1044" s="102"/>
      <c r="D1044" s="86" t="str">
        <f>IF(ISNUMBER(C1044),VLOOKUP(C1044,Approaches,2,0),"")</f>
        <v/>
      </c>
      <c r="E1044" s="76">
        <v>7</v>
      </c>
      <c r="F1044" s="11"/>
      <c r="G1044" s="12"/>
      <c r="H1044" s="103"/>
      <c r="I1044" s="14"/>
      <c r="J1044" s="12"/>
      <c r="K1044" s="87"/>
      <c r="L1044" s="82"/>
      <c r="M1044" s="11"/>
    </row>
    <row r="1045" spans="1:13" s="79" customFormat="1" ht="13.5">
      <c r="A1045" s="72"/>
      <c r="B1045" s="88" t="s">
        <v>238</v>
      </c>
      <c r="C1045" s="102"/>
      <c r="D1045" s="86" t="str">
        <f>IF(ISNUMBER(C1045),VLOOKUP(C1045,Approaches,2,0),"")</f>
        <v/>
      </c>
      <c r="E1045" s="76">
        <v>8</v>
      </c>
      <c r="F1045" s="11"/>
      <c r="G1045" s="12"/>
      <c r="H1045" s="103"/>
      <c r="I1045" s="14"/>
      <c r="J1045" s="12"/>
      <c r="K1045" s="87"/>
      <c r="L1045" s="82"/>
      <c r="M1045" s="11"/>
    </row>
    <row r="1046" spans="1:13" s="79" customFormat="1" ht="13.5">
      <c r="A1046" s="72"/>
      <c r="B1046" s="88" t="s">
        <v>238</v>
      </c>
      <c r="C1046" s="102"/>
      <c r="D1046" s="90" t="str">
        <f>IF(ISNUMBER(C1046),VLOOKUP(C1046,Approaches,2,0),"")</f>
        <v/>
      </c>
      <c r="E1046" s="76">
        <v>9</v>
      </c>
      <c r="F1046" s="11"/>
      <c r="G1046" s="12"/>
      <c r="H1046" s="103"/>
      <c r="I1046" s="14"/>
      <c r="J1046" s="12"/>
      <c r="K1046" s="87"/>
      <c r="L1046" s="82"/>
      <c r="M1046" s="11"/>
    </row>
    <row r="1047" spans="1:13" s="79" customFormat="1" ht="14.25" thickBot="1">
      <c r="A1047" s="72"/>
      <c r="B1047" s="91"/>
      <c r="C1047" s="91"/>
      <c r="D1047" s="86"/>
      <c r="E1047" s="76">
        <v>10</v>
      </c>
      <c r="F1047" s="11"/>
      <c r="G1047" s="12"/>
      <c r="H1047" s="103"/>
      <c r="I1047" s="15"/>
      <c r="J1047" s="12"/>
      <c r="K1047" s="87"/>
      <c r="L1047" s="82"/>
      <c r="M1047" s="11"/>
    </row>
    <row r="1048" spans="1:13" s="79" customFormat="1" ht="14.25" thickBot="1">
      <c r="A1048" s="72" t="str">
        <f>IF(B1048="Code",1+MAX(A$5:A1042),"")</f>
        <v/>
      </c>
      <c r="B1048" s="92"/>
      <c r="C1048" s="92"/>
      <c r="D1048" s="92"/>
      <c r="E1048" s="93"/>
      <c r="F1048" s="94"/>
      <c r="G1048" s="92" t="s">
        <v>204</v>
      </c>
      <c r="H1048" s="95">
        <f>B1038</f>
        <v>1109211</v>
      </c>
      <c r="I1048" s="104"/>
      <c r="J1048" s="93" t="s">
        <v>216</v>
      </c>
      <c r="K1048" s="93"/>
      <c r="L1048" s="93"/>
      <c r="M1048" s="93"/>
    </row>
    <row r="1049" spans="1:13" s="79" customFormat="1" ht="14.25" thickBot="1">
      <c r="A1049" s="72">
        <f>IF(B1049="Code",1+MAX(A$5:A1048),"")</f>
        <v>88</v>
      </c>
      <c r="B1049" s="73" t="s">
        <v>199</v>
      </c>
      <c r="C1049" s="73"/>
      <c r="D1049" s="74" t="s">
        <v>200</v>
      </c>
      <c r="E1049" s="75"/>
      <c r="F1049" s="74" t="s">
        <v>201</v>
      </c>
      <c r="G1049" s="74" t="s">
        <v>202</v>
      </c>
      <c r="H1049" s="75" t="s">
        <v>198</v>
      </c>
      <c r="I1049" s="75" t="s">
        <v>203</v>
      </c>
      <c r="J1049" s="75" t="s">
        <v>215</v>
      </c>
      <c r="K1049" s="76"/>
      <c r="L1049" s="77" t="str">
        <f>IF(AND(ISNUMBER(I1060),ISNUMBER(H1060)),"OK","")</f>
        <v/>
      </c>
      <c r="M1049" s="78"/>
    </row>
    <row r="1050" spans="1:13" s="79" customFormat="1" ht="13.5">
      <c r="A1050" s="72" t="str">
        <f>IF(B1050="Code",1+MAX(A$5:A1049),"")</f>
        <v/>
      </c>
      <c r="B1050" s="80">
        <f>VLOOKUP(A1049,BasicHeadings,2,0)</f>
        <v>1109231</v>
      </c>
      <c r="C1050" s="81"/>
      <c r="D1050" s="80" t="str">
        <f>VLOOKUP(A1049,BasicHeadings,3,0)</f>
        <v>Maintenance and repair of other major durables for recreation and culture</v>
      </c>
      <c r="E1050" s="76">
        <v>1</v>
      </c>
      <c r="F1050" s="11"/>
      <c r="G1050" s="11"/>
      <c r="H1050" s="12"/>
      <c r="I1050" s="12"/>
      <c r="J1050" s="12" t="s">
        <v>216</v>
      </c>
      <c r="K1050" s="76"/>
      <c r="L1050" s="82"/>
      <c r="M1050" s="11"/>
    </row>
    <row r="1051" spans="1:13" s="79" customFormat="1" ht="15" customHeight="1">
      <c r="A1051" s="72" t="str">
        <f>IF(B1051="Code",1+MAX(A$5:A1050),"")</f>
        <v/>
      </c>
      <c r="B1051" s="83"/>
      <c r="C1051" s="84" t="s">
        <v>212</v>
      </c>
      <c r="D1051" s="83"/>
      <c r="E1051" s="76">
        <v>2</v>
      </c>
      <c r="F1051" s="11"/>
      <c r="G1051" s="11"/>
      <c r="H1051" s="12"/>
      <c r="I1051" s="12"/>
      <c r="J1051" s="12" t="s">
        <v>216</v>
      </c>
      <c r="K1051" s="76"/>
      <c r="L1051" s="82"/>
      <c r="M1051" s="11"/>
    </row>
    <row r="1052" spans="1:13" s="79" customFormat="1" ht="13.5" customHeight="1">
      <c r="A1052" s="72" t="str">
        <f>IF(B1052="Code",1+MAX(A$5:A1051),"")</f>
        <v/>
      </c>
      <c r="B1052" s="85"/>
      <c r="C1052" s="167" t="s">
        <v>239</v>
      </c>
      <c r="D1052" s="168"/>
      <c r="E1052" s="76">
        <v>3</v>
      </c>
      <c r="F1052" s="11"/>
      <c r="G1052" s="11"/>
      <c r="H1052" s="12"/>
      <c r="I1052" s="13"/>
      <c r="J1052" s="12" t="s">
        <v>216</v>
      </c>
      <c r="K1052" s="76"/>
      <c r="L1052" s="82"/>
      <c r="M1052" s="11"/>
    </row>
    <row r="1053" spans="1:13" s="79" customFormat="1" ht="13.5">
      <c r="A1053" s="72" t="str">
        <f>IF(B1053="Code",1+MAX(A$5:A1052),"")</f>
        <v/>
      </c>
      <c r="B1053" s="86"/>
      <c r="C1053" s="169"/>
      <c r="D1053" s="170"/>
      <c r="E1053" s="87">
        <v>4</v>
      </c>
      <c r="F1053" s="11"/>
      <c r="G1053" s="11"/>
      <c r="H1053" s="12"/>
      <c r="I1053" s="12"/>
      <c r="J1053" s="12" t="s">
        <v>216</v>
      </c>
      <c r="K1053" s="76"/>
      <c r="L1053" s="82"/>
      <c r="M1053" s="11"/>
    </row>
    <row r="1054" spans="1:13" s="79" customFormat="1" ht="13.5">
      <c r="A1054" s="72" t="str">
        <f>IF(B1054="Code",1+MAX(A$5:A1053),"")</f>
        <v/>
      </c>
      <c r="B1054" s="88" t="s">
        <v>238</v>
      </c>
      <c r="C1054" s="102"/>
      <c r="D1054" s="89" t="str">
        <f>IF(ISNUMBER(C1054),VLOOKUP(C1054,Approaches,2,0),"")</f>
        <v/>
      </c>
      <c r="E1054" s="76">
        <v>5</v>
      </c>
      <c r="F1054" s="11"/>
      <c r="G1054" s="12"/>
      <c r="H1054" s="103"/>
      <c r="I1054" s="14"/>
      <c r="J1054" s="12" t="s">
        <v>216</v>
      </c>
      <c r="K1054" s="87"/>
      <c r="L1054" s="82"/>
      <c r="M1054" s="11"/>
    </row>
    <row r="1055" spans="1:13" s="79" customFormat="1" ht="13.5">
      <c r="A1055" s="72"/>
      <c r="B1055" s="88" t="s">
        <v>238</v>
      </c>
      <c r="C1055" s="102"/>
      <c r="D1055" s="86" t="str">
        <f>IF(ISNUMBER(C1055),VLOOKUP(C1055,Approaches,2,0),"")</f>
        <v/>
      </c>
      <c r="E1055" s="76">
        <v>6</v>
      </c>
      <c r="F1055" s="11"/>
      <c r="G1055" s="12"/>
      <c r="H1055" s="103"/>
      <c r="I1055" s="14"/>
      <c r="J1055" s="12"/>
      <c r="K1055" s="87"/>
      <c r="L1055" s="82"/>
      <c r="M1055" s="11"/>
    </row>
    <row r="1056" spans="1:13" s="79" customFormat="1" ht="13.5">
      <c r="A1056" s="72"/>
      <c r="B1056" s="88" t="s">
        <v>238</v>
      </c>
      <c r="C1056" s="102"/>
      <c r="D1056" s="86" t="str">
        <f>IF(ISNUMBER(C1056),VLOOKUP(C1056,Approaches,2,0),"")</f>
        <v/>
      </c>
      <c r="E1056" s="76">
        <v>7</v>
      </c>
      <c r="F1056" s="11"/>
      <c r="G1056" s="12"/>
      <c r="H1056" s="103"/>
      <c r="I1056" s="14"/>
      <c r="J1056" s="12"/>
      <c r="K1056" s="87"/>
      <c r="L1056" s="82"/>
      <c r="M1056" s="11"/>
    </row>
    <row r="1057" spans="1:13" s="79" customFormat="1" ht="13.5">
      <c r="A1057" s="72"/>
      <c r="B1057" s="88" t="s">
        <v>238</v>
      </c>
      <c r="C1057" s="102"/>
      <c r="D1057" s="86" t="str">
        <f>IF(ISNUMBER(C1057),VLOOKUP(C1057,Approaches,2,0),"")</f>
        <v/>
      </c>
      <c r="E1057" s="76">
        <v>8</v>
      </c>
      <c r="F1057" s="11"/>
      <c r="G1057" s="12"/>
      <c r="H1057" s="103"/>
      <c r="I1057" s="14"/>
      <c r="J1057" s="12"/>
      <c r="K1057" s="87"/>
      <c r="L1057" s="82"/>
      <c r="M1057" s="11"/>
    </row>
    <row r="1058" spans="1:13" s="79" customFormat="1" ht="13.5">
      <c r="A1058" s="72"/>
      <c r="B1058" s="88" t="s">
        <v>238</v>
      </c>
      <c r="C1058" s="102"/>
      <c r="D1058" s="90" t="str">
        <f>IF(ISNUMBER(C1058),VLOOKUP(C1058,Approaches,2,0),"")</f>
        <v/>
      </c>
      <c r="E1058" s="76">
        <v>9</v>
      </c>
      <c r="F1058" s="11"/>
      <c r="G1058" s="12"/>
      <c r="H1058" s="103"/>
      <c r="I1058" s="14"/>
      <c r="J1058" s="12"/>
      <c r="K1058" s="87"/>
      <c r="L1058" s="82"/>
      <c r="M1058" s="11"/>
    </row>
    <row r="1059" spans="1:13" s="79" customFormat="1" ht="14.25" thickBot="1">
      <c r="A1059" s="72"/>
      <c r="B1059" s="91"/>
      <c r="C1059" s="91"/>
      <c r="D1059" s="86"/>
      <c r="E1059" s="76">
        <v>10</v>
      </c>
      <c r="F1059" s="11"/>
      <c r="G1059" s="12"/>
      <c r="H1059" s="103"/>
      <c r="I1059" s="15"/>
      <c r="J1059" s="12"/>
      <c r="K1059" s="87"/>
      <c r="L1059" s="82"/>
      <c r="M1059" s="11"/>
    </row>
    <row r="1060" spans="1:13" s="79" customFormat="1" ht="14.25" thickBot="1">
      <c r="A1060" s="72" t="str">
        <f>IF(B1060="Code",1+MAX(A$5:A1054),"")</f>
        <v/>
      </c>
      <c r="B1060" s="92"/>
      <c r="C1060" s="92"/>
      <c r="D1060" s="92"/>
      <c r="E1060" s="93"/>
      <c r="F1060" s="94"/>
      <c r="G1060" s="92" t="s">
        <v>204</v>
      </c>
      <c r="H1060" s="95">
        <f>B1050</f>
        <v>1109231</v>
      </c>
      <c r="I1060" s="104"/>
      <c r="J1060" s="93" t="s">
        <v>216</v>
      </c>
      <c r="K1060" s="93"/>
      <c r="L1060" s="93"/>
      <c r="M1060" s="93"/>
    </row>
    <row r="1061" spans="1:13" s="79" customFormat="1" ht="14.25" thickBot="1">
      <c r="A1061" s="72">
        <f>IF(B1061="Code",1+MAX(A$5:A1060),"")</f>
        <v>89</v>
      </c>
      <c r="B1061" s="73" t="s">
        <v>199</v>
      </c>
      <c r="C1061" s="73"/>
      <c r="D1061" s="74" t="s">
        <v>200</v>
      </c>
      <c r="E1061" s="75"/>
      <c r="F1061" s="74" t="s">
        <v>201</v>
      </c>
      <c r="G1061" s="74" t="s">
        <v>202</v>
      </c>
      <c r="H1061" s="75" t="s">
        <v>198</v>
      </c>
      <c r="I1061" s="75" t="s">
        <v>203</v>
      </c>
      <c r="J1061" s="75" t="s">
        <v>215</v>
      </c>
      <c r="K1061" s="76"/>
      <c r="L1061" s="77" t="str">
        <f>IF(AND(ISNUMBER(I1072),ISNUMBER(H1072)),"OK","")</f>
        <v/>
      </c>
      <c r="M1061" s="78"/>
    </row>
    <row r="1062" spans="1:13" s="79" customFormat="1" ht="13.5">
      <c r="A1062" s="72" t="str">
        <f>IF(B1062="Code",1+MAX(A$5:A1061),"")</f>
        <v/>
      </c>
      <c r="B1062" s="80">
        <f>VLOOKUP(A1061,BasicHeadings,2,0)</f>
        <v>1109311</v>
      </c>
      <c r="C1062" s="81"/>
      <c r="D1062" s="80" t="str">
        <f>VLOOKUP(A1061,BasicHeadings,3,0)</f>
        <v>Other recreational items and equipment</v>
      </c>
      <c r="E1062" s="76">
        <v>1</v>
      </c>
      <c r="F1062" s="11"/>
      <c r="G1062" s="11"/>
      <c r="H1062" s="12"/>
      <c r="I1062" s="12"/>
      <c r="J1062" s="12" t="s">
        <v>216</v>
      </c>
      <c r="K1062" s="76"/>
      <c r="L1062" s="82"/>
      <c r="M1062" s="11"/>
    </row>
    <row r="1063" spans="1:13" s="79" customFormat="1" ht="15" customHeight="1">
      <c r="A1063" s="72" t="str">
        <f>IF(B1063="Code",1+MAX(A$5:A1062),"")</f>
        <v/>
      </c>
      <c r="B1063" s="83"/>
      <c r="C1063" s="84" t="s">
        <v>212</v>
      </c>
      <c r="D1063" s="83"/>
      <c r="E1063" s="76">
        <v>2</v>
      </c>
      <c r="F1063" s="11"/>
      <c r="G1063" s="11"/>
      <c r="H1063" s="12"/>
      <c r="I1063" s="12"/>
      <c r="J1063" s="12" t="s">
        <v>216</v>
      </c>
      <c r="K1063" s="76"/>
      <c r="L1063" s="82"/>
      <c r="M1063" s="11"/>
    </row>
    <row r="1064" spans="1:13" s="79" customFormat="1" ht="13.5" customHeight="1">
      <c r="A1064" s="72" t="str">
        <f>IF(B1064="Code",1+MAX(A$5:A1063),"")</f>
        <v/>
      </c>
      <c r="B1064" s="85"/>
      <c r="C1064" s="167" t="s">
        <v>239</v>
      </c>
      <c r="D1064" s="168"/>
      <c r="E1064" s="76">
        <v>3</v>
      </c>
      <c r="F1064" s="11"/>
      <c r="G1064" s="11"/>
      <c r="H1064" s="12"/>
      <c r="I1064" s="13"/>
      <c r="J1064" s="12" t="s">
        <v>216</v>
      </c>
      <c r="K1064" s="76"/>
      <c r="L1064" s="82"/>
      <c r="M1064" s="11"/>
    </row>
    <row r="1065" spans="1:13" s="79" customFormat="1" ht="13.5">
      <c r="A1065" s="72" t="str">
        <f>IF(B1065="Code",1+MAX(A$5:A1064),"")</f>
        <v/>
      </c>
      <c r="B1065" s="86"/>
      <c r="C1065" s="169"/>
      <c r="D1065" s="170"/>
      <c r="E1065" s="87">
        <v>4</v>
      </c>
      <c r="F1065" s="11"/>
      <c r="G1065" s="11"/>
      <c r="H1065" s="12"/>
      <c r="I1065" s="12"/>
      <c r="J1065" s="12" t="s">
        <v>216</v>
      </c>
      <c r="K1065" s="76"/>
      <c r="L1065" s="82"/>
      <c r="M1065" s="11"/>
    </row>
    <row r="1066" spans="1:13" s="79" customFormat="1" ht="13.5">
      <c r="A1066" s="72" t="str">
        <f>IF(B1066="Code",1+MAX(A$5:A1065),"")</f>
        <v/>
      </c>
      <c r="B1066" s="88" t="s">
        <v>238</v>
      </c>
      <c r="C1066" s="102"/>
      <c r="D1066" s="89" t="str">
        <f>IF(ISNUMBER(C1066),VLOOKUP(C1066,Approaches,2,0),"")</f>
        <v/>
      </c>
      <c r="E1066" s="76">
        <v>5</v>
      </c>
      <c r="F1066" s="11"/>
      <c r="G1066" s="12"/>
      <c r="H1066" s="103"/>
      <c r="I1066" s="14"/>
      <c r="J1066" s="12" t="s">
        <v>216</v>
      </c>
      <c r="K1066" s="87"/>
      <c r="L1066" s="82"/>
      <c r="M1066" s="11"/>
    </row>
    <row r="1067" spans="1:13" s="79" customFormat="1" ht="13.5">
      <c r="A1067" s="72"/>
      <c r="B1067" s="88" t="s">
        <v>238</v>
      </c>
      <c r="C1067" s="102"/>
      <c r="D1067" s="86" t="str">
        <f>IF(ISNUMBER(C1067),VLOOKUP(C1067,Approaches,2,0),"")</f>
        <v/>
      </c>
      <c r="E1067" s="76">
        <v>6</v>
      </c>
      <c r="F1067" s="11"/>
      <c r="G1067" s="12"/>
      <c r="H1067" s="103"/>
      <c r="I1067" s="14"/>
      <c r="J1067" s="12"/>
      <c r="K1067" s="87"/>
      <c r="L1067" s="82"/>
      <c r="M1067" s="11"/>
    </row>
    <row r="1068" spans="1:13" s="79" customFormat="1" ht="13.5">
      <c r="A1068" s="72"/>
      <c r="B1068" s="88" t="s">
        <v>238</v>
      </c>
      <c r="C1068" s="102"/>
      <c r="D1068" s="86" t="str">
        <f>IF(ISNUMBER(C1068),VLOOKUP(C1068,Approaches,2,0),"")</f>
        <v/>
      </c>
      <c r="E1068" s="76">
        <v>7</v>
      </c>
      <c r="F1068" s="11"/>
      <c r="G1068" s="12"/>
      <c r="H1068" s="103"/>
      <c r="I1068" s="14"/>
      <c r="J1068" s="12"/>
      <c r="K1068" s="87"/>
      <c r="L1068" s="82"/>
      <c r="M1068" s="11"/>
    </row>
    <row r="1069" spans="1:13" s="79" customFormat="1" ht="13.5">
      <c r="A1069" s="72"/>
      <c r="B1069" s="88" t="s">
        <v>238</v>
      </c>
      <c r="C1069" s="102"/>
      <c r="D1069" s="86" t="str">
        <f>IF(ISNUMBER(C1069),VLOOKUP(C1069,Approaches,2,0),"")</f>
        <v/>
      </c>
      <c r="E1069" s="76">
        <v>8</v>
      </c>
      <c r="F1069" s="11"/>
      <c r="G1069" s="12"/>
      <c r="H1069" s="103"/>
      <c r="I1069" s="14"/>
      <c r="J1069" s="12"/>
      <c r="K1069" s="87"/>
      <c r="L1069" s="82"/>
      <c r="M1069" s="11"/>
    </row>
    <row r="1070" spans="1:13" s="79" customFormat="1" ht="13.5">
      <c r="A1070" s="72"/>
      <c r="B1070" s="88" t="s">
        <v>238</v>
      </c>
      <c r="C1070" s="102"/>
      <c r="D1070" s="90" t="str">
        <f>IF(ISNUMBER(C1070),VLOOKUP(C1070,Approaches,2,0),"")</f>
        <v/>
      </c>
      <c r="E1070" s="76">
        <v>9</v>
      </c>
      <c r="F1070" s="11"/>
      <c r="G1070" s="12"/>
      <c r="H1070" s="103"/>
      <c r="I1070" s="14"/>
      <c r="J1070" s="12"/>
      <c r="K1070" s="87"/>
      <c r="L1070" s="82"/>
      <c r="M1070" s="11"/>
    </row>
    <row r="1071" spans="1:13" s="79" customFormat="1" ht="14.25" thickBot="1">
      <c r="A1071" s="72"/>
      <c r="B1071" s="91"/>
      <c r="C1071" s="91"/>
      <c r="D1071" s="86"/>
      <c r="E1071" s="76">
        <v>10</v>
      </c>
      <c r="F1071" s="11"/>
      <c r="G1071" s="12"/>
      <c r="H1071" s="103"/>
      <c r="I1071" s="15"/>
      <c r="J1071" s="12"/>
      <c r="K1071" s="87"/>
      <c r="L1071" s="82"/>
      <c r="M1071" s="11"/>
    </row>
    <row r="1072" spans="1:13" s="79" customFormat="1" ht="14.25" thickBot="1">
      <c r="A1072" s="72" t="str">
        <f>IF(B1072="Code",1+MAX(A$5:A1066),"")</f>
        <v/>
      </c>
      <c r="B1072" s="92"/>
      <c r="C1072" s="92"/>
      <c r="D1072" s="92"/>
      <c r="E1072" s="93"/>
      <c r="F1072" s="94"/>
      <c r="G1072" s="92" t="s">
        <v>204</v>
      </c>
      <c r="H1072" s="95">
        <f>B1062</f>
        <v>1109311</v>
      </c>
      <c r="I1072" s="104"/>
      <c r="J1072" s="93" t="s">
        <v>216</v>
      </c>
      <c r="K1072" s="93"/>
      <c r="L1072" s="93"/>
      <c r="M1072" s="93"/>
    </row>
    <row r="1073" spans="1:13" s="79" customFormat="1" ht="14.25" thickBot="1">
      <c r="A1073" s="72">
        <f>IF(B1073="Code",1+MAX(A$5:A1072),"")</f>
        <v>90</v>
      </c>
      <c r="B1073" s="73" t="s">
        <v>199</v>
      </c>
      <c r="C1073" s="73"/>
      <c r="D1073" s="74" t="s">
        <v>200</v>
      </c>
      <c r="E1073" s="75"/>
      <c r="F1073" s="74" t="s">
        <v>201</v>
      </c>
      <c r="G1073" s="74" t="s">
        <v>202</v>
      </c>
      <c r="H1073" s="75" t="s">
        <v>198</v>
      </c>
      <c r="I1073" s="75" t="s">
        <v>203</v>
      </c>
      <c r="J1073" s="75" t="s">
        <v>215</v>
      </c>
      <c r="K1073" s="76"/>
      <c r="L1073" s="77" t="str">
        <f>IF(AND(ISNUMBER(I1084),ISNUMBER(H1084)),"OK","")</f>
        <v/>
      </c>
      <c r="M1073" s="78"/>
    </row>
    <row r="1074" spans="1:13" s="79" customFormat="1" ht="13.5">
      <c r="A1074" s="72" t="str">
        <f>IF(B1074="Code",1+MAX(A$5:A1073),"")</f>
        <v/>
      </c>
      <c r="B1074" s="80">
        <f>VLOOKUP(A1073,BasicHeadings,2,0)</f>
        <v>1109331</v>
      </c>
      <c r="C1074" s="81"/>
      <c r="D1074" s="80" t="str">
        <f>VLOOKUP(A1073,BasicHeadings,3,0)</f>
        <v>Gardens and pets</v>
      </c>
      <c r="E1074" s="76">
        <v>1</v>
      </c>
      <c r="F1074" s="11"/>
      <c r="G1074" s="11"/>
      <c r="H1074" s="12"/>
      <c r="I1074" s="12"/>
      <c r="J1074" s="12" t="s">
        <v>216</v>
      </c>
      <c r="K1074" s="76"/>
      <c r="L1074" s="82"/>
      <c r="M1074" s="11"/>
    </row>
    <row r="1075" spans="1:13" s="79" customFormat="1" ht="15" customHeight="1">
      <c r="A1075" s="72" t="str">
        <f>IF(B1075="Code",1+MAX(A$5:A1074),"")</f>
        <v/>
      </c>
      <c r="B1075" s="83"/>
      <c r="C1075" s="84" t="s">
        <v>212</v>
      </c>
      <c r="D1075" s="83"/>
      <c r="E1075" s="76">
        <v>2</v>
      </c>
      <c r="F1075" s="11"/>
      <c r="G1075" s="11"/>
      <c r="H1075" s="12"/>
      <c r="I1075" s="12"/>
      <c r="J1075" s="12" t="s">
        <v>216</v>
      </c>
      <c r="K1075" s="76"/>
      <c r="L1075" s="82"/>
      <c r="M1075" s="11"/>
    </row>
    <row r="1076" spans="1:13" s="79" customFormat="1" ht="13.5" customHeight="1">
      <c r="A1076" s="72" t="str">
        <f>IF(B1076="Code",1+MAX(A$5:A1075),"")</f>
        <v/>
      </c>
      <c r="B1076" s="85"/>
      <c r="C1076" s="167" t="s">
        <v>239</v>
      </c>
      <c r="D1076" s="168"/>
      <c r="E1076" s="76">
        <v>3</v>
      </c>
      <c r="F1076" s="11"/>
      <c r="G1076" s="11"/>
      <c r="H1076" s="12"/>
      <c r="I1076" s="13"/>
      <c r="J1076" s="12" t="s">
        <v>216</v>
      </c>
      <c r="K1076" s="76"/>
      <c r="L1076" s="82"/>
      <c r="M1076" s="11"/>
    </row>
    <row r="1077" spans="1:13" s="79" customFormat="1" ht="13.5">
      <c r="A1077" s="72" t="str">
        <f>IF(B1077="Code",1+MAX(A$5:A1076),"")</f>
        <v/>
      </c>
      <c r="B1077" s="86"/>
      <c r="C1077" s="169"/>
      <c r="D1077" s="170"/>
      <c r="E1077" s="87">
        <v>4</v>
      </c>
      <c r="F1077" s="11"/>
      <c r="G1077" s="11"/>
      <c r="H1077" s="12"/>
      <c r="I1077" s="12"/>
      <c r="J1077" s="12" t="s">
        <v>216</v>
      </c>
      <c r="K1077" s="76"/>
      <c r="L1077" s="82"/>
      <c r="M1077" s="11"/>
    </row>
    <row r="1078" spans="1:13" s="79" customFormat="1" ht="13.5">
      <c r="A1078" s="72" t="str">
        <f>IF(B1078="Code",1+MAX(A$5:A1077),"")</f>
        <v/>
      </c>
      <c r="B1078" s="88" t="s">
        <v>238</v>
      </c>
      <c r="C1078" s="102"/>
      <c r="D1078" s="89" t="str">
        <f>IF(ISNUMBER(C1078),VLOOKUP(C1078,Approaches,2,0),"")</f>
        <v/>
      </c>
      <c r="E1078" s="76">
        <v>5</v>
      </c>
      <c r="F1078" s="11"/>
      <c r="G1078" s="12"/>
      <c r="H1078" s="103"/>
      <c r="I1078" s="14"/>
      <c r="J1078" s="12" t="s">
        <v>216</v>
      </c>
      <c r="K1078" s="87"/>
      <c r="L1078" s="82"/>
      <c r="M1078" s="11"/>
    </row>
    <row r="1079" spans="1:13" s="79" customFormat="1" ht="13.5">
      <c r="A1079" s="72"/>
      <c r="B1079" s="88" t="s">
        <v>238</v>
      </c>
      <c r="C1079" s="102"/>
      <c r="D1079" s="86" t="str">
        <f>IF(ISNUMBER(C1079),VLOOKUP(C1079,Approaches,2,0),"")</f>
        <v/>
      </c>
      <c r="E1079" s="76">
        <v>6</v>
      </c>
      <c r="F1079" s="11"/>
      <c r="G1079" s="12"/>
      <c r="H1079" s="103"/>
      <c r="I1079" s="14"/>
      <c r="J1079" s="12"/>
      <c r="K1079" s="87"/>
      <c r="L1079" s="82"/>
      <c r="M1079" s="11"/>
    </row>
    <row r="1080" spans="1:13" s="79" customFormat="1" ht="13.5">
      <c r="A1080" s="72"/>
      <c r="B1080" s="88" t="s">
        <v>238</v>
      </c>
      <c r="C1080" s="102"/>
      <c r="D1080" s="86" t="str">
        <f>IF(ISNUMBER(C1080),VLOOKUP(C1080,Approaches,2,0),"")</f>
        <v/>
      </c>
      <c r="E1080" s="76">
        <v>7</v>
      </c>
      <c r="F1080" s="11"/>
      <c r="G1080" s="12"/>
      <c r="H1080" s="103"/>
      <c r="I1080" s="14"/>
      <c r="J1080" s="12"/>
      <c r="K1080" s="87"/>
      <c r="L1080" s="82"/>
      <c r="M1080" s="11"/>
    </row>
    <row r="1081" spans="1:13" s="79" customFormat="1" ht="13.5">
      <c r="A1081" s="72"/>
      <c r="B1081" s="88" t="s">
        <v>238</v>
      </c>
      <c r="C1081" s="102"/>
      <c r="D1081" s="86" t="str">
        <f>IF(ISNUMBER(C1081),VLOOKUP(C1081,Approaches,2,0),"")</f>
        <v/>
      </c>
      <c r="E1081" s="76">
        <v>8</v>
      </c>
      <c r="F1081" s="11"/>
      <c r="G1081" s="12"/>
      <c r="H1081" s="103"/>
      <c r="I1081" s="14"/>
      <c r="J1081" s="12"/>
      <c r="K1081" s="87"/>
      <c r="L1081" s="82"/>
      <c r="M1081" s="11"/>
    </row>
    <row r="1082" spans="1:13" s="79" customFormat="1" ht="13.5">
      <c r="A1082" s="72"/>
      <c r="B1082" s="88" t="s">
        <v>238</v>
      </c>
      <c r="C1082" s="102"/>
      <c r="D1082" s="90" t="str">
        <f>IF(ISNUMBER(C1082),VLOOKUP(C1082,Approaches,2,0),"")</f>
        <v/>
      </c>
      <c r="E1082" s="76">
        <v>9</v>
      </c>
      <c r="F1082" s="11"/>
      <c r="G1082" s="12"/>
      <c r="H1082" s="103"/>
      <c r="I1082" s="14"/>
      <c r="J1082" s="12"/>
      <c r="K1082" s="87"/>
      <c r="L1082" s="82"/>
      <c r="M1082" s="11"/>
    </row>
    <row r="1083" spans="1:13" s="79" customFormat="1" ht="14.25" thickBot="1">
      <c r="A1083" s="72"/>
      <c r="B1083" s="91"/>
      <c r="C1083" s="91"/>
      <c r="D1083" s="86"/>
      <c r="E1083" s="76">
        <v>10</v>
      </c>
      <c r="F1083" s="11"/>
      <c r="G1083" s="12"/>
      <c r="H1083" s="103"/>
      <c r="I1083" s="15"/>
      <c r="J1083" s="12"/>
      <c r="K1083" s="87"/>
      <c r="L1083" s="82"/>
      <c r="M1083" s="11"/>
    </row>
    <row r="1084" spans="1:13" s="79" customFormat="1" ht="14.25" thickBot="1">
      <c r="A1084" s="72" t="str">
        <f>IF(B1084="Code",1+MAX(A$5:A1078),"")</f>
        <v/>
      </c>
      <c r="B1084" s="92"/>
      <c r="C1084" s="92"/>
      <c r="D1084" s="92"/>
      <c r="E1084" s="93"/>
      <c r="F1084" s="94"/>
      <c r="G1084" s="92" t="s">
        <v>204</v>
      </c>
      <c r="H1084" s="95">
        <f>B1074</f>
        <v>1109331</v>
      </c>
      <c r="I1084" s="104"/>
      <c r="J1084" s="93" t="s">
        <v>216</v>
      </c>
      <c r="K1084" s="93"/>
      <c r="L1084" s="93"/>
      <c r="M1084" s="93"/>
    </row>
    <row r="1085" spans="1:13" s="79" customFormat="1" ht="14.25" thickBot="1">
      <c r="A1085" s="72">
        <f>IF(B1085="Code",1+MAX(A$5:A1084),"")</f>
        <v>91</v>
      </c>
      <c r="B1085" s="73" t="s">
        <v>199</v>
      </c>
      <c r="C1085" s="73"/>
      <c r="D1085" s="74" t="s">
        <v>200</v>
      </c>
      <c r="E1085" s="75"/>
      <c r="F1085" s="74" t="s">
        <v>201</v>
      </c>
      <c r="G1085" s="74" t="s">
        <v>202</v>
      </c>
      <c r="H1085" s="75" t="s">
        <v>198</v>
      </c>
      <c r="I1085" s="75" t="s">
        <v>203</v>
      </c>
      <c r="J1085" s="75" t="s">
        <v>215</v>
      </c>
      <c r="K1085" s="76"/>
      <c r="L1085" s="77" t="str">
        <f>IF(AND(ISNUMBER(I1096),ISNUMBER(H1096)),"OK","")</f>
        <v/>
      </c>
      <c r="M1085" s="78"/>
    </row>
    <row r="1086" spans="1:13" s="79" customFormat="1" ht="13.5">
      <c r="A1086" s="72" t="str">
        <f>IF(B1086="Code",1+MAX(A$5:A1085),"")</f>
        <v/>
      </c>
      <c r="B1086" s="80">
        <f>VLOOKUP(A1085,BasicHeadings,2,0)</f>
        <v>1109351</v>
      </c>
      <c r="C1086" s="81"/>
      <c r="D1086" s="80" t="str">
        <f>VLOOKUP(A1085,BasicHeadings,3,0)</f>
        <v>Veterinary and other services for pets</v>
      </c>
      <c r="E1086" s="76">
        <v>1</v>
      </c>
      <c r="F1086" s="11"/>
      <c r="G1086" s="11"/>
      <c r="H1086" s="12"/>
      <c r="I1086" s="12"/>
      <c r="J1086" s="12" t="s">
        <v>216</v>
      </c>
      <c r="K1086" s="76"/>
      <c r="L1086" s="82"/>
      <c r="M1086" s="11"/>
    </row>
    <row r="1087" spans="1:13" s="79" customFormat="1" ht="15" customHeight="1">
      <c r="A1087" s="72" t="str">
        <f>IF(B1087="Code",1+MAX(A$5:A1086),"")</f>
        <v/>
      </c>
      <c r="B1087" s="83"/>
      <c r="C1087" s="84" t="s">
        <v>212</v>
      </c>
      <c r="D1087" s="83"/>
      <c r="E1087" s="76">
        <v>2</v>
      </c>
      <c r="F1087" s="11"/>
      <c r="G1087" s="11"/>
      <c r="H1087" s="12"/>
      <c r="I1087" s="12"/>
      <c r="J1087" s="12" t="s">
        <v>216</v>
      </c>
      <c r="K1087" s="76"/>
      <c r="L1087" s="82"/>
      <c r="M1087" s="11"/>
    </row>
    <row r="1088" spans="1:13" s="79" customFormat="1" ht="13.5" customHeight="1">
      <c r="A1088" s="72" t="str">
        <f>IF(B1088="Code",1+MAX(A$5:A1087),"")</f>
        <v/>
      </c>
      <c r="B1088" s="85"/>
      <c r="C1088" s="167" t="s">
        <v>239</v>
      </c>
      <c r="D1088" s="168"/>
      <c r="E1088" s="76">
        <v>3</v>
      </c>
      <c r="F1088" s="11"/>
      <c r="G1088" s="11"/>
      <c r="H1088" s="12"/>
      <c r="I1088" s="13"/>
      <c r="J1088" s="12" t="s">
        <v>216</v>
      </c>
      <c r="K1088" s="76"/>
      <c r="L1088" s="82"/>
      <c r="M1088" s="11"/>
    </row>
    <row r="1089" spans="1:13" s="79" customFormat="1" ht="13.5">
      <c r="A1089" s="72" t="str">
        <f>IF(B1089="Code",1+MAX(A$5:A1088),"")</f>
        <v/>
      </c>
      <c r="B1089" s="86"/>
      <c r="C1089" s="169"/>
      <c r="D1089" s="170"/>
      <c r="E1089" s="87">
        <v>4</v>
      </c>
      <c r="F1089" s="11"/>
      <c r="G1089" s="11"/>
      <c r="H1089" s="12"/>
      <c r="I1089" s="12"/>
      <c r="J1089" s="12" t="s">
        <v>216</v>
      </c>
      <c r="K1089" s="76"/>
      <c r="L1089" s="82"/>
      <c r="M1089" s="11"/>
    </row>
    <row r="1090" spans="1:13" s="79" customFormat="1" ht="13.5">
      <c r="A1090" s="72" t="str">
        <f>IF(B1090="Code",1+MAX(A$5:A1089),"")</f>
        <v/>
      </c>
      <c r="B1090" s="88" t="s">
        <v>238</v>
      </c>
      <c r="C1090" s="102"/>
      <c r="D1090" s="89" t="str">
        <f>IF(ISNUMBER(C1090),VLOOKUP(C1090,Approaches,2,0),"")</f>
        <v/>
      </c>
      <c r="E1090" s="76">
        <v>5</v>
      </c>
      <c r="F1090" s="11"/>
      <c r="G1090" s="12"/>
      <c r="H1090" s="103"/>
      <c r="I1090" s="14"/>
      <c r="J1090" s="12" t="s">
        <v>216</v>
      </c>
      <c r="K1090" s="87"/>
      <c r="L1090" s="82"/>
      <c r="M1090" s="11"/>
    </row>
    <row r="1091" spans="1:13" s="79" customFormat="1" ht="13.5">
      <c r="A1091" s="72"/>
      <c r="B1091" s="88" t="s">
        <v>238</v>
      </c>
      <c r="C1091" s="102"/>
      <c r="D1091" s="86" t="str">
        <f>IF(ISNUMBER(C1091),VLOOKUP(C1091,Approaches,2,0),"")</f>
        <v/>
      </c>
      <c r="E1091" s="76">
        <v>6</v>
      </c>
      <c r="F1091" s="11"/>
      <c r="G1091" s="12"/>
      <c r="H1091" s="103"/>
      <c r="I1091" s="14"/>
      <c r="J1091" s="12"/>
      <c r="K1091" s="87"/>
      <c r="L1091" s="82"/>
      <c r="M1091" s="11"/>
    </row>
    <row r="1092" spans="1:13" s="79" customFormat="1" ht="13.5">
      <c r="A1092" s="72"/>
      <c r="B1092" s="88" t="s">
        <v>238</v>
      </c>
      <c r="C1092" s="102"/>
      <c r="D1092" s="86" t="str">
        <f>IF(ISNUMBER(C1092),VLOOKUP(C1092,Approaches,2,0),"")</f>
        <v/>
      </c>
      <c r="E1092" s="76">
        <v>7</v>
      </c>
      <c r="F1092" s="11"/>
      <c r="G1092" s="12"/>
      <c r="H1092" s="103"/>
      <c r="I1092" s="14"/>
      <c r="J1092" s="12"/>
      <c r="K1092" s="87"/>
      <c r="L1092" s="82"/>
      <c r="M1092" s="11"/>
    </row>
    <row r="1093" spans="1:13" s="79" customFormat="1" ht="13.5">
      <c r="A1093" s="72"/>
      <c r="B1093" s="88" t="s">
        <v>238</v>
      </c>
      <c r="C1093" s="102"/>
      <c r="D1093" s="86" t="str">
        <f>IF(ISNUMBER(C1093),VLOOKUP(C1093,Approaches,2,0),"")</f>
        <v/>
      </c>
      <c r="E1093" s="76">
        <v>8</v>
      </c>
      <c r="F1093" s="11"/>
      <c r="G1093" s="12"/>
      <c r="H1093" s="103"/>
      <c r="I1093" s="14"/>
      <c r="J1093" s="12"/>
      <c r="K1093" s="87"/>
      <c r="L1093" s="82"/>
      <c r="M1093" s="11"/>
    </row>
    <row r="1094" spans="1:13" s="79" customFormat="1" ht="13.5">
      <c r="A1094" s="72"/>
      <c r="B1094" s="88" t="s">
        <v>238</v>
      </c>
      <c r="C1094" s="102"/>
      <c r="D1094" s="90" t="str">
        <f>IF(ISNUMBER(C1094),VLOOKUP(C1094,Approaches,2,0),"")</f>
        <v/>
      </c>
      <c r="E1094" s="76">
        <v>9</v>
      </c>
      <c r="F1094" s="11"/>
      <c r="G1094" s="12"/>
      <c r="H1094" s="103"/>
      <c r="I1094" s="14"/>
      <c r="J1094" s="12"/>
      <c r="K1094" s="87"/>
      <c r="L1094" s="82"/>
      <c r="M1094" s="11"/>
    </row>
    <row r="1095" spans="1:13" s="79" customFormat="1" ht="14.25" thickBot="1">
      <c r="A1095" s="72"/>
      <c r="B1095" s="91"/>
      <c r="C1095" s="91"/>
      <c r="D1095" s="86"/>
      <c r="E1095" s="76">
        <v>10</v>
      </c>
      <c r="F1095" s="11"/>
      <c r="G1095" s="12"/>
      <c r="H1095" s="103"/>
      <c r="I1095" s="15"/>
      <c r="J1095" s="12"/>
      <c r="K1095" s="87"/>
      <c r="L1095" s="82"/>
      <c r="M1095" s="11"/>
    </row>
    <row r="1096" spans="1:13" s="79" customFormat="1" ht="14.25" thickBot="1">
      <c r="A1096" s="72" t="str">
        <f>IF(B1096="Code",1+MAX(A$5:A1090),"")</f>
        <v/>
      </c>
      <c r="B1096" s="92"/>
      <c r="C1096" s="92"/>
      <c r="D1096" s="92"/>
      <c r="E1096" s="93"/>
      <c r="F1096" s="94"/>
      <c r="G1096" s="92" t="s">
        <v>204</v>
      </c>
      <c r="H1096" s="95">
        <f>B1086</f>
        <v>1109351</v>
      </c>
      <c r="I1096" s="104"/>
      <c r="J1096" s="93" t="s">
        <v>216</v>
      </c>
      <c r="K1096" s="93"/>
      <c r="L1096" s="93"/>
      <c r="M1096" s="93"/>
    </row>
    <row r="1097" spans="1:13" s="79" customFormat="1" ht="14.25" thickBot="1">
      <c r="A1097" s="72">
        <f>IF(B1097="Code",1+MAX(A$5:A1096),"")</f>
        <v>92</v>
      </c>
      <c r="B1097" s="73" t="s">
        <v>199</v>
      </c>
      <c r="C1097" s="73"/>
      <c r="D1097" s="74" t="s">
        <v>200</v>
      </c>
      <c r="E1097" s="75"/>
      <c r="F1097" s="74" t="s">
        <v>201</v>
      </c>
      <c r="G1097" s="74" t="s">
        <v>202</v>
      </c>
      <c r="H1097" s="75" t="s">
        <v>198</v>
      </c>
      <c r="I1097" s="75" t="s">
        <v>203</v>
      </c>
      <c r="J1097" s="75" t="s">
        <v>215</v>
      </c>
      <c r="K1097" s="76"/>
      <c r="L1097" s="77" t="str">
        <f>IF(AND(ISNUMBER(I1108),ISNUMBER(H1108)),"OK","")</f>
        <v/>
      </c>
      <c r="M1097" s="78"/>
    </row>
    <row r="1098" spans="1:13" s="79" customFormat="1" ht="13.5">
      <c r="A1098" s="72" t="str">
        <f>IF(B1098="Code",1+MAX(A$5:A1097),"")</f>
        <v/>
      </c>
      <c r="B1098" s="80">
        <f>VLOOKUP(A1097,BasicHeadings,2,0)</f>
        <v>1109411</v>
      </c>
      <c r="C1098" s="81"/>
      <c r="D1098" s="80" t="str">
        <f>VLOOKUP(A1097,BasicHeadings,3,0)</f>
        <v>Recreational and sporting services</v>
      </c>
      <c r="E1098" s="76">
        <v>1</v>
      </c>
      <c r="F1098" s="11"/>
      <c r="G1098" s="11"/>
      <c r="H1098" s="12"/>
      <c r="I1098" s="12"/>
      <c r="J1098" s="12" t="s">
        <v>216</v>
      </c>
      <c r="K1098" s="76"/>
      <c r="L1098" s="82"/>
      <c r="M1098" s="11"/>
    </row>
    <row r="1099" spans="1:13" s="79" customFormat="1" ht="15" customHeight="1">
      <c r="A1099" s="72" t="str">
        <f>IF(B1099="Code",1+MAX(A$5:A1098),"")</f>
        <v/>
      </c>
      <c r="B1099" s="83"/>
      <c r="C1099" s="84" t="s">
        <v>212</v>
      </c>
      <c r="D1099" s="83"/>
      <c r="E1099" s="76">
        <v>2</v>
      </c>
      <c r="F1099" s="11"/>
      <c r="G1099" s="11"/>
      <c r="H1099" s="12"/>
      <c r="I1099" s="12"/>
      <c r="J1099" s="12" t="s">
        <v>216</v>
      </c>
      <c r="K1099" s="76"/>
      <c r="L1099" s="82"/>
      <c r="M1099" s="11"/>
    </row>
    <row r="1100" spans="1:13" s="79" customFormat="1" ht="13.5" customHeight="1">
      <c r="A1100" s="72" t="str">
        <f>IF(B1100="Code",1+MAX(A$5:A1099),"")</f>
        <v/>
      </c>
      <c r="B1100" s="85"/>
      <c r="C1100" s="167" t="s">
        <v>239</v>
      </c>
      <c r="D1100" s="168"/>
      <c r="E1100" s="76">
        <v>3</v>
      </c>
      <c r="F1100" s="11"/>
      <c r="G1100" s="11"/>
      <c r="H1100" s="12"/>
      <c r="I1100" s="13"/>
      <c r="J1100" s="12" t="s">
        <v>216</v>
      </c>
      <c r="K1100" s="76"/>
      <c r="L1100" s="82"/>
      <c r="M1100" s="11"/>
    </row>
    <row r="1101" spans="1:13" s="79" customFormat="1" ht="13.5">
      <c r="A1101" s="72" t="str">
        <f>IF(B1101="Code",1+MAX(A$5:A1100),"")</f>
        <v/>
      </c>
      <c r="B1101" s="86"/>
      <c r="C1101" s="169"/>
      <c r="D1101" s="170"/>
      <c r="E1101" s="87">
        <v>4</v>
      </c>
      <c r="F1101" s="11"/>
      <c r="G1101" s="11"/>
      <c r="H1101" s="12"/>
      <c r="I1101" s="12"/>
      <c r="J1101" s="12" t="s">
        <v>216</v>
      </c>
      <c r="K1101" s="76"/>
      <c r="L1101" s="82"/>
      <c r="M1101" s="11"/>
    </row>
    <row r="1102" spans="1:13" s="79" customFormat="1" ht="13.5">
      <c r="A1102" s="72" t="str">
        <f>IF(B1102="Code",1+MAX(A$5:A1101),"")</f>
        <v/>
      </c>
      <c r="B1102" s="88" t="s">
        <v>238</v>
      </c>
      <c r="C1102" s="102"/>
      <c r="D1102" s="89" t="str">
        <f>IF(ISNUMBER(C1102),VLOOKUP(C1102,Approaches,2,0),"")</f>
        <v/>
      </c>
      <c r="E1102" s="76">
        <v>5</v>
      </c>
      <c r="F1102" s="11"/>
      <c r="G1102" s="12"/>
      <c r="H1102" s="103"/>
      <c r="I1102" s="14"/>
      <c r="J1102" s="12" t="s">
        <v>216</v>
      </c>
      <c r="K1102" s="87"/>
      <c r="L1102" s="82"/>
      <c r="M1102" s="11"/>
    </row>
    <row r="1103" spans="1:13" s="79" customFormat="1" ht="13.5">
      <c r="A1103" s="72"/>
      <c r="B1103" s="88" t="s">
        <v>238</v>
      </c>
      <c r="C1103" s="102"/>
      <c r="D1103" s="86" t="str">
        <f>IF(ISNUMBER(C1103),VLOOKUP(C1103,Approaches,2,0),"")</f>
        <v/>
      </c>
      <c r="E1103" s="76">
        <v>6</v>
      </c>
      <c r="F1103" s="11"/>
      <c r="G1103" s="12"/>
      <c r="H1103" s="103"/>
      <c r="I1103" s="14"/>
      <c r="J1103" s="12"/>
      <c r="K1103" s="87"/>
      <c r="L1103" s="82"/>
      <c r="M1103" s="11"/>
    </row>
    <row r="1104" spans="1:13" s="79" customFormat="1" ht="13.5">
      <c r="A1104" s="72"/>
      <c r="B1104" s="88" t="s">
        <v>238</v>
      </c>
      <c r="C1104" s="102"/>
      <c r="D1104" s="86" t="str">
        <f>IF(ISNUMBER(C1104),VLOOKUP(C1104,Approaches,2,0),"")</f>
        <v/>
      </c>
      <c r="E1104" s="76">
        <v>7</v>
      </c>
      <c r="F1104" s="11"/>
      <c r="G1104" s="12"/>
      <c r="H1104" s="103"/>
      <c r="I1104" s="14"/>
      <c r="J1104" s="12"/>
      <c r="K1104" s="87"/>
      <c r="L1104" s="82"/>
      <c r="M1104" s="11"/>
    </row>
    <row r="1105" spans="1:13" s="79" customFormat="1" ht="13.5">
      <c r="A1105" s="72"/>
      <c r="B1105" s="88" t="s">
        <v>238</v>
      </c>
      <c r="C1105" s="102"/>
      <c r="D1105" s="86" t="str">
        <f>IF(ISNUMBER(C1105),VLOOKUP(C1105,Approaches,2,0),"")</f>
        <v/>
      </c>
      <c r="E1105" s="76">
        <v>8</v>
      </c>
      <c r="F1105" s="11"/>
      <c r="G1105" s="12"/>
      <c r="H1105" s="103"/>
      <c r="I1105" s="14"/>
      <c r="J1105" s="12"/>
      <c r="K1105" s="87"/>
      <c r="L1105" s="82"/>
      <c r="M1105" s="11"/>
    </row>
    <row r="1106" spans="1:13" s="79" customFormat="1" ht="13.5">
      <c r="A1106" s="72"/>
      <c r="B1106" s="88" t="s">
        <v>238</v>
      </c>
      <c r="C1106" s="102"/>
      <c r="D1106" s="90" t="str">
        <f>IF(ISNUMBER(C1106),VLOOKUP(C1106,Approaches,2,0),"")</f>
        <v/>
      </c>
      <c r="E1106" s="76">
        <v>9</v>
      </c>
      <c r="F1106" s="11"/>
      <c r="G1106" s="12"/>
      <c r="H1106" s="103"/>
      <c r="I1106" s="14"/>
      <c r="J1106" s="12"/>
      <c r="K1106" s="87"/>
      <c r="L1106" s="82"/>
      <c r="M1106" s="11"/>
    </row>
    <row r="1107" spans="1:13" s="79" customFormat="1" ht="14.25" thickBot="1">
      <c r="A1107" s="72"/>
      <c r="B1107" s="91"/>
      <c r="C1107" s="91"/>
      <c r="D1107" s="86"/>
      <c r="E1107" s="76">
        <v>10</v>
      </c>
      <c r="F1107" s="11"/>
      <c r="G1107" s="12"/>
      <c r="H1107" s="103"/>
      <c r="I1107" s="15"/>
      <c r="J1107" s="12"/>
      <c r="K1107" s="87"/>
      <c r="L1107" s="82"/>
      <c r="M1107" s="11"/>
    </row>
    <row r="1108" spans="1:13" s="79" customFormat="1" ht="14.25" thickBot="1">
      <c r="A1108" s="72" t="str">
        <f>IF(B1108="Code",1+MAX(A$5:A1102),"")</f>
        <v/>
      </c>
      <c r="B1108" s="92"/>
      <c r="C1108" s="92"/>
      <c r="D1108" s="92"/>
      <c r="E1108" s="93"/>
      <c r="F1108" s="94"/>
      <c r="G1108" s="92" t="s">
        <v>204</v>
      </c>
      <c r="H1108" s="95">
        <f>B1098</f>
        <v>1109411</v>
      </c>
      <c r="I1108" s="104"/>
      <c r="J1108" s="93" t="s">
        <v>216</v>
      </c>
      <c r="K1108" s="93"/>
      <c r="L1108" s="93"/>
      <c r="M1108" s="93"/>
    </row>
    <row r="1109" spans="1:13" s="79" customFormat="1" ht="14.25" thickBot="1">
      <c r="A1109" s="72">
        <f>IF(B1109="Code",1+MAX(A$5:A1108),"")</f>
        <v>93</v>
      </c>
      <c r="B1109" s="73" t="s">
        <v>199</v>
      </c>
      <c r="C1109" s="73"/>
      <c r="D1109" s="74" t="s">
        <v>200</v>
      </c>
      <c r="E1109" s="75"/>
      <c r="F1109" s="74" t="s">
        <v>201</v>
      </c>
      <c r="G1109" s="74" t="s">
        <v>202</v>
      </c>
      <c r="H1109" s="75" t="s">
        <v>198</v>
      </c>
      <c r="I1109" s="75" t="s">
        <v>203</v>
      </c>
      <c r="J1109" s="75" t="s">
        <v>215</v>
      </c>
      <c r="K1109" s="76"/>
      <c r="L1109" s="77" t="str">
        <f>IF(AND(ISNUMBER(I1120),ISNUMBER(H1120)),"OK","")</f>
        <v/>
      </c>
      <c r="M1109" s="78"/>
    </row>
    <row r="1110" spans="1:13" s="79" customFormat="1" ht="13.5">
      <c r="A1110" s="72" t="str">
        <f>IF(B1110="Code",1+MAX(A$5:A1109),"")</f>
        <v/>
      </c>
      <c r="B1110" s="80">
        <f>VLOOKUP(A1109,BasicHeadings,2,0)</f>
        <v>1109421</v>
      </c>
      <c r="C1110" s="81"/>
      <c r="D1110" s="80" t="str">
        <f>VLOOKUP(A1109,BasicHeadings,3,0)</f>
        <v>Cultural services</v>
      </c>
      <c r="E1110" s="76">
        <v>1</v>
      </c>
      <c r="F1110" s="11"/>
      <c r="G1110" s="11"/>
      <c r="H1110" s="12"/>
      <c r="I1110" s="12"/>
      <c r="J1110" s="12" t="s">
        <v>216</v>
      </c>
      <c r="K1110" s="76"/>
      <c r="L1110" s="82"/>
      <c r="M1110" s="11"/>
    </row>
    <row r="1111" spans="1:13" s="79" customFormat="1" ht="15" customHeight="1">
      <c r="A1111" s="72" t="str">
        <f>IF(B1111="Code",1+MAX(A$5:A1110),"")</f>
        <v/>
      </c>
      <c r="B1111" s="83"/>
      <c r="C1111" s="84" t="s">
        <v>212</v>
      </c>
      <c r="D1111" s="83"/>
      <c r="E1111" s="76">
        <v>2</v>
      </c>
      <c r="F1111" s="11"/>
      <c r="G1111" s="11"/>
      <c r="H1111" s="12"/>
      <c r="I1111" s="12"/>
      <c r="J1111" s="12" t="s">
        <v>216</v>
      </c>
      <c r="K1111" s="76"/>
      <c r="L1111" s="82"/>
      <c r="M1111" s="11"/>
    </row>
    <row r="1112" spans="1:13" s="79" customFormat="1" ht="13.5" customHeight="1">
      <c r="A1112" s="72" t="str">
        <f>IF(B1112="Code",1+MAX(A$5:A1111),"")</f>
        <v/>
      </c>
      <c r="B1112" s="85"/>
      <c r="C1112" s="167" t="s">
        <v>239</v>
      </c>
      <c r="D1112" s="168"/>
      <c r="E1112" s="76">
        <v>3</v>
      </c>
      <c r="F1112" s="11"/>
      <c r="G1112" s="11"/>
      <c r="H1112" s="12"/>
      <c r="I1112" s="13"/>
      <c r="J1112" s="12" t="s">
        <v>216</v>
      </c>
      <c r="K1112" s="76"/>
      <c r="L1112" s="82"/>
      <c r="M1112" s="11"/>
    </row>
    <row r="1113" spans="1:13" s="79" customFormat="1" ht="13.5">
      <c r="A1113" s="72" t="str">
        <f>IF(B1113="Code",1+MAX(A$5:A1112),"")</f>
        <v/>
      </c>
      <c r="B1113" s="86"/>
      <c r="C1113" s="169"/>
      <c r="D1113" s="170"/>
      <c r="E1113" s="87">
        <v>4</v>
      </c>
      <c r="F1113" s="11"/>
      <c r="G1113" s="11"/>
      <c r="H1113" s="12"/>
      <c r="I1113" s="12"/>
      <c r="J1113" s="12" t="s">
        <v>216</v>
      </c>
      <c r="K1113" s="76"/>
      <c r="L1113" s="82"/>
      <c r="M1113" s="11"/>
    </row>
    <row r="1114" spans="1:13" s="79" customFormat="1" ht="13.5">
      <c r="A1114" s="72" t="str">
        <f>IF(B1114="Code",1+MAX(A$5:A1113),"")</f>
        <v/>
      </c>
      <c r="B1114" s="88" t="s">
        <v>238</v>
      </c>
      <c r="C1114" s="102"/>
      <c r="D1114" s="89" t="str">
        <f>IF(ISNUMBER(C1114),VLOOKUP(C1114,Approaches,2,0),"")</f>
        <v/>
      </c>
      <c r="E1114" s="76">
        <v>5</v>
      </c>
      <c r="F1114" s="11"/>
      <c r="G1114" s="12"/>
      <c r="H1114" s="103"/>
      <c r="I1114" s="14"/>
      <c r="J1114" s="12" t="s">
        <v>216</v>
      </c>
      <c r="K1114" s="87"/>
      <c r="L1114" s="82"/>
      <c r="M1114" s="11"/>
    </row>
    <row r="1115" spans="1:13" s="79" customFormat="1" ht="13.5">
      <c r="A1115" s="72"/>
      <c r="B1115" s="88" t="s">
        <v>238</v>
      </c>
      <c r="C1115" s="102"/>
      <c r="D1115" s="86" t="str">
        <f>IF(ISNUMBER(C1115),VLOOKUP(C1115,Approaches,2,0),"")</f>
        <v/>
      </c>
      <c r="E1115" s="76">
        <v>6</v>
      </c>
      <c r="F1115" s="11"/>
      <c r="G1115" s="12"/>
      <c r="H1115" s="103"/>
      <c r="I1115" s="14"/>
      <c r="J1115" s="12"/>
      <c r="K1115" s="87"/>
      <c r="L1115" s="82"/>
      <c r="M1115" s="11"/>
    </row>
    <row r="1116" spans="1:13" s="79" customFormat="1" ht="13.5">
      <c r="A1116" s="72"/>
      <c r="B1116" s="88" t="s">
        <v>238</v>
      </c>
      <c r="C1116" s="102"/>
      <c r="D1116" s="86" t="str">
        <f>IF(ISNUMBER(C1116),VLOOKUP(C1116,Approaches,2,0),"")</f>
        <v/>
      </c>
      <c r="E1116" s="76">
        <v>7</v>
      </c>
      <c r="F1116" s="11"/>
      <c r="G1116" s="12"/>
      <c r="H1116" s="103"/>
      <c r="I1116" s="14"/>
      <c r="J1116" s="12"/>
      <c r="K1116" s="87"/>
      <c r="L1116" s="82"/>
      <c r="M1116" s="11"/>
    </row>
    <row r="1117" spans="1:13" s="79" customFormat="1" ht="13.5">
      <c r="A1117" s="72"/>
      <c r="B1117" s="88" t="s">
        <v>238</v>
      </c>
      <c r="C1117" s="102"/>
      <c r="D1117" s="86" t="str">
        <f>IF(ISNUMBER(C1117),VLOOKUP(C1117,Approaches,2,0),"")</f>
        <v/>
      </c>
      <c r="E1117" s="76">
        <v>8</v>
      </c>
      <c r="F1117" s="11"/>
      <c r="G1117" s="12"/>
      <c r="H1117" s="103"/>
      <c r="I1117" s="14"/>
      <c r="J1117" s="12"/>
      <c r="K1117" s="87"/>
      <c r="L1117" s="82"/>
      <c r="M1117" s="11"/>
    </row>
    <row r="1118" spans="1:13" s="79" customFormat="1" ht="13.5">
      <c r="A1118" s="72"/>
      <c r="B1118" s="88" t="s">
        <v>238</v>
      </c>
      <c r="C1118" s="102"/>
      <c r="D1118" s="90" t="str">
        <f>IF(ISNUMBER(C1118),VLOOKUP(C1118,Approaches,2,0),"")</f>
        <v/>
      </c>
      <c r="E1118" s="76">
        <v>9</v>
      </c>
      <c r="F1118" s="11"/>
      <c r="G1118" s="12"/>
      <c r="H1118" s="103"/>
      <c r="I1118" s="14"/>
      <c r="J1118" s="12"/>
      <c r="K1118" s="87"/>
      <c r="L1118" s="82"/>
      <c r="M1118" s="11"/>
    </row>
    <row r="1119" spans="1:13" s="79" customFormat="1" ht="14.25" thickBot="1">
      <c r="A1119" s="72"/>
      <c r="B1119" s="91"/>
      <c r="C1119" s="91"/>
      <c r="D1119" s="86"/>
      <c r="E1119" s="76">
        <v>10</v>
      </c>
      <c r="F1119" s="11"/>
      <c r="G1119" s="12"/>
      <c r="H1119" s="103"/>
      <c r="I1119" s="15"/>
      <c r="J1119" s="12"/>
      <c r="K1119" s="87"/>
      <c r="L1119" s="82"/>
      <c r="M1119" s="11"/>
    </row>
    <row r="1120" spans="1:13" s="79" customFormat="1" ht="14.25" thickBot="1">
      <c r="A1120" s="72" t="str">
        <f>IF(B1120="Code",1+MAX(A$5:A1114),"")</f>
        <v/>
      </c>
      <c r="B1120" s="92"/>
      <c r="C1120" s="92"/>
      <c r="D1120" s="92"/>
      <c r="E1120" s="93"/>
      <c r="F1120" s="94"/>
      <c r="G1120" s="92" t="s">
        <v>204</v>
      </c>
      <c r="H1120" s="95">
        <f>B1110</f>
        <v>1109421</v>
      </c>
      <c r="I1120" s="104"/>
      <c r="J1120" s="93" t="s">
        <v>216</v>
      </c>
      <c r="K1120" s="93"/>
      <c r="L1120" s="93"/>
      <c r="M1120" s="93"/>
    </row>
    <row r="1121" spans="1:13" s="79" customFormat="1" ht="14.25" thickBot="1">
      <c r="A1121" s="72">
        <f>IF(B1121="Code",1+MAX(A$5:A1120),"")</f>
        <v>94</v>
      </c>
      <c r="B1121" s="73" t="s">
        <v>199</v>
      </c>
      <c r="C1121" s="73"/>
      <c r="D1121" s="74" t="s">
        <v>200</v>
      </c>
      <c r="E1121" s="75"/>
      <c r="F1121" s="74" t="s">
        <v>201</v>
      </c>
      <c r="G1121" s="74" t="s">
        <v>202</v>
      </c>
      <c r="H1121" s="75" t="s">
        <v>198</v>
      </c>
      <c r="I1121" s="75" t="s">
        <v>203</v>
      </c>
      <c r="J1121" s="75" t="s">
        <v>215</v>
      </c>
      <c r="K1121" s="76"/>
      <c r="L1121" s="77" t="str">
        <f>IF(AND(ISNUMBER(I1132),ISNUMBER(H1132)),"OK","")</f>
        <v/>
      </c>
      <c r="M1121" s="78"/>
    </row>
    <row r="1122" spans="1:13" s="79" customFormat="1" ht="13.5">
      <c r="A1122" s="72" t="str">
        <f>IF(B1122="Code",1+MAX(A$5:A1121),"")</f>
        <v/>
      </c>
      <c r="B1122" s="80">
        <f>VLOOKUP(A1121,BasicHeadings,2,0)</f>
        <v>1109431</v>
      </c>
      <c r="C1122" s="81"/>
      <c r="D1122" s="80" t="str">
        <f>VLOOKUP(A1121,BasicHeadings,3,0)</f>
        <v>Games of chance</v>
      </c>
      <c r="E1122" s="76">
        <v>1</v>
      </c>
      <c r="F1122" s="11"/>
      <c r="G1122" s="11"/>
      <c r="H1122" s="12"/>
      <c r="I1122" s="12"/>
      <c r="J1122" s="12" t="s">
        <v>216</v>
      </c>
      <c r="K1122" s="76"/>
      <c r="L1122" s="82"/>
      <c r="M1122" s="11"/>
    </row>
    <row r="1123" spans="1:13" s="79" customFormat="1" ht="15" customHeight="1">
      <c r="A1123" s="72" t="str">
        <f>IF(B1123="Code",1+MAX(A$5:A1122),"")</f>
        <v/>
      </c>
      <c r="B1123" s="83"/>
      <c r="C1123" s="84" t="s">
        <v>212</v>
      </c>
      <c r="D1123" s="83"/>
      <c r="E1123" s="76">
        <v>2</v>
      </c>
      <c r="F1123" s="11"/>
      <c r="G1123" s="11"/>
      <c r="H1123" s="12"/>
      <c r="I1123" s="12"/>
      <c r="J1123" s="12" t="s">
        <v>216</v>
      </c>
      <c r="K1123" s="76"/>
      <c r="L1123" s="82"/>
      <c r="M1123" s="11"/>
    </row>
    <row r="1124" spans="1:13" s="79" customFormat="1" ht="13.5" customHeight="1">
      <c r="A1124" s="72" t="str">
        <f>IF(B1124="Code",1+MAX(A$5:A1123),"")</f>
        <v/>
      </c>
      <c r="B1124" s="85"/>
      <c r="C1124" s="167" t="s">
        <v>239</v>
      </c>
      <c r="D1124" s="168"/>
      <c r="E1124" s="76">
        <v>3</v>
      </c>
      <c r="F1124" s="11"/>
      <c r="G1124" s="11"/>
      <c r="H1124" s="12"/>
      <c r="I1124" s="13"/>
      <c r="J1124" s="12" t="s">
        <v>216</v>
      </c>
      <c r="K1124" s="76"/>
      <c r="L1124" s="82"/>
      <c r="M1124" s="11"/>
    </row>
    <row r="1125" spans="1:13" s="79" customFormat="1" ht="13.5">
      <c r="A1125" s="72" t="str">
        <f>IF(B1125="Code",1+MAX(A$5:A1124),"")</f>
        <v/>
      </c>
      <c r="B1125" s="86"/>
      <c r="C1125" s="169"/>
      <c r="D1125" s="170"/>
      <c r="E1125" s="87">
        <v>4</v>
      </c>
      <c r="F1125" s="11"/>
      <c r="G1125" s="11"/>
      <c r="H1125" s="12"/>
      <c r="I1125" s="12"/>
      <c r="J1125" s="12" t="s">
        <v>216</v>
      </c>
      <c r="K1125" s="76"/>
      <c r="L1125" s="82"/>
      <c r="M1125" s="11"/>
    </row>
    <row r="1126" spans="1:13" s="79" customFormat="1" ht="13.5">
      <c r="A1126" s="72" t="str">
        <f>IF(B1126="Code",1+MAX(A$5:A1125),"")</f>
        <v/>
      </c>
      <c r="B1126" s="88" t="s">
        <v>238</v>
      </c>
      <c r="C1126" s="102"/>
      <c r="D1126" s="89" t="str">
        <f>IF(ISNUMBER(C1126),VLOOKUP(C1126,Approaches,2,0),"")</f>
        <v/>
      </c>
      <c r="E1126" s="76">
        <v>5</v>
      </c>
      <c r="F1126" s="11"/>
      <c r="G1126" s="12"/>
      <c r="H1126" s="103"/>
      <c r="I1126" s="14"/>
      <c r="J1126" s="12" t="s">
        <v>216</v>
      </c>
      <c r="K1126" s="87"/>
      <c r="L1126" s="82"/>
      <c r="M1126" s="11"/>
    </row>
    <row r="1127" spans="1:13" s="79" customFormat="1" ht="13.5">
      <c r="A1127" s="72"/>
      <c r="B1127" s="88" t="s">
        <v>238</v>
      </c>
      <c r="C1127" s="102"/>
      <c r="D1127" s="86" t="str">
        <f>IF(ISNUMBER(C1127),VLOOKUP(C1127,Approaches,2,0),"")</f>
        <v/>
      </c>
      <c r="E1127" s="76">
        <v>6</v>
      </c>
      <c r="F1127" s="11"/>
      <c r="G1127" s="12"/>
      <c r="H1127" s="103"/>
      <c r="I1127" s="14"/>
      <c r="J1127" s="12"/>
      <c r="K1127" s="87"/>
      <c r="L1127" s="82"/>
      <c r="M1127" s="11"/>
    </row>
    <row r="1128" spans="1:13" s="79" customFormat="1" ht="13.5">
      <c r="A1128" s="72"/>
      <c r="B1128" s="88" t="s">
        <v>238</v>
      </c>
      <c r="C1128" s="102"/>
      <c r="D1128" s="86" t="str">
        <f>IF(ISNUMBER(C1128),VLOOKUP(C1128,Approaches,2,0),"")</f>
        <v/>
      </c>
      <c r="E1128" s="76">
        <v>7</v>
      </c>
      <c r="F1128" s="11"/>
      <c r="G1128" s="12"/>
      <c r="H1128" s="103"/>
      <c r="I1128" s="14"/>
      <c r="J1128" s="12"/>
      <c r="K1128" s="87"/>
      <c r="L1128" s="82"/>
      <c r="M1128" s="11"/>
    </row>
    <row r="1129" spans="1:13" s="79" customFormat="1" ht="13.5">
      <c r="A1129" s="72"/>
      <c r="B1129" s="88" t="s">
        <v>238</v>
      </c>
      <c r="C1129" s="102"/>
      <c r="D1129" s="86" t="str">
        <f>IF(ISNUMBER(C1129),VLOOKUP(C1129,Approaches,2,0),"")</f>
        <v/>
      </c>
      <c r="E1129" s="76">
        <v>8</v>
      </c>
      <c r="F1129" s="11"/>
      <c r="G1129" s="12"/>
      <c r="H1129" s="103"/>
      <c r="I1129" s="14"/>
      <c r="J1129" s="12"/>
      <c r="K1129" s="87"/>
      <c r="L1129" s="82"/>
      <c r="M1129" s="11"/>
    </row>
    <row r="1130" spans="1:13" s="79" customFormat="1" ht="13.5">
      <c r="A1130" s="72"/>
      <c r="B1130" s="88" t="s">
        <v>238</v>
      </c>
      <c r="C1130" s="102"/>
      <c r="D1130" s="90" t="str">
        <f>IF(ISNUMBER(C1130),VLOOKUP(C1130,Approaches,2,0),"")</f>
        <v/>
      </c>
      <c r="E1130" s="76">
        <v>9</v>
      </c>
      <c r="F1130" s="11"/>
      <c r="G1130" s="12"/>
      <c r="H1130" s="103"/>
      <c r="I1130" s="14"/>
      <c r="J1130" s="12"/>
      <c r="K1130" s="87"/>
      <c r="L1130" s="82"/>
      <c r="M1130" s="11"/>
    </row>
    <row r="1131" spans="1:13" s="79" customFormat="1" ht="14.25" thickBot="1">
      <c r="A1131" s="72"/>
      <c r="B1131" s="91"/>
      <c r="C1131" s="91"/>
      <c r="D1131" s="86"/>
      <c r="E1131" s="76">
        <v>10</v>
      </c>
      <c r="F1131" s="11"/>
      <c r="G1131" s="12"/>
      <c r="H1131" s="103"/>
      <c r="I1131" s="15"/>
      <c r="J1131" s="12"/>
      <c r="K1131" s="87"/>
      <c r="L1131" s="82"/>
      <c r="M1131" s="11"/>
    </row>
    <row r="1132" spans="1:13" s="79" customFormat="1" ht="14.25" thickBot="1">
      <c r="A1132" s="72" t="str">
        <f>IF(B1132="Code",1+MAX(A$5:A1126),"")</f>
        <v/>
      </c>
      <c r="B1132" s="92"/>
      <c r="C1132" s="92"/>
      <c r="D1132" s="92"/>
      <c r="E1132" s="93"/>
      <c r="F1132" s="94"/>
      <c r="G1132" s="92" t="s">
        <v>204</v>
      </c>
      <c r="H1132" s="95">
        <f>B1122</f>
        <v>1109431</v>
      </c>
      <c r="I1132" s="104"/>
      <c r="J1132" s="93" t="s">
        <v>216</v>
      </c>
      <c r="K1132" s="93"/>
      <c r="L1132" s="93"/>
      <c r="M1132" s="93"/>
    </row>
    <row r="1133" spans="1:13" s="79" customFormat="1" ht="14.25" thickBot="1">
      <c r="A1133" s="72">
        <f>IF(B1133="Code",1+MAX(A$5:A1132),"")</f>
        <v>95</v>
      </c>
      <c r="B1133" s="73" t="s">
        <v>199</v>
      </c>
      <c r="C1133" s="73"/>
      <c r="D1133" s="74" t="s">
        <v>200</v>
      </c>
      <c r="E1133" s="75"/>
      <c r="F1133" s="74" t="s">
        <v>201</v>
      </c>
      <c r="G1133" s="74" t="s">
        <v>202</v>
      </c>
      <c r="H1133" s="75" t="s">
        <v>198</v>
      </c>
      <c r="I1133" s="75" t="s">
        <v>203</v>
      </c>
      <c r="J1133" s="75" t="s">
        <v>215</v>
      </c>
      <c r="K1133" s="76"/>
      <c r="L1133" s="77" t="str">
        <f>IF(AND(ISNUMBER(I1144),ISNUMBER(H1144)),"OK","")</f>
        <v/>
      </c>
      <c r="M1133" s="78"/>
    </row>
    <row r="1134" spans="1:13" s="79" customFormat="1" ht="13.5">
      <c r="A1134" s="72" t="str">
        <f>IF(B1134="Code",1+MAX(A$5:A1133),"")</f>
        <v/>
      </c>
      <c r="B1134" s="80">
        <f>VLOOKUP(A1133,BasicHeadings,2,0)</f>
        <v>1109511</v>
      </c>
      <c r="C1134" s="81"/>
      <c r="D1134" s="80" t="str">
        <f>VLOOKUP(A1133,BasicHeadings,3,0)</f>
        <v>Newspapers, books and stationery</v>
      </c>
      <c r="E1134" s="76">
        <v>1</v>
      </c>
      <c r="F1134" s="11"/>
      <c r="G1134" s="11"/>
      <c r="H1134" s="12"/>
      <c r="I1134" s="12"/>
      <c r="J1134" s="12" t="s">
        <v>216</v>
      </c>
      <c r="K1134" s="76"/>
      <c r="L1134" s="82"/>
      <c r="M1134" s="11"/>
    </row>
    <row r="1135" spans="1:13" s="79" customFormat="1" ht="15" customHeight="1">
      <c r="A1135" s="72" t="str">
        <f>IF(B1135="Code",1+MAX(A$5:A1134),"")</f>
        <v/>
      </c>
      <c r="B1135" s="83"/>
      <c r="C1135" s="84" t="s">
        <v>212</v>
      </c>
      <c r="D1135" s="83"/>
      <c r="E1135" s="76">
        <v>2</v>
      </c>
      <c r="F1135" s="11"/>
      <c r="G1135" s="11"/>
      <c r="H1135" s="12"/>
      <c r="I1135" s="12"/>
      <c r="J1135" s="12" t="s">
        <v>216</v>
      </c>
      <c r="K1135" s="76"/>
      <c r="L1135" s="82"/>
      <c r="M1135" s="11"/>
    </row>
    <row r="1136" spans="1:13" s="79" customFormat="1" ht="13.5" customHeight="1">
      <c r="A1136" s="72" t="str">
        <f>IF(B1136="Code",1+MAX(A$5:A1135),"")</f>
        <v/>
      </c>
      <c r="B1136" s="85"/>
      <c r="C1136" s="167" t="s">
        <v>239</v>
      </c>
      <c r="D1136" s="168"/>
      <c r="E1136" s="76">
        <v>3</v>
      </c>
      <c r="F1136" s="11"/>
      <c r="G1136" s="11"/>
      <c r="H1136" s="12"/>
      <c r="I1136" s="13"/>
      <c r="J1136" s="12" t="s">
        <v>216</v>
      </c>
      <c r="K1136" s="76"/>
      <c r="L1136" s="82"/>
      <c r="M1136" s="11"/>
    </row>
    <row r="1137" spans="1:13" s="79" customFormat="1" ht="13.5">
      <c r="A1137" s="72" t="str">
        <f>IF(B1137="Code",1+MAX(A$5:A1136),"")</f>
        <v/>
      </c>
      <c r="B1137" s="86"/>
      <c r="C1137" s="169"/>
      <c r="D1137" s="170"/>
      <c r="E1137" s="87">
        <v>4</v>
      </c>
      <c r="F1137" s="11"/>
      <c r="G1137" s="11"/>
      <c r="H1137" s="12"/>
      <c r="I1137" s="12"/>
      <c r="J1137" s="12" t="s">
        <v>216</v>
      </c>
      <c r="K1137" s="76"/>
      <c r="L1137" s="82"/>
      <c r="M1137" s="11"/>
    </row>
    <row r="1138" spans="1:13" s="79" customFormat="1" ht="13.5">
      <c r="A1138" s="72" t="str">
        <f>IF(B1138="Code",1+MAX(A$5:A1137),"")</f>
        <v/>
      </c>
      <c r="B1138" s="88" t="s">
        <v>238</v>
      </c>
      <c r="C1138" s="102"/>
      <c r="D1138" s="89" t="str">
        <f>IF(ISNUMBER(C1138),VLOOKUP(C1138,Approaches,2,0),"")</f>
        <v/>
      </c>
      <c r="E1138" s="76">
        <v>5</v>
      </c>
      <c r="F1138" s="11"/>
      <c r="G1138" s="12"/>
      <c r="H1138" s="103"/>
      <c r="I1138" s="14"/>
      <c r="J1138" s="12" t="s">
        <v>216</v>
      </c>
      <c r="K1138" s="87"/>
      <c r="L1138" s="82"/>
      <c r="M1138" s="11"/>
    </row>
    <row r="1139" spans="1:13" s="79" customFormat="1" ht="13.5">
      <c r="A1139" s="72"/>
      <c r="B1139" s="88" t="s">
        <v>238</v>
      </c>
      <c r="C1139" s="102"/>
      <c r="D1139" s="86" t="str">
        <f>IF(ISNUMBER(C1139),VLOOKUP(C1139,Approaches,2,0),"")</f>
        <v/>
      </c>
      <c r="E1139" s="76">
        <v>6</v>
      </c>
      <c r="F1139" s="11"/>
      <c r="G1139" s="12"/>
      <c r="H1139" s="103"/>
      <c r="I1139" s="14"/>
      <c r="J1139" s="12"/>
      <c r="K1139" s="87"/>
      <c r="L1139" s="82"/>
      <c r="M1139" s="11"/>
    </row>
    <row r="1140" spans="1:13" s="79" customFormat="1" ht="13.5">
      <c r="A1140" s="72"/>
      <c r="B1140" s="88" t="s">
        <v>238</v>
      </c>
      <c r="C1140" s="102"/>
      <c r="D1140" s="86" t="str">
        <f>IF(ISNUMBER(C1140),VLOOKUP(C1140,Approaches,2,0),"")</f>
        <v/>
      </c>
      <c r="E1140" s="76">
        <v>7</v>
      </c>
      <c r="F1140" s="11"/>
      <c r="G1140" s="12"/>
      <c r="H1140" s="103"/>
      <c r="I1140" s="14"/>
      <c r="J1140" s="12"/>
      <c r="K1140" s="87"/>
      <c r="L1140" s="82"/>
      <c r="M1140" s="11"/>
    </row>
    <row r="1141" spans="1:13" s="79" customFormat="1" ht="13.5">
      <c r="A1141" s="72"/>
      <c r="B1141" s="88" t="s">
        <v>238</v>
      </c>
      <c r="C1141" s="102"/>
      <c r="D1141" s="86" t="str">
        <f>IF(ISNUMBER(C1141),VLOOKUP(C1141,Approaches,2,0),"")</f>
        <v/>
      </c>
      <c r="E1141" s="76">
        <v>8</v>
      </c>
      <c r="F1141" s="11"/>
      <c r="G1141" s="12"/>
      <c r="H1141" s="103"/>
      <c r="I1141" s="14"/>
      <c r="J1141" s="12"/>
      <c r="K1141" s="87"/>
      <c r="L1141" s="82"/>
      <c r="M1141" s="11"/>
    </row>
    <row r="1142" spans="1:13" s="79" customFormat="1" ht="13.5">
      <c r="A1142" s="72"/>
      <c r="B1142" s="88" t="s">
        <v>238</v>
      </c>
      <c r="C1142" s="102"/>
      <c r="D1142" s="90" t="str">
        <f>IF(ISNUMBER(C1142),VLOOKUP(C1142,Approaches,2,0),"")</f>
        <v/>
      </c>
      <c r="E1142" s="76">
        <v>9</v>
      </c>
      <c r="F1142" s="11"/>
      <c r="G1142" s="12"/>
      <c r="H1142" s="103"/>
      <c r="I1142" s="14"/>
      <c r="J1142" s="12"/>
      <c r="K1142" s="87"/>
      <c r="L1142" s="82"/>
      <c r="M1142" s="11"/>
    </row>
    <row r="1143" spans="1:13" s="79" customFormat="1" ht="14.25" thickBot="1">
      <c r="A1143" s="72"/>
      <c r="B1143" s="91"/>
      <c r="C1143" s="91"/>
      <c r="D1143" s="86"/>
      <c r="E1143" s="76">
        <v>10</v>
      </c>
      <c r="F1143" s="11"/>
      <c r="G1143" s="12"/>
      <c r="H1143" s="103"/>
      <c r="I1143" s="15"/>
      <c r="J1143" s="12"/>
      <c r="K1143" s="87"/>
      <c r="L1143" s="82"/>
      <c r="M1143" s="11"/>
    </row>
    <row r="1144" spans="1:13" s="79" customFormat="1" ht="14.25" thickBot="1">
      <c r="A1144" s="72" t="str">
        <f>IF(B1144="Code",1+MAX(A$5:A1138),"")</f>
        <v/>
      </c>
      <c r="B1144" s="92"/>
      <c r="C1144" s="92"/>
      <c r="D1144" s="92"/>
      <c r="E1144" s="93"/>
      <c r="F1144" s="94"/>
      <c r="G1144" s="92" t="s">
        <v>204</v>
      </c>
      <c r="H1144" s="95">
        <f>B1134</f>
        <v>1109511</v>
      </c>
      <c r="I1144" s="104"/>
      <c r="J1144" s="93" t="s">
        <v>216</v>
      </c>
      <c r="K1144" s="93"/>
      <c r="L1144" s="93"/>
      <c r="M1144" s="93"/>
    </row>
    <row r="1145" spans="1:13" s="79" customFormat="1" ht="14.25" thickBot="1">
      <c r="A1145" s="72">
        <f>IF(B1145="Code",1+MAX(A$5:A1144),"")</f>
        <v>96</v>
      </c>
      <c r="B1145" s="73" t="s">
        <v>199</v>
      </c>
      <c r="C1145" s="73"/>
      <c r="D1145" s="74" t="s">
        <v>200</v>
      </c>
      <c r="E1145" s="75"/>
      <c r="F1145" s="74" t="s">
        <v>201</v>
      </c>
      <c r="G1145" s="74" t="s">
        <v>202</v>
      </c>
      <c r="H1145" s="75" t="s">
        <v>198</v>
      </c>
      <c r="I1145" s="75" t="s">
        <v>203</v>
      </c>
      <c r="J1145" s="75" t="s">
        <v>215</v>
      </c>
      <c r="K1145" s="76"/>
      <c r="L1145" s="77" t="str">
        <f>IF(AND(ISNUMBER(I1156),ISNUMBER(H1156)),"OK","")</f>
        <v/>
      </c>
      <c r="M1145" s="78"/>
    </row>
    <row r="1146" spans="1:13" s="79" customFormat="1" ht="13.5">
      <c r="A1146" s="72" t="str">
        <f>IF(B1146="Code",1+MAX(A$5:A1145),"")</f>
        <v/>
      </c>
      <c r="B1146" s="80">
        <f>VLOOKUP(A1145,BasicHeadings,2,0)</f>
        <v>1109611</v>
      </c>
      <c r="C1146" s="81"/>
      <c r="D1146" s="80" t="str">
        <f>VLOOKUP(A1145,BasicHeadings,3,0)</f>
        <v>Package holidays</v>
      </c>
      <c r="E1146" s="76">
        <v>1</v>
      </c>
      <c r="F1146" s="11"/>
      <c r="G1146" s="11"/>
      <c r="H1146" s="12"/>
      <c r="I1146" s="12"/>
      <c r="J1146" s="12" t="s">
        <v>216</v>
      </c>
      <c r="K1146" s="76"/>
      <c r="L1146" s="82"/>
      <c r="M1146" s="11"/>
    </row>
    <row r="1147" spans="1:13" s="79" customFormat="1" ht="15" customHeight="1">
      <c r="A1147" s="72" t="str">
        <f>IF(B1147="Code",1+MAX(A$5:A1146),"")</f>
        <v/>
      </c>
      <c r="B1147" s="83"/>
      <c r="C1147" s="84" t="s">
        <v>212</v>
      </c>
      <c r="D1147" s="83"/>
      <c r="E1147" s="76">
        <v>2</v>
      </c>
      <c r="F1147" s="11"/>
      <c r="G1147" s="11"/>
      <c r="H1147" s="12"/>
      <c r="I1147" s="12"/>
      <c r="J1147" s="12" t="s">
        <v>216</v>
      </c>
      <c r="K1147" s="76"/>
      <c r="L1147" s="82"/>
      <c r="M1147" s="11"/>
    </row>
    <row r="1148" spans="1:13" s="79" customFormat="1" ht="13.5" customHeight="1">
      <c r="A1148" s="72" t="str">
        <f>IF(B1148="Code",1+MAX(A$5:A1147),"")</f>
        <v/>
      </c>
      <c r="B1148" s="85"/>
      <c r="C1148" s="167" t="s">
        <v>239</v>
      </c>
      <c r="D1148" s="168"/>
      <c r="E1148" s="76">
        <v>3</v>
      </c>
      <c r="F1148" s="11"/>
      <c r="G1148" s="11"/>
      <c r="H1148" s="12"/>
      <c r="I1148" s="13"/>
      <c r="J1148" s="12" t="s">
        <v>216</v>
      </c>
      <c r="K1148" s="76"/>
      <c r="L1148" s="82"/>
      <c r="M1148" s="11"/>
    </row>
    <row r="1149" spans="1:13" s="79" customFormat="1" ht="13.5">
      <c r="A1149" s="72" t="str">
        <f>IF(B1149="Code",1+MAX(A$5:A1148),"")</f>
        <v/>
      </c>
      <c r="B1149" s="86"/>
      <c r="C1149" s="169"/>
      <c r="D1149" s="170"/>
      <c r="E1149" s="87">
        <v>4</v>
      </c>
      <c r="F1149" s="11"/>
      <c r="G1149" s="11"/>
      <c r="H1149" s="12"/>
      <c r="I1149" s="12"/>
      <c r="J1149" s="12" t="s">
        <v>216</v>
      </c>
      <c r="K1149" s="76"/>
      <c r="L1149" s="82"/>
      <c r="M1149" s="11"/>
    </row>
    <row r="1150" spans="1:13" s="79" customFormat="1" ht="13.5">
      <c r="A1150" s="72" t="str">
        <f>IF(B1150="Code",1+MAX(A$5:A1149),"")</f>
        <v/>
      </c>
      <c r="B1150" s="88" t="s">
        <v>238</v>
      </c>
      <c r="C1150" s="102"/>
      <c r="D1150" s="89" t="str">
        <f>IF(ISNUMBER(C1150),VLOOKUP(C1150,Approaches,2,0),"")</f>
        <v/>
      </c>
      <c r="E1150" s="76">
        <v>5</v>
      </c>
      <c r="F1150" s="11"/>
      <c r="G1150" s="12"/>
      <c r="H1150" s="103"/>
      <c r="I1150" s="14"/>
      <c r="J1150" s="12" t="s">
        <v>216</v>
      </c>
      <c r="K1150" s="87"/>
      <c r="L1150" s="82"/>
      <c r="M1150" s="11"/>
    </row>
    <row r="1151" spans="1:13" s="79" customFormat="1" ht="13.5">
      <c r="A1151" s="72"/>
      <c r="B1151" s="88" t="s">
        <v>238</v>
      </c>
      <c r="C1151" s="102"/>
      <c r="D1151" s="86" t="str">
        <f>IF(ISNUMBER(C1151),VLOOKUP(C1151,Approaches,2,0),"")</f>
        <v/>
      </c>
      <c r="E1151" s="76">
        <v>6</v>
      </c>
      <c r="F1151" s="11"/>
      <c r="G1151" s="12"/>
      <c r="H1151" s="103"/>
      <c r="I1151" s="14"/>
      <c r="J1151" s="12"/>
      <c r="K1151" s="87"/>
      <c r="L1151" s="82"/>
      <c r="M1151" s="11"/>
    </row>
    <row r="1152" spans="1:13" s="79" customFormat="1" ht="13.5">
      <c r="A1152" s="72"/>
      <c r="B1152" s="88" t="s">
        <v>238</v>
      </c>
      <c r="C1152" s="102"/>
      <c r="D1152" s="86" t="str">
        <f>IF(ISNUMBER(C1152),VLOOKUP(C1152,Approaches,2,0),"")</f>
        <v/>
      </c>
      <c r="E1152" s="76">
        <v>7</v>
      </c>
      <c r="F1152" s="11"/>
      <c r="G1152" s="12"/>
      <c r="H1152" s="103"/>
      <c r="I1152" s="14"/>
      <c r="J1152" s="12"/>
      <c r="K1152" s="87"/>
      <c r="L1152" s="82"/>
      <c r="M1152" s="11"/>
    </row>
    <row r="1153" spans="1:13" s="79" customFormat="1" ht="13.5">
      <c r="A1153" s="72"/>
      <c r="B1153" s="88" t="s">
        <v>238</v>
      </c>
      <c r="C1153" s="102"/>
      <c r="D1153" s="86" t="str">
        <f>IF(ISNUMBER(C1153),VLOOKUP(C1153,Approaches,2,0),"")</f>
        <v/>
      </c>
      <c r="E1153" s="76">
        <v>8</v>
      </c>
      <c r="F1153" s="11"/>
      <c r="G1153" s="12"/>
      <c r="H1153" s="103"/>
      <c r="I1153" s="14"/>
      <c r="J1153" s="12"/>
      <c r="K1153" s="87"/>
      <c r="L1153" s="82"/>
      <c r="M1153" s="11"/>
    </row>
    <row r="1154" spans="1:13" s="79" customFormat="1" ht="13.5">
      <c r="A1154" s="72"/>
      <c r="B1154" s="88" t="s">
        <v>238</v>
      </c>
      <c r="C1154" s="102"/>
      <c r="D1154" s="90" t="str">
        <f>IF(ISNUMBER(C1154),VLOOKUP(C1154,Approaches,2,0),"")</f>
        <v/>
      </c>
      <c r="E1154" s="76">
        <v>9</v>
      </c>
      <c r="F1154" s="11"/>
      <c r="G1154" s="12"/>
      <c r="H1154" s="103"/>
      <c r="I1154" s="14"/>
      <c r="J1154" s="12"/>
      <c r="K1154" s="87"/>
      <c r="L1154" s="82"/>
      <c r="M1154" s="11"/>
    </row>
    <row r="1155" spans="1:13" s="79" customFormat="1" ht="14.25" thickBot="1">
      <c r="A1155" s="72"/>
      <c r="B1155" s="91"/>
      <c r="C1155" s="91"/>
      <c r="D1155" s="86"/>
      <c r="E1155" s="76">
        <v>10</v>
      </c>
      <c r="F1155" s="11"/>
      <c r="G1155" s="12"/>
      <c r="H1155" s="103"/>
      <c r="I1155" s="15"/>
      <c r="J1155" s="12"/>
      <c r="K1155" s="87"/>
      <c r="L1155" s="82"/>
      <c r="M1155" s="11"/>
    </row>
    <row r="1156" spans="1:13" s="79" customFormat="1" ht="14.25" thickBot="1">
      <c r="A1156" s="72" t="str">
        <f>IF(B1156="Code",1+MAX(A$5:A1150),"")</f>
        <v/>
      </c>
      <c r="B1156" s="92"/>
      <c r="C1156" s="92"/>
      <c r="D1156" s="92"/>
      <c r="E1156" s="93"/>
      <c r="F1156" s="94"/>
      <c r="G1156" s="92" t="s">
        <v>204</v>
      </c>
      <c r="H1156" s="95">
        <f>B1146</f>
        <v>1109611</v>
      </c>
      <c r="I1156" s="104"/>
      <c r="J1156" s="93" t="s">
        <v>216</v>
      </c>
      <c r="K1156" s="93"/>
      <c r="L1156" s="93"/>
      <c r="M1156" s="93"/>
    </row>
    <row r="1157" spans="1:13" s="79" customFormat="1" ht="14.25" thickBot="1">
      <c r="A1157" s="72">
        <f>IF(B1157="Code",1+MAX(A$5:A1156),"")</f>
        <v>97</v>
      </c>
      <c r="B1157" s="73" t="s">
        <v>199</v>
      </c>
      <c r="C1157" s="73"/>
      <c r="D1157" s="74" t="s">
        <v>200</v>
      </c>
      <c r="E1157" s="75"/>
      <c r="F1157" s="74" t="s">
        <v>201</v>
      </c>
      <c r="G1157" s="74" t="s">
        <v>202</v>
      </c>
      <c r="H1157" s="75" t="s">
        <v>198</v>
      </c>
      <c r="I1157" s="75" t="s">
        <v>203</v>
      </c>
      <c r="J1157" s="75" t="s">
        <v>215</v>
      </c>
      <c r="K1157" s="76"/>
      <c r="L1157" s="77" t="str">
        <f>IF(AND(ISNUMBER(I1168),ISNUMBER(H1168)),"OK","")</f>
        <v/>
      </c>
      <c r="M1157" s="78"/>
    </row>
    <row r="1158" spans="1:13" s="79" customFormat="1" ht="13.5">
      <c r="A1158" s="72" t="str">
        <f>IF(B1158="Code",1+MAX(A$5:A1157),"")</f>
        <v/>
      </c>
      <c r="B1158" s="80">
        <f>VLOOKUP(A1157,BasicHeadings,2,0)</f>
        <v>1110111</v>
      </c>
      <c r="C1158" s="81"/>
      <c r="D1158" s="80" t="str">
        <f>VLOOKUP(A1157,BasicHeadings,3,0)</f>
        <v>Education</v>
      </c>
      <c r="E1158" s="76">
        <v>1</v>
      </c>
      <c r="F1158" s="11"/>
      <c r="G1158" s="11"/>
      <c r="H1158" s="12"/>
      <c r="I1158" s="12"/>
      <c r="J1158" s="12" t="s">
        <v>216</v>
      </c>
      <c r="K1158" s="76"/>
      <c r="L1158" s="82"/>
      <c r="M1158" s="11"/>
    </row>
    <row r="1159" spans="1:13" s="79" customFormat="1" ht="15" customHeight="1">
      <c r="A1159" s="72" t="str">
        <f>IF(B1159="Code",1+MAX(A$5:A1158),"")</f>
        <v/>
      </c>
      <c r="B1159" s="83"/>
      <c r="C1159" s="84" t="s">
        <v>212</v>
      </c>
      <c r="D1159" s="83"/>
      <c r="E1159" s="76">
        <v>2</v>
      </c>
      <c r="F1159" s="11"/>
      <c r="G1159" s="11"/>
      <c r="H1159" s="12"/>
      <c r="I1159" s="12"/>
      <c r="J1159" s="12" t="s">
        <v>216</v>
      </c>
      <c r="K1159" s="76"/>
      <c r="L1159" s="82"/>
      <c r="M1159" s="11"/>
    </row>
    <row r="1160" spans="1:13" s="79" customFormat="1" ht="13.5" customHeight="1">
      <c r="A1160" s="72" t="str">
        <f>IF(B1160="Code",1+MAX(A$5:A1159),"")</f>
        <v/>
      </c>
      <c r="B1160" s="85"/>
      <c r="C1160" s="167" t="s">
        <v>239</v>
      </c>
      <c r="D1160" s="168"/>
      <c r="E1160" s="76">
        <v>3</v>
      </c>
      <c r="F1160" s="11"/>
      <c r="G1160" s="11"/>
      <c r="H1160" s="12"/>
      <c r="I1160" s="13"/>
      <c r="J1160" s="12" t="s">
        <v>216</v>
      </c>
      <c r="K1160" s="76"/>
      <c r="L1160" s="82"/>
      <c r="M1160" s="11"/>
    </row>
    <row r="1161" spans="1:13" s="79" customFormat="1" ht="13.5">
      <c r="A1161" s="72" t="str">
        <f>IF(B1161="Code",1+MAX(A$5:A1160),"")</f>
        <v/>
      </c>
      <c r="B1161" s="86"/>
      <c r="C1161" s="169"/>
      <c r="D1161" s="170"/>
      <c r="E1161" s="87">
        <v>4</v>
      </c>
      <c r="F1161" s="11"/>
      <c r="G1161" s="11"/>
      <c r="H1161" s="12"/>
      <c r="I1161" s="12"/>
      <c r="J1161" s="12" t="s">
        <v>216</v>
      </c>
      <c r="K1161" s="76"/>
      <c r="L1161" s="82"/>
      <c r="M1161" s="11"/>
    </row>
    <row r="1162" spans="1:13" s="79" customFormat="1" ht="13.5">
      <c r="A1162" s="72" t="str">
        <f>IF(B1162="Code",1+MAX(A$5:A1161),"")</f>
        <v/>
      </c>
      <c r="B1162" s="88" t="s">
        <v>238</v>
      </c>
      <c r="C1162" s="102"/>
      <c r="D1162" s="89" t="str">
        <f>IF(ISNUMBER(C1162),VLOOKUP(C1162,Approaches,2,0),"")</f>
        <v/>
      </c>
      <c r="E1162" s="76">
        <v>5</v>
      </c>
      <c r="F1162" s="11"/>
      <c r="G1162" s="12"/>
      <c r="H1162" s="103"/>
      <c r="I1162" s="14"/>
      <c r="J1162" s="12" t="s">
        <v>216</v>
      </c>
      <c r="K1162" s="87"/>
      <c r="L1162" s="82"/>
      <c r="M1162" s="11"/>
    </row>
    <row r="1163" spans="1:13" s="79" customFormat="1" ht="13.5">
      <c r="A1163" s="72"/>
      <c r="B1163" s="88" t="s">
        <v>238</v>
      </c>
      <c r="C1163" s="102"/>
      <c r="D1163" s="86" t="str">
        <f>IF(ISNUMBER(C1163),VLOOKUP(C1163,Approaches,2,0),"")</f>
        <v/>
      </c>
      <c r="E1163" s="76">
        <v>6</v>
      </c>
      <c r="F1163" s="11"/>
      <c r="G1163" s="12"/>
      <c r="H1163" s="103"/>
      <c r="I1163" s="14"/>
      <c r="J1163" s="12"/>
      <c r="K1163" s="87"/>
      <c r="L1163" s="82"/>
      <c r="M1163" s="11"/>
    </row>
    <row r="1164" spans="1:13" s="79" customFormat="1" ht="13.5">
      <c r="A1164" s="72"/>
      <c r="B1164" s="88" t="s">
        <v>238</v>
      </c>
      <c r="C1164" s="102"/>
      <c r="D1164" s="86" t="str">
        <f>IF(ISNUMBER(C1164),VLOOKUP(C1164,Approaches,2,0),"")</f>
        <v/>
      </c>
      <c r="E1164" s="76">
        <v>7</v>
      </c>
      <c r="F1164" s="11"/>
      <c r="G1164" s="12"/>
      <c r="H1164" s="103"/>
      <c r="I1164" s="14"/>
      <c r="J1164" s="12"/>
      <c r="K1164" s="87"/>
      <c r="L1164" s="82"/>
      <c r="M1164" s="11"/>
    </row>
    <row r="1165" spans="1:13" s="79" customFormat="1" ht="13.5">
      <c r="A1165" s="72"/>
      <c r="B1165" s="88" t="s">
        <v>238</v>
      </c>
      <c r="C1165" s="102"/>
      <c r="D1165" s="86" t="str">
        <f>IF(ISNUMBER(C1165),VLOOKUP(C1165,Approaches,2,0),"")</f>
        <v/>
      </c>
      <c r="E1165" s="76">
        <v>8</v>
      </c>
      <c r="F1165" s="11"/>
      <c r="G1165" s="12"/>
      <c r="H1165" s="103"/>
      <c r="I1165" s="14"/>
      <c r="J1165" s="12"/>
      <c r="K1165" s="87"/>
      <c r="L1165" s="82"/>
      <c r="M1165" s="11"/>
    </row>
    <row r="1166" spans="1:13" s="79" customFormat="1" ht="13.5">
      <c r="A1166" s="72"/>
      <c r="B1166" s="88" t="s">
        <v>238</v>
      </c>
      <c r="C1166" s="102"/>
      <c r="D1166" s="90" t="str">
        <f>IF(ISNUMBER(C1166),VLOOKUP(C1166,Approaches,2,0),"")</f>
        <v/>
      </c>
      <c r="E1166" s="76">
        <v>9</v>
      </c>
      <c r="F1166" s="11"/>
      <c r="G1166" s="12"/>
      <c r="H1166" s="103"/>
      <c r="I1166" s="14"/>
      <c r="J1166" s="12"/>
      <c r="K1166" s="87"/>
      <c r="L1166" s="82"/>
      <c r="M1166" s="11"/>
    </row>
    <row r="1167" spans="1:13" s="79" customFormat="1" ht="14.25" thickBot="1">
      <c r="A1167" s="72"/>
      <c r="B1167" s="91"/>
      <c r="C1167" s="91"/>
      <c r="D1167" s="86"/>
      <c r="E1167" s="76">
        <v>10</v>
      </c>
      <c r="F1167" s="11"/>
      <c r="G1167" s="12"/>
      <c r="H1167" s="103"/>
      <c r="I1167" s="15"/>
      <c r="J1167" s="12"/>
      <c r="K1167" s="87"/>
      <c r="L1167" s="82"/>
      <c r="M1167" s="11"/>
    </row>
    <row r="1168" spans="1:13" s="79" customFormat="1" ht="14.25" thickBot="1">
      <c r="A1168" s="72" t="str">
        <f>IF(B1168="Code",1+MAX(A$5:A1162),"")</f>
        <v/>
      </c>
      <c r="B1168" s="92"/>
      <c r="C1168" s="92"/>
      <c r="D1168" s="92"/>
      <c r="E1168" s="93"/>
      <c r="F1168" s="94"/>
      <c r="G1168" s="92" t="s">
        <v>204</v>
      </c>
      <c r="H1168" s="95">
        <f>B1158</f>
        <v>1110111</v>
      </c>
      <c r="I1168" s="104"/>
      <c r="J1168" s="93" t="s">
        <v>216</v>
      </c>
      <c r="K1168" s="93"/>
      <c r="L1168" s="93"/>
      <c r="M1168" s="93"/>
    </row>
    <row r="1169" spans="1:13" s="79" customFormat="1" ht="14.25" thickBot="1">
      <c r="A1169" s="72">
        <f>IF(B1169="Code",1+MAX(A$5:A1168),"")</f>
        <v>98</v>
      </c>
      <c r="B1169" s="73" t="s">
        <v>199</v>
      </c>
      <c r="C1169" s="73"/>
      <c r="D1169" s="74" t="s">
        <v>200</v>
      </c>
      <c r="E1169" s="75"/>
      <c r="F1169" s="74" t="s">
        <v>201</v>
      </c>
      <c r="G1169" s="74" t="s">
        <v>202</v>
      </c>
      <c r="H1169" s="75" t="s">
        <v>198</v>
      </c>
      <c r="I1169" s="75" t="s">
        <v>203</v>
      </c>
      <c r="J1169" s="75" t="s">
        <v>215</v>
      </c>
      <c r="K1169" s="76"/>
      <c r="L1169" s="77" t="str">
        <f>IF(AND(ISNUMBER(I1180),ISNUMBER(H1180)),"OK","")</f>
        <v/>
      </c>
      <c r="M1169" s="78"/>
    </row>
    <row r="1170" spans="1:13" s="79" customFormat="1" ht="13.5">
      <c r="A1170" s="72" t="str">
        <f>IF(B1170="Code",1+MAX(A$5:A1169),"")</f>
        <v/>
      </c>
      <c r="B1170" s="80">
        <f>VLOOKUP(A1169,BasicHeadings,2,0)</f>
        <v>1111111</v>
      </c>
      <c r="C1170" s="81"/>
      <c r="D1170" s="80" t="str">
        <f>VLOOKUP(A1169,BasicHeadings,3,0)</f>
        <v>Catering services</v>
      </c>
      <c r="E1170" s="76">
        <v>1</v>
      </c>
      <c r="F1170" s="11"/>
      <c r="G1170" s="11"/>
      <c r="H1170" s="12"/>
      <c r="I1170" s="12"/>
      <c r="J1170" s="12" t="s">
        <v>216</v>
      </c>
      <c r="K1170" s="76"/>
      <c r="L1170" s="82"/>
      <c r="M1170" s="11"/>
    </row>
    <row r="1171" spans="1:13" s="79" customFormat="1" ht="15" customHeight="1">
      <c r="A1171" s="72" t="str">
        <f>IF(B1171="Code",1+MAX(A$5:A1170),"")</f>
        <v/>
      </c>
      <c r="B1171" s="83"/>
      <c r="C1171" s="84" t="s">
        <v>212</v>
      </c>
      <c r="D1171" s="83"/>
      <c r="E1171" s="76">
        <v>2</v>
      </c>
      <c r="F1171" s="11"/>
      <c r="G1171" s="11"/>
      <c r="H1171" s="12"/>
      <c r="I1171" s="12"/>
      <c r="J1171" s="12" t="s">
        <v>216</v>
      </c>
      <c r="K1171" s="76"/>
      <c r="L1171" s="82"/>
      <c r="M1171" s="11"/>
    </row>
    <row r="1172" spans="1:13" s="79" customFormat="1" ht="13.5" customHeight="1">
      <c r="A1172" s="72" t="str">
        <f>IF(B1172="Code",1+MAX(A$5:A1171),"")</f>
        <v/>
      </c>
      <c r="B1172" s="85"/>
      <c r="C1172" s="167" t="s">
        <v>239</v>
      </c>
      <c r="D1172" s="168"/>
      <c r="E1172" s="76">
        <v>3</v>
      </c>
      <c r="F1172" s="11"/>
      <c r="G1172" s="11"/>
      <c r="H1172" s="12"/>
      <c r="I1172" s="13"/>
      <c r="J1172" s="12" t="s">
        <v>216</v>
      </c>
      <c r="K1172" s="76"/>
      <c r="L1172" s="82"/>
      <c r="M1172" s="11"/>
    </row>
    <row r="1173" spans="1:13" s="79" customFormat="1" ht="13.5">
      <c r="A1173" s="72" t="str">
        <f>IF(B1173="Code",1+MAX(A$5:A1172),"")</f>
        <v/>
      </c>
      <c r="B1173" s="86"/>
      <c r="C1173" s="169"/>
      <c r="D1173" s="170"/>
      <c r="E1173" s="87">
        <v>4</v>
      </c>
      <c r="F1173" s="11"/>
      <c r="G1173" s="11"/>
      <c r="H1173" s="12"/>
      <c r="I1173" s="12"/>
      <c r="J1173" s="12" t="s">
        <v>216</v>
      </c>
      <c r="K1173" s="76"/>
      <c r="L1173" s="82"/>
      <c r="M1173" s="11"/>
    </row>
    <row r="1174" spans="1:13" s="79" customFormat="1" ht="13.5">
      <c r="A1174" s="72" t="str">
        <f>IF(B1174="Code",1+MAX(A$5:A1173),"")</f>
        <v/>
      </c>
      <c r="B1174" s="88" t="s">
        <v>238</v>
      </c>
      <c r="C1174" s="102"/>
      <c r="D1174" s="89" t="str">
        <f>IF(ISNUMBER(C1174),VLOOKUP(C1174,Approaches,2,0),"")</f>
        <v/>
      </c>
      <c r="E1174" s="76">
        <v>5</v>
      </c>
      <c r="F1174" s="11"/>
      <c r="G1174" s="12"/>
      <c r="H1174" s="103"/>
      <c r="I1174" s="14"/>
      <c r="J1174" s="12" t="s">
        <v>216</v>
      </c>
      <c r="K1174" s="87"/>
      <c r="L1174" s="82"/>
      <c r="M1174" s="11"/>
    </row>
    <row r="1175" spans="1:13" s="79" customFormat="1" ht="13.5">
      <c r="A1175" s="72"/>
      <c r="B1175" s="88" t="s">
        <v>238</v>
      </c>
      <c r="C1175" s="102"/>
      <c r="D1175" s="86" t="str">
        <f>IF(ISNUMBER(C1175),VLOOKUP(C1175,Approaches,2,0),"")</f>
        <v/>
      </c>
      <c r="E1175" s="76">
        <v>6</v>
      </c>
      <c r="F1175" s="11"/>
      <c r="G1175" s="12"/>
      <c r="H1175" s="103"/>
      <c r="I1175" s="14"/>
      <c r="J1175" s="12"/>
      <c r="K1175" s="87"/>
      <c r="L1175" s="82"/>
      <c r="M1175" s="11"/>
    </row>
    <row r="1176" spans="1:13" s="79" customFormat="1" ht="13.5">
      <c r="A1176" s="72"/>
      <c r="B1176" s="88" t="s">
        <v>238</v>
      </c>
      <c r="C1176" s="102"/>
      <c r="D1176" s="86" t="str">
        <f>IF(ISNUMBER(C1176),VLOOKUP(C1176,Approaches,2,0),"")</f>
        <v/>
      </c>
      <c r="E1176" s="76">
        <v>7</v>
      </c>
      <c r="F1176" s="11"/>
      <c r="G1176" s="12"/>
      <c r="H1176" s="103"/>
      <c r="I1176" s="14"/>
      <c r="J1176" s="12"/>
      <c r="K1176" s="87"/>
      <c r="L1176" s="82"/>
      <c r="M1176" s="11"/>
    </row>
    <row r="1177" spans="1:13" s="79" customFormat="1" ht="13.5">
      <c r="A1177" s="72"/>
      <c r="B1177" s="88" t="s">
        <v>238</v>
      </c>
      <c r="C1177" s="102"/>
      <c r="D1177" s="86" t="str">
        <f>IF(ISNUMBER(C1177),VLOOKUP(C1177,Approaches,2,0),"")</f>
        <v/>
      </c>
      <c r="E1177" s="76">
        <v>8</v>
      </c>
      <c r="F1177" s="11"/>
      <c r="G1177" s="12"/>
      <c r="H1177" s="103"/>
      <c r="I1177" s="14"/>
      <c r="J1177" s="12"/>
      <c r="K1177" s="87"/>
      <c r="L1177" s="82"/>
      <c r="M1177" s="11"/>
    </row>
    <row r="1178" spans="1:13" s="79" customFormat="1" ht="13.5">
      <c r="A1178" s="72"/>
      <c r="B1178" s="88" t="s">
        <v>238</v>
      </c>
      <c r="C1178" s="102"/>
      <c r="D1178" s="90" t="str">
        <f>IF(ISNUMBER(C1178),VLOOKUP(C1178,Approaches,2,0),"")</f>
        <v/>
      </c>
      <c r="E1178" s="76">
        <v>9</v>
      </c>
      <c r="F1178" s="11"/>
      <c r="G1178" s="12"/>
      <c r="H1178" s="103"/>
      <c r="I1178" s="14"/>
      <c r="J1178" s="12"/>
      <c r="K1178" s="87"/>
      <c r="L1178" s="82"/>
      <c r="M1178" s="11"/>
    </row>
    <row r="1179" spans="1:13" s="79" customFormat="1" ht="14.25" thickBot="1">
      <c r="A1179" s="72"/>
      <c r="B1179" s="91"/>
      <c r="C1179" s="91"/>
      <c r="D1179" s="86"/>
      <c r="E1179" s="76">
        <v>10</v>
      </c>
      <c r="F1179" s="11"/>
      <c r="G1179" s="12"/>
      <c r="H1179" s="103"/>
      <c r="I1179" s="15"/>
      <c r="J1179" s="12"/>
      <c r="K1179" s="87"/>
      <c r="L1179" s="82"/>
      <c r="M1179" s="11"/>
    </row>
    <row r="1180" spans="1:13" s="79" customFormat="1" ht="14.25" thickBot="1">
      <c r="A1180" s="72" t="str">
        <f>IF(B1180="Code",1+MAX(A$5:A1174),"")</f>
        <v/>
      </c>
      <c r="B1180" s="92"/>
      <c r="C1180" s="92"/>
      <c r="D1180" s="92"/>
      <c r="E1180" s="93"/>
      <c r="F1180" s="94"/>
      <c r="G1180" s="92" t="s">
        <v>204</v>
      </c>
      <c r="H1180" s="95">
        <f>B1170</f>
        <v>1111111</v>
      </c>
      <c r="I1180" s="104"/>
      <c r="J1180" s="93" t="s">
        <v>216</v>
      </c>
      <c r="K1180" s="93"/>
      <c r="L1180" s="93"/>
      <c r="M1180" s="93"/>
    </row>
    <row r="1181" spans="1:13" s="79" customFormat="1" ht="14.25" thickBot="1">
      <c r="A1181" s="72">
        <f>IF(B1181="Code",1+MAX(A$5:A1180),"")</f>
        <v>99</v>
      </c>
      <c r="B1181" s="73" t="s">
        <v>199</v>
      </c>
      <c r="C1181" s="73"/>
      <c r="D1181" s="74" t="s">
        <v>200</v>
      </c>
      <c r="E1181" s="75"/>
      <c r="F1181" s="74" t="s">
        <v>201</v>
      </c>
      <c r="G1181" s="74" t="s">
        <v>202</v>
      </c>
      <c r="H1181" s="75" t="s">
        <v>198</v>
      </c>
      <c r="I1181" s="75" t="s">
        <v>203</v>
      </c>
      <c r="J1181" s="75" t="s">
        <v>215</v>
      </c>
      <c r="K1181" s="76"/>
      <c r="L1181" s="77" t="str">
        <f>IF(AND(ISNUMBER(I1192),ISNUMBER(H1192)),"OK","")</f>
        <v/>
      </c>
      <c r="M1181" s="78"/>
    </row>
    <row r="1182" spans="1:13" s="79" customFormat="1" ht="13.5">
      <c r="A1182" s="72" t="str">
        <f>IF(B1182="Code",1+MAX(A$5:A1181),"")</f>
        <v/>
      </c>
      <c r="B1182" s="80">
        <f>VLOOKUP(A1181,BasicHeadings,2,0)</f>
        <v>1111211</v>
      </c>
      <c r="C1182" s="81"/>
      <c r="D1182" s="80" t="str">
        <f>VLOOKUP(A1181,BasicHeadings,3,0)</f>
        <v>Accommodation services</v>
      </c>
      <c r="E1182" s="76">
        <v>1</v>
      </c>
      <c r="F1182" s="11"/>
      <c r="G1182" s="11"/>
      <c r="H1182" s="12"/>
      <c r="I1182" s="12"/>
      <c r="J1182" s="12" t="s">
        <v>216</v>
      </c>
      <c r="K1182" s="76"/>
      <c r="L1182" s="82"/>
      <c r="M1182" s="11"/>
    </row>
    <row r="1183" spans="1:13" s="79" customFormat="1" ht="15" customHeight="1">
      <c r="A1183" s="72" t="str">
        <f>IF(B1183="Code",1+MAX(A$5:A1182),"")</f>
        <v/>
      </c>
      <c r="B1183" s="83"/>
      <c r="C1183" s="84" t="s">
        <v>212</v>
      </c>
      <c r="D1183" s="83"/>
      <c r="E1183" s="76">
        <v>2</v>
      </c>
      <c r="F1183" s="11"/>
      <c r="G1183" s="11"/>
      <c r="H1183" s="12"/>
      <c r="I1183" s="12"/>
      <c r="J1183" s="12" t="s">
        <v>216</v>
      </c>
      <c r="K1183" s="76"/>
      <c r="L1183" s="82"/>
      <c r="M1183" s="11"/>
    </row>
    <row r="1184" spans="1:13" s="79" customFormat="1" ht="13.5" customHeight="1">
      <c r="A1184" s="72" t="str">
        <f>IF(B1184="Code",1+MAX(A$5:A1183),"")</f>
        <v/>
      </c>
      <c r="B1184" s="85"/>
      <c r="C1184" s="167" t="s">
        <v>239</v>
      </c>
      <c r="D1184" s="168"/>
      <c r="E1184" s="76">
        <v>3</v>
      </c>
      <c r="F1184" s="11"/>
      <c r="G1184" s="11"/>
      <c r="H1184" s="12"/>
      <c r="I1184" s="13"/>
      <c r="J1184" s="12" t="s">
        <v>216</v>
      </c>
      <c r="K1184" s="76"/>
      <c r="L1184" s="82"/>
      <c r="M1184" s="11"/>
    </row>
    <row r="1185" spans="1:13" s="79" customFormat="1" ht="13.5">
      <c r="A1185" s="72" t="str">
        <f>IF(B1185="Code",1+MAX(A$5:A1184),"")</f>
        <v/>
      </c>
      <c r="B1185" s="86"/>
      <c r="C1185" s="169"/>
      <c r="D1185" s="170"/>
      <c r="E1185" s="87">
        <v>4</v>
      </c>
      <c r="F1185" s="11"/>
      <c r="G1185" s="11"/>
      <c r="H1185" s="12"/>
      <c r="I1185" s="12"/>
      <c r="J1185" s="12" t="s">
        <v>216</v>
      </c>
      <c r="K1185" s="76"/>
      <c r="L1185" s="82"/>
      <c r="M1185" s="11"/>
    </row>
    <row r="1186" spans="1:13" s="79" customFormat="1" ht="13.5">
      <c r="A1186" s="72" t="str">
        <f>IF(B1186="Code",1+MAX(A$5:A1185),"")</f>
        <v/>
      </c>
      <c r="B1186" s="88" t="s">
        <v>238</v>
      </c>
      <c r="C1186" s="102"/>
      <c r="D1186" s="89" t="str">
        <f>IF(ISNUMBER(C1186),VLOOKUP(C1186,Approaches,2,0),"")</f>
        <v/>
      </c>
      <c r="E1186" s="76">
        <v>5</v>
      </c>
      <c r="F1186" s="11"/>
      <c r="G1186" s="12"/>
      <c r="H1186" s="103"/>
      <c r="I1186" s="14"/>
      <c r="J1186" s="12" t="s">
        <v>216</v>
      </c>
      <c r="K1186" s="87"/>
      <c r="L1186" s="82"/>
      <c r="M1186" s="11"/>
    </row>
    <row r="1187" spans="1:13" s="79" customFormat="1" ht="13.5">
      <c r="A1187" s="72"/>
      <c r="B1187" s="88" t="s">
        <v>238</v>
      </c>
      <c r="C1187" s="102"/>
      <c r="D1187" s="86" t="str">
        <f>IF(ISNUMBER(C1187),VLOOKUP(C1187,Approaches,2,0),"")</f>
        <v/>
      </c>
      <c r="E1187" s="76">
        <v>6</v>
      </c>
      <c r="F1187" s="11"/>
      <c r="G1187" s="12"/>
      <c r="H1187" s="103"/>
      <c r="I1187" s="14"/>
      <c r="J1187" s="12"/>
      <c r="K1187" s="87"/>
      <c r="L1187" s="82"/>
      <c r="M1187" s="11"/>
    </row>
    <row r="1188" spans="1:13" s="79" customFormat="1" ht="13.5">
      <c r="A1188" s="72"/>
      <c r="B1188" s="88" t="s">
        <v>238</v>
      </c>
      <c r="C1188" s="102"/>
      <c r="D1188" s="86" t="str">
        <f>IF(ISNUMBER(C1188),VLOOKUP(C1188,Approaches,2,0),"")</f>
        <v/>
      </c>
      <c r="E1188" s="76">
        <v>7</v>
      </c>
      <c r="F1188" s="11"/>
      <c r="G1188" s="12"/>
      <c r="H1188" s="103"/>
      <c r="I1188" s="14"/>
      <c r="J1188" s="12"/>
      <c r="K1188" s="87"/>
      <c r="L1188" s="82"/>
      <c r="M1188" s="11"/>
    </row>
    <row r="1189" spans="1:13" s="79" customFormat="1" ht="13.5">
      <c r="A1189" s="72"/>
      <c r="B1189" s="88" t="s">
        <v>238</v>
      </c>
      <c r="C1189" s="102"/>
      <c r="D1189" s="86" t="str">
        <f>IF(ISNUMBER(C1189),VLOOKUP(C1189,Approaches,2,0),"")</f>
        <v/>
      </c>
      <c r="E1189" s="76">
        <v>8</v>
      </c>
      <c r="F1189" s="11"/>
      <c r="G1189" s="12"/>
      <c r="H1189" s="103"/>
      <c r="I1189" s="14"/>
      <c r="J1189" s="12"/>
      <c r="K1189" s="87"/>
      <c r="L1189" s="82"/>
      <c r="M1189" s="11"/>
    </row>
    <row r="1190" spans="1:13" s="79" customFormat="1" ht="13.5">
      <c r="A1190" s="72"/>
      <c r="B1190" s="88" t="s">
        <v>238</v>
      </c>
      <c r="C1190" s="102"/>
      <c r="D1190" s="90" t="str">
        <f>IF(ISNUMBER(C1190),VLOOKUP(C1190,Approaches,2,0),"")</f>
        <v/>
      </c>
      <c r="E1190" s="76">
        <v>9</v>
      </c>
      <c r="F1190" s="11"/>
      <c r="G1190" s="12"/>
      <c r="H1190" s="103"/>
      <c r="I1190" s="14"/>
      <c r="J1190" s="12"/>
      <c r="K1190" s="87"/>
      <c r="L1190" s="82"/>
      <c r="M1190" s="11"/>
    </row>
    <row r="1191" spans="1:13" s="79" customFormat="1" ht="14.25" thickBot="1">
      <c r="A1191" s="72"/>
      <c r="B1191" s="91"/>
      <c r="C1191" s="91"/>
      <c r="D1191" s="86"/>
      <c r="E1191" s="76">
        <v>10</v>
      </c>
      <c r="F1191" s="11"/>
      <c r="G1191" s="12"/>
      <c r="H1191" s="103"/>
      <c r="I1191" s="15"/>
      <c r="J1191" s="12"/>
      <c r="K1191" s="87"/>
      <c r="L1191" s="82"/>
      <c r="M1191" s="11"/>
    </row>
    <row r="1192" spans="1:13" s="79" customFormat="1" ht="14.25" thickBot="1">
      <c r="A1192" s="72" t="str">
        <f>IF(B1192="Code",1+MAX(A$5:A1186),"")</f>
        <v/>
      </c>
      <c r="B1192" s="92"/>
      <c r="C1192" s="92"/>
      <c r="D1192" s="92"/>
      <c r="E1192" s="93"/>
      <c r="F1192" s="94"/>
      <c r="G1192" s="92" t="s">
        <v>204</v>
      </c>
      <c r="H1192" s="95">
        <f>B1182</f>
        <v>1111211</v>
      </c>
      <c r="I1192" s="104"/>
      <c r="J1192" s="93" t="s">
        <v>216</v>
      </c>
      <c r="K1192" s="93"/>
      <c r="L1192" s="93"/>
      <c r="M1192" s="93"/>
    </row>
    <row r="1193" spans="1:13" s="79" customFormat="1" ht="14.25" thickBot="1">
      <c r="A1193" s="72">
        <f>IF(B1193="Code",1+MAX(A$5:A1192),"")</f>
        <v>100</v>
      </c>
      <c r="B1193" s="73" t="s">
        <v>199</v>
      </c>
      <c r="C1193" s="73"/>
      <c r="D1193" s="74" t="s">
        <v>200</v>
      </c>
      <c r="E1193" s="75"/>
      <c r="F1193" s="74" t="s">
        <v>201</v>
      </c>
      <c r="G1193" s="74" t="s">
        <v>202</v>
      </c>
      <c r="H1193" s="75" t="s">
        <v>198</v>
      </c>
      <c r="I1193" s="75" t="s">
        <v>203</v>
      </c>
      <c r="J1193" s="75" t="s">
        <v>215</v>
      </c>
      <c r="K1193" s="76"/>
      <c r="L1193" s="77" t="str">
        <f>IF(AND(ISNUMBER(I1204),ISNUMBER(H1204)),"OK","")</f>
        <v/>
      </c>
      <c r="M1193" s="78"/>
    </row>
    <row r="1194" spans="1:13" s="79" customFormat="1" ht="13.5">
      <c r="A1194" s="72" t="str">
        <f>IF(B1194="Code",1+MAX(A$5:A1193),"")</f>
        <v/>
      </c>
      <c r="B1194" s="80">
        <f>VLOOKUP(A1193,BasicHeadings,2,0)</f>
        <v>1112111</v>
      </c>
      <c r="C1194" s="81"/>
      <c r="D1194" s="80" t="str">
        <f>VLOOKUP(A1193,BasicHeadings,3,0)</f>
        <v>Hairdressing salons and personal grooming establishments</v>
      </c>
      <c r="E1194" s="76">
        <v>1</v>
      </c>
      <c r="F1194" s="11"/>
      <c r="G1194" s="11"/>
      <c r="H1194" s="12"/>
      <c r="I1194" s="12"/>
      <c r="J1194" s="12" t="s">
        <v>216</v>
      </c>
      <c r="K1194" s="76"/>
      <c r="L1194" s="82"/>
      <c r="M1194" s="11"/>
    </row>
    <row r="1195" spans="1:13" s="79" customFormat="1" ht="15" customHeight="1">
      <c r="A1195" s="72" t="str">
        <f>IF(B1195="Code",1+MAX(A$5:A1194),"")</f>
        <v/>
      </c>
      <c r="B1195" s="83"/>
      <c r="C1195" s="84" t="s">
        <v>212</v>
      </c>
      <c r="D1195" s="83"/>
      <c r="E1195" s="76">
        <v>2</v>
      </c>
      <c r="F1195" s="11"/>
      <c r="G1195" s="11"/>
      <c r="H1195" s="12"/>
      <c r="I1195" s="12"/>
      <c r="J1195" s="12" t="s">
        <v>216</v>
      </c>
      <c r="K1195" s="76"/>
      <c r="L1195" s="82"/>
      <c r="M1195" s="11"/>
    </row>
    <row r="1196" spans="1:13" s="79" customFormat="1" ht="13.5" customHeight="1">
      <c r="A1196" s="72" t="str">
        <f>IF(B1196="Code",1+MAX(A$5:A1195),"")</f>
        <v/>
      </c>
      <c r="B1196" s="85"/>
      <c r="C1196" s="167" t="s">
        <v>239</v>
      </c>
      <c r="D1196" s="168"/>
      <c r="E1196" s="76">
        <v>3</v>
      </c>
      <c r="F1196" s="11"/>
      <c r="G1196" s="11"/>
      <c r="H1196" s="12"/>
      <c r="I1196" s="13"/>
      <c r="J1196" s="12" t="s">
        <v>216</v>
      </c>
      <c r="K1196" s="76"/>
      <c r="L1196" s="82"/>
      <c r="M1196" s="11"/>
    </row>
    <row r="1197" spans="1:13" s="79" customFormat="1" ht="13.5">
      <c r="A1197" s="72" t="str">
        <f>IF(B1197="Code",1+MAX(A$5:A1196),"")</f>
        <v/>
      </c>
      <c r="B1197" s="86"/>
      <c r="C1197" s="169"/>
      <c r="D1197" s="170"/>
      <c r="E1197" s="87">
        <v>4</v>
      </c>
      <c r="F1197" s="11"/>
      <c r="G1197" s="11"/>
      <c r="H1197" s="12"/>
      <c r="I1197" s="12"/>
      <c r="J1197" s="12" t="s">
        <v>216</v>
      </c>
      <c r="K1197" s="76"/>
      <c r="L1197" s="82"/>
      <c r="M1197" s="11"/>
    </row>
    <row r="1198" spans="1:13" s="79" customFormat="1" ht="13.5">
      <c r="A1198" s="72" t="str">
        <f>IF(B1198="Code",1+MAX(A$5:A1197),"")</f>
        <v/>
      </c>
      <c r="B1198" s="88" t="s">
        <v>238</v>
      </c>
      <c r="C1198" s="102"/>
      <c r="D1198" s="89" t="str">
        <f>IF(ISNUMBER(C1198),VLOOKUP(C1198,Approaches,2,0),"")</f>
        <v/>
      </c>
      <c r="E1198" s="76">
        <v>5</v>
      </c>
      <c r="F1198" s="11"/>
      <c r="G1198" s="12"/>
      <c r="H1198" s="103"/>
      <c r="I1198" s="14"/>
      <c r="J1198" s="12" t="s">
        <v>216</v>
      </c>
      <c r="K1198" s="87"/>
      <c r="L1198" s="82"/>
      <c r="M1198" s="11"/>
    </row>
    <row r="1199" spans="1:13" s="79" customFormat="1" ht="13.5">
      <c r="A1199" s="72"/>
      <c r="B1199" s="88" t="s">
        <v>238</v>
      </c>
      <c r="C1199" s="102"/>
      <c r="D1199" s="86" t="str">
        <f>IF(ISNUMBER(C1199),VLOOKUP(C1199,Approaches,2,0),"")</f>
        <v/>
      </c>
      <c r="E1199" s="76">
        <v>6</v>
      </c>
      <c r="F1199" s="11"/>
      <c r="G1199" s="12"/>
      <c r="H1199" s="103"/>
      <c r="I1199" s="14"/>
      <c r="J1199" s="12"/>
      <c r="K1199" s="87"/>
      <c r="L1199" s="82"/>
      <c r="M1199" s="11"/>
    </row>
    <row r="1200" spans="1:13" s="79" customFormat="1" ht="13.5">
      <c r="A1200" s="72"/>
      <c r="B1200" s="88" t="s">
        <v>238</v>
      </c>
      <c r="C1200" s="102"/>
      <c r="D1200" s="86" t="str">
        <f>IF(ISNUMBER(C1200),VLOOKUP(C1200,Approaches,2,0),"")</f>
        <v/>
      </c>
      <c r="E1200" s="76">
        <v>7</v>
      </c>
      <c r="F1200" s="11"/>
      <c r="G1200" s="12"/>
      <c r="H1200" s="103"/>
      <c r="I1200" s="14"/>
      <c r="J1200" s="12"/>
      <c r="K1200" s="87"/>
      <c r="L1200" s="82"/>
      <c r="M1200" s="11"/>
    </row>
    <row r="1201" spans="1:13" s="79" customFormat="1" ht="13.5">
      <c r="A1201" s="72"/>
      <c r="B1201" s="88" t="s">
        <v>238</v>
      </c>
      <c r="C1201" s="102"/>
      <c r="D1201" s="86" t="str">
        <f>IF(ISNUMBER(C1201),VLOOKUP(C1201,Approaches,2,0),"")</f>
        <v/>
      </c>
      <c r="E1201" s="76">
        <v>8</v>
      </c>
      <c r="F1201" s="11"/>
      <c r="G1201" s="12"/>
      <c r="H1201" s="103"/>
      <c r="I1201" s="14"/>
      <c r="J1201" s="12"/>
      <c r="K1201" s="87"/>
      <c r="L1201" s="82"/>
      <c r="M1201" s="11"/>
    </row>
    <row r="1202" spans="1:13" s="79" customFormat="1" ht="13.5">
      <c r="A1202" s="72"/>
      <c r="B1202" s="88" t="s">
        <v>238</v>
      </c>
      <c r="C1202" s="102"/>
      <c r="D1202" s="90" t="str">
        <f>IF(ISNUMBER(C1202),VLOOKUP(C1202,Approaches,2,0),"")</f>
        <v/>
      </c>
      <c r="E1202" s="76">
        <v>9</v>
      </c>
      <c r="F1202" s="11"/>
      <c r="G1202" s="12"/>
      <c r="H1202" s="103"/>
      <c r="I1202" s="14"/>
      <c r="J1202" s="12"/>
      <c r="K1202" s="87"/>
      <c r="L1202" s="82"/>
      <c r="M1202" s="11"/>
    </row>
    <row r="1203" spans="1:13" s="79" customFormat="1" ht="14.25" thickBot="1">
      <c r="A1203" s="72"/>
      <c r="B1203" s="91"/>
      <c r="C1203" s="91"/>
      <c r="D1203" s="86"/>
      <c r="E1203" s="76">
        <v>10</v>
      </c>
      <c r="F1203" s="11"/>
      <c r="G1203" s="12"/>
      <c r="H1203" s="103"/>
      <c r="I1203" s="15"/>
      <c r="J1203" s="12"/>
      <c r="K1203" s="87"/>
      <c r="L1203" s="82"/>
      <c r="M1203" s="11"/>
    </row>
    <row r="1204" spans="1:13" s="79" customFormat="1" ht="14.25" thickBot="1">
      <c r="A1204" s="72" t="str">
        <f>IF(B1204="Code",1+MAX(A$5:A1198),"")</f>
        <v/>
      </c>
      <c r="B1204" s="92"/>
      <c r="C1204" s="92"/>
      <c r="D1204" s="92"/>
      <c r="E1204" s="93"/>
      <c r="F1204" s="94"/>
      <c r="G1204" s="92" t="s">
        <v>204</v>
      </c>
      <c r="H1204" s="95">
        <f>B1194</f>
        <v>1112111</v>
      </c>
      <c r="I1204" s="104"/>
      <c r="J1204" s="93" t="s">
        <v>216</v>
      </c>
      <c r="K1204" s="93"/>
      <c r="L1204" s="93"/>
      <c r="M1204" s="93"/>
    </row>
    <row r="1205" spans="1:13" s="79" customFormat="1" ht="14.25" thickBot="1">
      <c r="A1205" s="72">
        <f>IF(B1205="Code",1+MAX(A$5:A1204),"")</f>
        <v>101</v>
      </c>
      <c r="B1205" s="73" t="s">
        <v>199</v>
      </c>
      <c r="C1205" s="73"/>
      <c r="D1205" s="74" t="s">
        <v>200</v>
      </c>
      <c r="E1205" s="75"/>
      <c r="F1205" s="74" t="s">
        <v>201</v>
      </c>
      <c r="G1205" s="74" t="s">
        <v>202</v>
      </c>
      <c r="H1205" s="75" t="s">
        <v>198</v>
      </c>
      <c r="I1205" s="75" t="s">
        <v>203</v>
      </c>
      <c r="J1205" s="75" t="s">
        <v>215</v>
      </c>
      <c r="K1205" s="76"/>
      <c r="L1205" s="77" t="str">
        <f>IF(AND(ISNUMBER(I1216),ISNUMBER(H1216)),"OK","")</f>
        <v/>
      </c>
      <c r="M1205" s="78"/>
    </row>
    <row r="1206" spans="1:13" s="79" customFormat="1" ht="13.5">
      <c r="A1206" s="72" t="str">
        <f>IF(B1206="Code",1+MAX(A$5:A1205),"")</f>
        <v/>
      </c>
      <c r="B1206" s="80">
        <f>VLOOKUP(A1205,BasicHeadings,2,0)</f>
        <v>1112121</v>
      </c>
      <c r="C1206" s="81"/>
      <c r="D1206" s="80" t="str">
        <f>VLOOKUP(A1205,BasicHeadings,3,0)</f>
        <v>Appliances, articles and products for personal care</v>
      </c>
      <c r="E1206" s="76">
        <v>1</v>
      </c>
      <c r="F1206" s="11"/>
      <c r="G1206" s="11"/>
      <c r="H1206" s="12"/>
      <c r="I1206" s="12"/>
      <c r="J1206" s="12" t="s">
        <v>216</v>
      </c>
      <c r="K1206" s="76"/>
      <c r="L1206" s="82"/>
      <c r="M1206" s="11"/>
    </row>
    <row r="1207" spans="1:13" s="79" customFormat="1" ht="15" customHeight="1">
      <c r="A1207" s="72" t="str">
        <f>IF(B1207="Code",1+MAX(A$5:A1206),"")</f>
        <v/>
      </c>
      <c r="B1207" s="83"/>
      <c r="C1207" s="84" t="s">
        <v>212</v>
      </c>
      <c r="D1207" s="83"/>
      <c r="E1207" s="76">
        <v>2</v>
      </c>
      <c r="F1207" s="11"/>
      <c r="G1207" s="11"/>
      <c r="H1207" s="12"/>
      <c r="I1207" s="12"/>
      <c r="J1207" s="12" t="s">
        <v>216</v>
      </c>
      <c r="K1207" s="76"/>
      <c r="L1207" s="82"/>
      <c r="M1207" s="11"/>
    </row>
    <row r="1208" spans="1:13" s="79" customFormat="1" ht="13.5" customHeight="1">
      <c r="A1208" s="72" t="str">
        <f>IF(B1208="Code",1+MAX(A$5:A1207),"")</f>
        <v/>
      </c>
      <c r="B1208" s="85"/>
      <c r="C1208" s="167" t="s">
        <v>239</v>
      </c>
      <c r="D1208" s="168"/>
      <c r="E1208" s="76">
        <v>3</v>
      </c>
      <c r="F1208" s="11"/>
      <c r="G1208" s="11"/>
      <c r="H1208" s="12"/>
      <c r="I1208" s="13"/>
      <c r="J1208" s="12" t="s">
        <v>216</v>
      </c>
      <c r="K1208" s="76"/>
      <c r="L1208" s="82"/>
      <c r="M1208" s="11"/>
    </row>
    <row r="1209" spans="1:13" s="79" customFormat="1" ht="13.5">
      <c r="A1209" s="72" t="str">
        <f>IF(B1209="Code",1+MAX(A$5:A1208),"")</f>
        <v/>
      </c>
      <c r="B1209" s="86"/>
      <c r="C1209" s="169"/>
      <c r="D1209" s="170"/>
      <c r="E1209" s="87">
        <v>4</v>
      </c>
      <c r="F1209" s="11"/>
      <c r="G1209" s="11"/>
      <c r="H1209" s="12"/>
      <c r="I1209" s="12"/>
      <c r="J1209" s="12" t="s">
        <v>216</v>
      </c>
      <c r="K1209" s="76"/>
      <c r="L1209" s="82"/>
      <c r="M1209" s="11"/>
    </row>
    <row r="1210" spans="1:13" s="79" customFormat="1" ht="13.5">
      <c r="A1210" s="72" t="str">
        <f>IF(B1210="Code",1+MAX(A$5:A1209),"")</f>
        <v/>
      </c>
      <c r="B1210" s="88" t="s">
        <v>238</v>
      </c>
      <c r="C1210" s="102"/>
      <c r="D1210" s="89" t="str">
        <f>IF(ISNUMBER(C1210),VLOOKUP(C1210,Approaches,2,0),"")</f>
        <v/>
      </c>
      <c r="E1210" s="76">
        <v>5</v>
      </c>
      <c r="F1210" s="11"/>
      <c r="G1210" s="12"/>
      <c r="H1210" s="103"/>
      <c r="I1210" s="14"/>
      <c r="J1210" s="12" t="s">
        <v>216</v>
      </c>
      <c r="K1210" s="87"/>
      <c r="L1210" s="82"/>
      <c r="M1210" s="11"/>
    </row>
    <row r="1211" spans="1:13" s="79" customFormat="1" ht="13.5">
      <c r="A1211" s="72"/>
      <c r="B1211" s="88" t="s">
        <v>238</v>
      </c>
      <c r="C1211" s="102"/>
      <c r="D1211" s="86" t="str">
        <f>IF(ISNUMBER(C1211),VLOOKUP(C1211,Approaches,2,0),"")</f>
        <v/>
      </c>
      <c r="E1211" s="76">
        <v>6</v>
      </c>
      <c r="F1211" s="11"/>
      <c r="G1211" s="12"/>
      <c r="H1211" s="103"/>
      <c r="I1211" s="14"/>
      <c r="J1211" s="12"/>
      <c r="K1211" s="87"/>
      <c r="L1211" s="82"/>
      <c r="M1211" s="11"/>
    </row>
    <row r="1212" spans="1:13" s="79" customFormat="1" ht="13.5">
      <c r="A1212" s="72"/>
      <c r="B1212" s="88" t="s">
        <v>238</v>
      </c>
      <c r="C1212" s="102"/>
      <c r="D1212" s="86" t="str">
        <f>IF(ISNUMBER(C1212),VLOOKUP(C1212,Approaches,2,0),"")</f>
        <v/>
      </c>
      <c r="E1212" s="76">
        <v>7</v>
      </c>
      <c r="F1212" s="11"/>
      <c r="G1212" s="12"/>
      <c r="H1212" s="103"/>
      <c r="I1212" s="14"/>
      <c r="J1212" s="12"/>
      <c r="K1212" s="87"/>
      <c r="L1212" s="82"/>
      <c r="M1212" s="11"/>
    </row>
    <row r="1213" spans="1:13" s="79" customFormat="1" ht="13.5">
      <c r="A1213" s="72"/>
      <c r="B1213" s="88" t="s">
        <v>238</v>
      </c>
      <c r="C1213" s="102"/>
      <c r="D1213" s="86" t="str">
        <f>IF(ISNUMBER(C1213),VLOOKUP(C1213,Approaches,2,0),"")</f>
        <v/>
      </c>
      <c r="E1213" s="76">
        <v>8</v>
      </c>
      <c r="F1213" s="11"/>
      <c r="G1213" s="12"/>
      <c r="H1213" s="103"/>
      <c r="I1213" s="14"/>
      <c r="J1213" s="12"/>
      <c r="K1213" s="87"/>
      <c r="L1213" s="82"/>
      <c r="M1213" s="11"/>
    </row>
    <row r="1214" spans="1:13" s="79" customFormat="1" ht="13.5">
      <c r="A1214" s="72"/>
      <c r="B1214" s="88" t="s">
        <v>238</v>
      </c>
      <c r="C1214" s="102"/>
      <c r="D1214" s="90" t="str">
        <f>IF(ISNUMBER(C1214),VLOOKUP(C1214,Approaches,2,0),"")</f>
        <v/>
      </c>
      <c r="E1214" s="76">
        <v>9</v>
      </c>
      <c r="F1214" s="11"/>
      <c r="G1214" s="12"/>
      <c r="H1214" s="103"/>
      <c r="I1214" s="14"/>
      <c r="J1214" s="12"/>
      <c r="K1214" s="87"/>
      <c r="L1214" s="82"/>
      <c r="M1214" s="11"/>
    </row>
    <row r="1215" spans="1:13" s="79" customFormat="1" ht="14.25" thickBot="1">
      <c r="A1215" s="72"/>
      <c r="B1215" s="91"/>
      <c r="C1215" s="91"/>
      <c r="D1215" s="86"/>
      <c r="E1215" s="76">
        <v>10</v>
      </c>
      <c r="F1215" s="11"/>
      <c r="G1215" s="12"/>
      <c r="H1215" s="103"/>
      <c r="I1215" s="15"/>
      <c r="J1215" s="12"/>
      <c r="K1215" s="87"/>
      <c r="L1215" s="82"/>
      <c r="M1215" s="11"/>
    </row>
    <row r="1216" spans="1:13" s="79" customFormat="1" ht="14.25" thickBot="1">
      <c r="A1216" s="72" t="str">
        <f>IF(B1216="Code",1+MAX(A$5:A1210),"")</f>
        <v/>
      </c>
      <c r="B1216" s="92"/>
      <c r="C1216" s="92"/>
      <c r="D1216" s="92"/>
      <c r="E1216" s="93"/>
      <c r="F1216" s="94"/>
      <c r="G1216" s="92" t="s">
        <v>204</v>
      </c>
      <c r="H1216" s="95">
        <f>B1206</f>
        <v>1112121</v>
      </c>
      <c r="I1216" s="104"/>
      <c r="J1216" s="93" t="s">
        <v>216</v>
      </c>
      <c r="K1216" s="93"/>
      <c r="L1216" s="93"/>
      <c r="M1216" s="93"/>
    </row>
    <row r="1217" spans="1:13" s="79" customFormat="1" ht="14.25" thickBot="1">
      <c r="A1217" s="72">
        <f>IF(B1217="Code",1+MAX(A$5:A1216),"")</f>
        <v>102</v>
      </c>
      <c r="B1217" s="73" t="s">
        <v>199</v>
      </c>
      <c r="C1217" s="73"/>
      <c r="D1217" s="74" t="s">
        <v>200</v>
      </c>
      <c r="E1217" s="75"/>
      <c r="F1217" s="74" t="s">
        <v>201</v>
      </c>
      <c r="G1217" s="74" t="s">
        <v>202</v>
      </c>
      <c r="H1217" s="75" t="s">
        <v>198</v>
      </c>
      <c r="I1217" s="75" t="s">
        <v>203</v>
      </c>
      <c r="J1217" s="75" t="s">
        <v>215</v>
      </c>
      <c r="K1217" s="76"/>
      <c r="L1217" s="77" t="str">
        <f>IF(AND(ISNUMBER(I1228),ISNUMBER(H1228)),"OK","")</f>
        <v/>
      </c>
      <c r="M1217" s="78"/>
    </row>
    <row r="1218" spans="1:13" s="79" customFormat="1" ht="13.5">
      <c r="A1218" s="72" t="str">
        <f>IF(B1218="Code",1+MAX(A$5:A1217),"")</f>
        <v/>
      </c>
      <c r="B1218" s="80">
        <f>VLOOKUP(A1217,BasicHeadings,2,0)</f>
        <v>1112211</v>
      </c>
      <c r="C1218" s="81"/>
      <c r="D1218" s="80" t="str">
        <f>VLOOKUP(A1217,BasicHeadings,3,0)</f>
        <v>Prostitution</v>
      </c>
      <c r="E1218" s="76">
        <v>1</v>
      </c>
      <c r="F1218" s="11"/>
      <c r="G1218" s="11"/>
      <c r="H1218" s="12"/>
      <c r="I1218" s="12"/>
      <c r="J1218" s="12" t="s">
        <v>216</v>
      </c>
      <c r="K1218" s="76"/>
      <c r="L1218" s="82"/>
      <c r="M1218" s="11"/>
    </row>
    <row r="1219" spans="1:13" s="79" customFormat="1" ht="15" customHeight="1">
      <c r="A1219" s="72" t="str">
        <f>IF(B1219="Code",1+MAX(A$5:A1218),"")</f>
        <v/>
      </c>
      <c r="B1219" s="83"/>
      <c r="C1219" s="84" t="s">
        <v>212</v>
      </c>
      <c r="D1219" s="83"/>
      <c r="E1219" s="76">
        <v>2</v>
      </c>
      <c r="F1219" s="11"/>
      <c r="G1219" s="11"/>
      <c r="H1219" s="12"/>
      <c r="I1219" s="12"/>
      <c r="J1219" s="12" t="s">
        <v>216</v>
      </c>
      <c r="K1219" s="76"/>
      <c r="L1219" s="82"/>
      <c r="M1219" s="11"/>
    </row>
    <row r="1220" spans="1:13" s="79" customFormat="1" ht="13.5" customHeight="1">
      <c r="A1220" s="72" t="str">
        <f>IF(B1220="Code",1+MAX(A$5:A1219),"")</f>
        <v/>
      </c>
      <c r="B1220" s="85"/>
      <c r="C1220" s="167" t="s">
        <v>239</v>
      </c>
      <c r="D1220" s="168"/>
      <c r="E1220" s="76">
        <v>3</v>
      </c>
      <c r="F1220" s="11"/>
      <c r="G1220" s="11"/>
      <c r="H1220" s="12"/>
      <c r="I1220" s="13"/>
      <c r="J1220" s="12" t="s">
        <v>216</v>
      </c>
      <c r="K1220" s="76"/>
      <c r="L1220" s="82"/>
      <c r="M1220" s="11"/>
    </row>
    <row r="1221" spans="1:13" s="79" customFormat="1" ht="13.5">
      <c r="A1221" s="72" t="str">
        <f>IF(B1221="Code",1+MAX(A$5:A1220),"")</f>
        <v/>
      </c>
      <c r="B1221" s="86"/>
      <c r="C1221" s="169"/>
      <c r="D1221" s="170"/>
      <c r="E1221" s="87">
        <v>4</v>
      </c>
      <c r="F1221" s="11"/>
      <c r="G1221" s="11"/>
      <c r="H1221" s="12"/>
      <c r="I1221" s="12"/>
      <c r="J1221" s="12" t="s">
        <v>216</v>
      </c>
      <c r="K1221" s="76"/>
      <c r="L1221" s="82"/>
      <c r="M1221" s="11"/>
    </row>
    <row r="1222" spans="1:13" s="79" customFormat="1" ht="13.5">
      <c r="A1222" s="72" t="str">
        <f>IF(B1222="Code",1+MAX(A$5:A1221),"")</f>
        <v/>
      </c>
      <c r="B1222" s="88" t="s">
        <v>238</v>
      </c>
      <c r="C1222" s="102"/>
      <c r="D1222" s="89" t="str">
        <f>IF(ISNUMBER(C1222),VLOOKUP(C1222,Approaches,2,0),"")</f>
        <v/>
      </c>
      <c r="E1222" s="76">
        <v>5</v>
      </c>
      <c r="F1222" s="11"/>
      <c r="G1222" s="12"/>
      <c r="H1222" s="103"/>
      <c r="I1222" s="14"/>
      <c r="J1222" s="12" t="s">
        <v>216</v>
      </c>
      <c r="K1222" s="87"/>
      <c r="L1222" s="82"/>
      <c r="M1222" s="11"/>
    </row>
    <row r="1223" spans="1:13" s="79" customFormat="1" ht="13.5">
      <c r="A1223" s="72"/>
      <c r="B1223" s="88" t="s">
        <v>238</v>
      </c>
      <c r="C1223" s="102"/>
      <c r="D1223" s="86" t="str">
        <f>IF(ISNUMBER(C1223),VLOOKUP(C1223,Approaches,2,0),"")</f>
        <v/>
      </c>
      <c r="E1223" s="76">
        <v>6</v>
      </c>
      <c r="F1223" s="11"/>
      <c r="G1223" s="12"/>
      <c r="H1223" s="103"/>
      <c r="I1223" s="14"/>
      <c r="J1223" s="12"/>
      <c r="K1223" s="87"/>
      <c r="L1223" s="82"/>
      <c r="M1223" s="11"/>
    </row>
    <row r="1224" spans="1:13" s="79" customFormat="1" ht="13.5">
      <c r="A1224" s="72"/>
      <c r="B1224" s="88" t="s">
        <v>238</v>
      </c>
      <c r="C1224" s="102"/>
      <c r="D1224" s="86" t="str">
        <f>IF(ISNUMBER(C1224),VLOOKUP(C1224,Approaches,2,0),"")</f>
        <v/>
      </c>
      <c r="E1224" s="76">
        <v>7</v>
      </c>
      <c r="F1224" s="11"/>
      <c r="G1224" s="12"/>
      <c r="H1224" s="103"/>
      <c r="I1224" s="14"/>
      <c r="J1224" s="12"/>
      <c r="K1224" s="87"/>
      <c r="L1224" s="82"/>
      <c r="M1224" s="11"/>
    </row>
    <row r="1225" spans="1:13" s="79" customFormat="1" ht="13.5">
      <c r="A1225" s="72"/>
      <c r="B1225" s="88" t="s">
        <v>238</v>
      </c>
      <c r="C1225" s="102"/>
      <c r="D1225" s="86" t="str">
        <f>IF(ISNUMBER(C1225),VLOOKUP(C1225,Approaches,2,0),"")</f>
        <v/>
      </c>
      <c r="E1225" s="76">
        <v>8</v>
      </c>
      <c r="F1225" s="11"/>
      <c r="G1225" s="12"/>
      <c r="H1225" s="103"/>
      <c r="I1225" s="14"/>
      <c r="J1225" s="12"/>
      <c r="K1225" s="87"/>
      <c r="L1225" s="82"/>
      <c r="M1225" s="11"/>
    </row>
    <row r="1226" spans="1:13" s="79" customFormat="1" ht="13.5">
      <c r="A1226" s="72"/>
      <c r="B1226" s="88" t="s">
        <v>238</v>
      </c>
      <c r="C1226" s="102"/>
      <c r="D1226" s="90" t="str">
        <f>IF(ISNUMBER(C1226),VLOOKUP(C1226,Approaches,2,0),"")</f>
        <v/>
      </c>
      <c r="E1226" s="76">
        <v>9</v>
      </c>
      <c r="F1226" s="11"/>
      <c r="G1226" s="12"/>
      <c r="H1226" s="103"/>
      <c r="I1226" s="14"/>
      <c r="J1226" s="12"/>
      <c r="K1226" s="87"/>
      <c r="L1226" s="82"/>
      <c r="M1226" s="11"/>
    </row>
    <row r="1227" spans="1:13" s="79" customFormat="1" ht="14.25" thickBot="1">
      <c r="A1227" s="72"/>
      <c r="B1227" s="91"/>
      <c r="C1227" s="91"/>
      <c r="D1227" s="86"/>
      <c r="E1227" s="76">
        <v>10</v>
      </c>
      <c r="F1227" s="11"/>
      <c r="G1227" s="12"/>
      <c r="H1227" s="103"/>
      <c r="I1227" s="15"/>
      <c r="J1227" s="12"/>
      <c r="K1227" s="87"/>
      <c r="L1227" s="82"/>
      <c r="M1227" s="11"/>
    </row>
    <row r="1228" spans="1:13" s="79" customFormat="1" ht="14.25" thickBot="1">
      <c r="A1228" s="72" t="str">
        <f>IF(B1228="Code",1+MAX(A$5:A1222),"")</f>
        <v/>
      </c>
      <c r="B1228" s="92"/>
      <c r="C1228" s="92"/>
      <c r="D1228" s="92"/>
      <c r="E1228" s="93"/>
      <c r="F1228" s="94"/>
      <c r="G1228" s="92" t="s">
        <v>204</v>
      </c>
      <c r="H1228" s="95">
        <f>B1218</f>
        <v>1112211</v>
      </c>
      <c r="I1228" s="104"/>
      <c r="J1228" s="93" t="s">
        <v>216</v>
      </c>
      <c r="K1228" s="93"/>
      <c r="L1228" s="93"/>
      <c r="M1228" s="93"/>
    </row>
    <row r="1229" spans="1:13" s="79" customFormat="1" ht="14.25" thickBot="1">
      <c r="A1229" s="72">
        <f>IF(B1229="Code",1+MAX(A$5:A1228),"")</f>
        <v>103</v>
      </c>
      <c r="B1229" s="73" t="s">
        <v>199</v>
      </c>
      <c r="C1229" s="73"/>
      <c r="D1229" s="74" t="s">
        <v>200</v>
      </c>
      <c r="E1229" s="75"/>
      <c r="F1229" s="74" t="s">
        <v>201</v>
      </c>
      <c r="G1229" s="74" t="s">
        <v>202</v>
      </c>
      <c r="H1229" s="75" t="s">
        <v>198</v>
      </c>
      <c r="I1229" s="75" t="s">
        <v>203</v>
      </c>
      <c r="J1229" s="75" t="s">
        <v>215</v>
      </c>
      <c r="K1229" s="76"/>
      <c r="L1229" s="77" t="str">
        <f>IF(AND(ISNUMBER(I1240),ISNUMBER(H1240)),"OK","")</f>
        <v/>
      </c>
      <c r="M1229" s="78"/>
    </row>
    <row r="1230" spans="1:13" s="79" customFormat="1" ht="13.5">
      <c r="A1230" s="72" t="str">
        <f>IF(B1230="Code",1+MAX(A$5:A1229),"")</f>
        <v/>
      </c>
      <c r="B1230" s="80">
        <f>VLOOKUP(A1229,BasicHeadings,2,0)</f>
        <v>1112311</v>
      </c>
      <c r="C1230" s="81"/>
      <c r="D1230" s="80" t="str">
        <f>VLOOKUP(A1229,BasicHeadings,3,0)</f>
        <v>Jewellery, clocks and watches</v>
      </c>
      <c r="E1230" s="76">
        <v>1</v>
      </c>
      <c r="F1230" s="11"/>
      <c r="G1230" s="11"/>
      <c r="H1230" s="12"/>
      <c r="I1230" s="12"/>
      <c r="J1230" s="12" t="s">
        <v>216</v>
      </c>
      <c r="K1230" s="76"/>
      <c r="L1230" s="82"/>
      <c r="M1230" s="11"/>
    </row>
    <row r="1231" spans="1:13" s="79" customFormat="1" ht="15" customHeight="1">
      <c r="A1231" s="72" t="str">
        <f>IF(B1231="Code",1+MAX(A$5:A1230),"")</f>
        <v/>
      </c>
      <c r="B1231" s="83"/>
      <c r="C1231" s="84" t="s">
        <v>212</v>
      </c>
      <c r="D1231" s="83"/>
      <c r="E1231" s="76">
        <v>2</v>
      </c>
      <c r="F1231" s="11"/>
      <c r="G1231" s="11"/>
      <c r="H1231" s="12"/>
      <c r="I1231" s="12"/>
      <c r="J1231" s="12" t="s">
        <v>216</v>
      </c>
      <c r="K1231" s="76"/>
      <c r="L1231" s="82"/>
      <c r="M1231" s="11"/>
    </row>
    <row r="1232" spans="1:13" s="79" customFormat="1" ht="13.5" customHeight="1">
      <c r="A1232" s="72" t="str">
        <f>IF(B1232="Code",1+MAX(A$5:A1231),"")</f>
        <v/>
      </c>
      <c r="B1232" s="85"/>
      <c r="C1232" s="167" t="s">
        <v>239</v>
      </c>
      <c r="D1232" s="168"/>
      <c r="E1232" s="76">
        <v>3</v>
      </c>
      <c r="F1232" s="11"/>
      <c r="G1232" s="11"/>
      <c r="H1232" s="12"/>
      <c r="I1232" s="13"/>
      <c r="J1232" s="12" t="s">
        <v>216</v>
      </c>
      <c r="K1232" s="76"/>
      <c r="L1232" s="82"/>
      <c r="M1232" s="11"/>
    </row>
    <row r="1233" spans="1:13" s="79" customFormat="1" ht="13.5">
      <c r="A1233" s="72" t="str">
        <f>IF(B1233="Code",1+MAX(A$5:A1232),"")</f>
        <v/>
      </c>
      <c r="B1233" s="86"/>
      <c r="C1233" s="169"/>
      <c r="D1233" s="170"/>
      <c r="E1233" s="87">
        <v>4</v>
      </c>
      <c r="F1233" s="11"/>
      <c r="G1233" s="11"/>
      <c r="H1233" s="12"/>
      <c r="I1233" s="12"/>
      <c r="J1233" s="12" t="s">
        <v>216</v>
      </c>
      <c r="K1233" s="76"/>
      <c r="L1233" s="82"/>
      <c r="M1233" s="11"/>
    </row>
    <row r="1234" spans="1:13" s="79" customFormat="1" ht="13.5">
      <c r="A1234" s="72" t="str">
        <f>IF(B1234="Code",1+MAX(A$5:A1233),"")</f>
        <v/>
      </c>
      <c r="B1234" s="88" t="s">
        <v>238</v>
      </c>
      <c r="C1234" s="102"/>
      <c r="D1234" s="89" t="str">
        <f>IF(ISNUMBER(C1234),VLOOKUP(C1234,Approaches,2,0),"")</f>
        <v/>
      </c>
      <c r="E1234" s="76">
        <v>5</v>
      </c>
      <c r="F1234" s="11"/>
      <c r="G1234" s="12"/>
      <c r="H1234" s="103"/>
      <c r="I1234" s="14"/>
      <c r="J1234" s="12" t="s">
        <v>216</v>
      </c>
      <c r="K1234" s="87"/>
      <c r="L1234" s="82"/>
      <c r="M1234" s="11"/>
    </row>
    <row r="1235" spans="1:13" s="79" customFormat="1" ht="13.5">
      <c r="A1235" s="72"/>
      <c r="B1235" s="88" t="s">
        <v>238</v>
      </c>
      <c r="C1235" s="102"/>
      <c r="D1235" s="86" t="str">
        <f>IF(ISNUMBER(C1235),VLOOKUP(C1235,Approaches,2,0),"")</f>
        <v/>
      </c>
      <c r="E1235" s="76">
        <v>6</v>
      </c>
      <c r="F1235" s="11"/>
      <c r="G1235" s="12"/>
      <c r="H1235" s="103"/>
      <c r="I1235" s="14"/>
      <c r="J1235" s="12"/>
      <c r="K1235" s="87"/>
      <c r="L1235" s="82"/>
      <c r="M1235" s="11"/>
    </row>
    <row r="1236" spans="1:13" s="79" customFormat="1" ht="13.5">
      <c r="A1236" s="72"/>
      <c r="B1236" s="88" t="s">
        <v>238</v>
      </c>
      <c r="C1236" s="102"/>
      <c r="D1236" s="86" t="str">
        <f>IF(ISNUMBER(C1236),VLOOKUP(C1236,Approaches,2,0),"")</f>
        <v/>
      </c>
      <c r="E1236" s="76">
        <v>7</v>
      </c>
      <c r="F1236" s="11"/>
      <c r="G1236" s="12"/>
      <c r="H1236" s="103"/>
      <c r="I1236" s="14"/>
      <c r="J1236" s="12"/>
      <c r="K1236" s="87"/>
      <c r="L1236" s="82"/>
      <c r="M1236" s="11"/>
    </row>
    <row r="1237" spans="1:13" s="79" customFormat="1" ht="13.5">
      <c r="A1237" s="72"/>
      <c r="B1237" s="88" t="s">
        <v>238</v>
      </c>
      <c r="C1237" s="102"/>
      <c r="D1237" s="86" t="str">
        <f>IF(ISNUMBER(C1237),VLOOKUP(C1237,Approaches,2,0),"")</f>
        <v/>
      </c>
      <c r="E1237" s="76">
        <v>8</v>
      </c>
      <c r="F1237" s="11"/>
      <c r="G1237" s="12"/>
      <c r="H1237" s="103"/>
      <c r="I1237" s="14"/>
      <c r="J1237" s="12"/>
      <c r="K1237" s="87"/>
      <c r="L1237" s="82"/>
      <c r="M1237" s="11"/>
    </row>
    <row r="1238" spans="1:13" s="79" customFormat="1" ht="13.5">
      <c r="A1238" s="72"/>
      <c r="B1238" s="88" t="s">
        <v>238</v>
      </c>
      <c r="C1238" s="102"/>
      <c r="D1238" s="90" t="str">
        <f>IF(ISNUMBER(C1238),VLOOKUP(C1238,Approaches,2,0),"")</f>
        <v/>
      </c>
      <c r="E1238" s="76">
        <v>9</v>
      </c>
      <c r="F1238" s="11"/>
      <c r="G1238" s="12"/>
      <c r="H1238" s="103"/>
      <c r="I1238" s="14"/>
      <c r="J1238" s="12"/>
      <c r="K1238" s="87"/>
      <c r="L1238" s="82"/>
      <c r="M1238" s="11"/>
    </row>
    <row r="1239" spans="1:13" s="79" customFormat="1" ht="14.25" thickBot="1">
      <c r="A1239" s="72"/>
      <c r="B1239" s="91"/>
      <c r="C1239" s="91"/>
      <c r="D1239" s="86"/>
      <c r="E1239" s="76">
        <v>10</v>
      </c>
      <c r="F1239" s="11"/>
      <c r="G1239" s="12"/>
      <c r="H1239" s="103"/>
      <c r="I1239" s="15"/>
      <c r="J1239" s="12"/>
      <c r="K1239" s="87"/>
      <c r="L1239" s="82"/>
      <c r="M1239" s="11"/>
    </row>
    <row r="1240" spans="1:13" s="79" customFormat="1" ht="14.25" thickBot="1">
      <c r="A1240" s="72" t="str">
        <f>IF(B1240="Code",1+MAX(A$5:A1234),"")</f>
        <v/>
      </c>
      <c r="B1240" s="92"/>
      <c r="C1240" s="92"/>
      <c r="D1240" s="92"/>
      <c r="E1240" s="93"/>
      <c r="F1240" s="94"/>
      <c r="G1240" s="92" t="s">
        <v>204</v>
      </c>
      <c r="H1240" s="95">
        <f>B1230</f>
        <v>1112311</v>
      </c>
      <c r="I1240" s="104"/>
      <c r="J1240" s="93" t="s">
        <v>216</v>
      </c>
      <c r="K1240" s="93"/>
      <c r="L1240" s="93"/>
      <c r="M1240" s="93"/>
    </row>
    <row r="1241" spans="1:13" s="79" customFormat="1" ht="14.25" thickBot="1">
      <c r="A1241" s="72">
        <f>IF(B1241="Code",1+MAX(A$5:A1240),"")</f>
        <v>104</v>
      </c>
      <c r="B1241" s="73" t="s">
        <v>199</v>
      </c>
      <c r="C1241" s="73"/>
      <c r="D1241" s="74" t="s">
        <v>200</v>
      </c>
      <c r="E1241" s="75"/>
      <c r="F1241" s="74" t="s">
        <v>201</v>
      </c>
      <c r="G1241" s="74" t="s">
        <v>202</v>
      </c>
      <c r="H1241" s="75" t="s">
        <v>198</v>
      </c>
      <c r="I1241" s="75" t="s">
        <v>203</v>
      </c>
      <c r="J1241" s="75" t="s">
        <v>215</v>
      </c>
      <c r="K1241" s="76"/>
      <c r="L1241" s="77" t="str">
        <f>IF(AND(ISNUMBER(I1252),ISNUMBER(H1252)),"OK","")</f>
        <v/>
      </c>
      <c r="M1241" s="78"/>
    </row>
    <row r="1242" spans="1:13" s="79" customFormat="1" ht="13.5">
      <c r="A1242" s="72" t="str">
        <f>IF(B1242="Code",1+MAX(A$5:A1241),"")</f>
        <v/>
      </c>
      <c r="B1242" s="80">
        <f>VLOOKUP(A1241,BasicHeadings,2,0)</f>
        <v>1112321</v>
      </c>
      <c r="C1242" s="81"/>
      <c r="D1242" s="80" t="str">
        <f>VLOOKUP(A1241,BasicHeadings,3,0)</f>
        <v>Other personal effects</v>
      </c>
      <c r="E1242" s="76">
        <v>1</v>
      </c>
      <c r="F1242" s="11"/>
      <c r="G1242" s="11"/>
      <c r="H1242" s="12"/>
      <c r="I1242" s="12"/>
      <c r="J1242" s="12" t="s">
        <v>216</v>
      </c>
      <c r="K1242" s="76"/>
      <c r="L1242" s="82"/>
      <c r="M1242" s="11"/>
    </row>
    <row r="1243" spans="1:13" s="79" customFormat="1" ht="15" customHeight="1">
      <c r="A1243" s="72" t="str">
        <f>IF(B1243="Code",1+MAX(A$5:A1242),"")</f>
        <v/>
      </c>
      <c r="B1243" s="83"/>
      <c r="C1243" s="84" t="s">
        <v>212</v>
      </c>
      <c r="D1243" s="83"/>
      <c r="E1243" s="76">
        <v>2</v>
      </c>
      <c r="F1243" s="11"/>
      <c r="G1243" s="11"/>
      <c r="H1243" s="12"/>
      <c r="I1243" s="12"/>
      <c r="J1243" s="12" t="s">
        <v>216</v>
      </c>
      <c r="K1243" s="76"/>
      <c r="L1243" s="82"/>
      <c r="M1243" s="11"/>
    </row>
    <row r="1244" spans="1:13" s="79" customFormat="1" ht="13.5" customHeight="1">
      <c r="A1244" s="72" t="str">
        <f>IF(B1244="Code",1+MAX(A$5:A1243),"")</f>
        <v/>
      </c>
      <c r="B1244" s="85"/>
      <c r="C1244" s="167" t="s">
        <v>239</v>
      </c>
      <c r="D1244" s="168"/>
      <c r="E1244" s="76">
        <v>3</v>
      </c>
      <c r="F1244" s="11"/>
      <c r="G1244" s="11"/>
      <c r="H1244" s="12"/>
      <c r="I1244" s="13"/>
      <c r="J1244" s="12" t="s">
        <v>216</v>
      </c>
      <c r="K1244" s="76"/>
      <c r="L1244" s="82"/>
      <c r="M1244" s="11"/>
    </row>
    <row r="1245" spans="1:13" s="79" customFormat="1" ht="13.5">
      <c r="A1245" s="72" t="str">
        <f>IF(B1245="Code",1+MAX(A$5:A1244),"")</f>
        <v/>
      </c>
      <c r="B1245" s="86"/>
      <c r="C1245" s="169"/>
      <c r="D1245" s="170"/>
      <c r="E1245" s="87">
        <v>4</v>
      </c>
      <c r="F1245" s="11"/>
      <c r="G1245" s="11"/>
      <c r="H1245" s="12"/>
      <c r="I1245" s="12"/>
      <c r="J1245" s="12" t="s">
        <v>216</v>
      </c>
      <c r="K1245" s="76"/>
      <c r="L1245" s="82"/>
      <c r="M1245" s="11"/>
    </row>
    <row r="1246" spans="1:13" s="79" customFormat="1" ht="13.5">
      <c r="A1246" s="72" t="str">
        <f>IF(B1246="Code",1+MAX(A$5:A1245),"")</f>
        <v/>
      </c>
      <c r="B1246" s="88" t="s">
        <v>238</v>
      </c>
      <c r="C1246" s="102"/>
      <c r="D1246" s="89" t="str">
        <f>IF(ISNUMBER(C1246),VLOOKUP(C1246,Approaches,2,0),"")</f>
        <v/>
      </c>
      <c r="E1246" s="76">
        <v>5</v>
      </c>
      <c r="F1246" s="11"/>
      <c r="G1246" s="12"/>
      <c r="H1246" s="103"/>
      <c r="I1246" s="14"/>
      <c r="J1246" s="12" t="s">
        <v>216</v>
      </c>
      <c r="K1246" s="87"/>
      <c r="L1246" s="82"/>
      <c r="M1246" s="11"/>
    </row>
    <row r="1247" spans="1:13" s="79" customFormat="1" ht="13.5">
      <c r="A1247" s="72"/>
      <c r="B1247" s="88" t="s">
        <v>238</v>
      </c>
      <c r="C1247" s="102"/>
      <c r="D1247" s="86" t="str">
        <f>IF(ISNUMBER(C1247),VLOOKUP(C1247,Approaches,2,0),"")</f>
        <v/>
      </c>
      <c r="E1247" s="76">
        <v>6</v>
      </c>
      <c r="F1247" s="11"/>
      <c r="G1247" s="12"/>
      <c r="H1247" s="103"/>
      <c r="I1247" s="14"/>
      <c r="J1247" s="12"/>
      <c r="K1247" s="87"/>
      <c r="L1247" s="82"/>
      <c r="M1247" s="11"/>
    </row>
    <row r="1248" spans="1:13" s="79" customFormat="1" ht="13.5">
      <c r="A1248" s="72"/>
      <c r="B1248" s="88" t="s">
        <v>238</v>
      </c>
      <c r="C1248" s="102"/>
      <c r="D1248" s="86" t="str">
        <f>IF(ISNUMBER(C1248),VLOOKUP(C1248,Approaches,2,0),"")</f>
        <v/>
      </c>
      <c r="E1248" s="76">
        <v>7</v>
      </c>
      <c r="F1248" s="11"/>
      <c r="G1248" s="12"/>
      <c r="H1248" s="103"/>
      <c r="I1248" s="14"/>
      <c r="J1248" s="12"/>
      <c r="K1248" s="87"/>
      <c r="L1248" s="82"/>
      <c r="M1248" s="11"/>
    </row>
    <row r="1249" spans="1:13" s="79" customFormat="1" ht="13.5">
      <c r="A1249" s="72"/>
      <c r="B1249" s="88" t="s">
        <v>238</v>
      </c>
      <c r="C1249" s="102"/>
      <c r="D1249" s="86" t="str">
        <f>IF(ISNUMBER(C1249),VLOOKUP(C1249,Approaches,2,0),"")</f>
        <v/>
      </c>
      <c r="E1249" s="76">
        <v>8</v>
      </c>
      <c r="F1249" s="11"/>
      <c r="G1249" s="12"/>
      <c r="H1249" s="103"/>
      <c r="I1249" s="14"/>
      <c r="J1249" s="12"/>
      <c r="K1249" s="87"/>
      <c r="L1249" s="82"/>
      <c r="M1249" s="11"/>
    </row>
    <row r="1250" spans="1:13" s="79" customFormat="1" ht="13.5">
      <c r="A1250" s="72"/>
      <c r="B1250" s="88" t="s">
        <v>238</v>
      </c>
      <c r="C1250" s="102"/>
      <c r="D1250" s="90" t="str">
        <f>IF(ISNUMBER(C1250),VLOOKUP(C1250,Approaches,2,0),"")</f>
        <v/>
      </c>
      <c r="E1250" s="76">
        <v>9</v>
      </c>
      <c r="F1250" s="11"/>
      <c r="G1250" s="12"/>
      <c r="H1250" s="103"/>
      <c r="I1250" s="14"/>
      <c r="J1250" s="12"/>
      <c r="K1250" s="87"/>
      <c r="L1250" s="82"/>
      <c r="M1250" s="11"/>
    </row>
    <row r="1251" spans="1:13" s="79" customFormat="1" ht="14.25" thickBot="1">
      <c r="A1251" s="72"/>
      <c r="B1251" s="91"/>
      <c r="C1251" s="91"/>
      <c r="D1251" s="86"/>
      <c r="E1251" s="76">
        <v>10</v>
      </c>
      <c r="F1251" s="11"/>
      <c r="G1251" s="12"/>
      <c r="H1251" s="103"/>
      <c r="I1251" s="15"/>
      <c r="J1251" s="12"/>
      <c r="K1251" s="87"/>
      <c r="L1251" s="82"/>
      <c r="M1251" s="11"/>
    </row>
    <row r="1252" spans="1:13" s="79" customFormat="1" ht="14.25" thickBot="1">
      <c r="A1252" s="72" t="str">
        <f>IF(B1252="Code",1+MAX(A$5:A1246),"")</f>
        <v/>
      </c>
      <c r="B1252" s="92"/>
      <c r="C1252" s="92"/>
      <c r="D1252" s="92"/>
      <c r="E1252" s="93"/>
      <c r="F1252" s="94"/>
      <c r="G1252" s="92" t="s">
        <v>204</v>
      </c>
      <c r="H1252" s="95">
        <f>B1242</f>
        <v>1112321</v>
      </c>
      <c r="I1252" s="104"/>
      <c r="J1252" s="93" t="s">
        <v>216</v>
      </c>
      <c r="K1252" s="93"/>
      <c r="L1252" s="93"/>
      <c r="M1252" s="93"/>
    </row>
    <row r="1253" spans="1:13" s="79" customFormat="1" ht="14.25" thickBot="1">
      <c r="A1253" s="72">
        <f>IF(B1253="Code",1+MAX(A$5:A1252),"")</f>
        <v>105</v>
      </c>
      <c r="B1253" s="73" t="s">
        <v>199</v>
      </c>
      <c r="C1253" s="73"/>
      <c r="D1253" s="74" t="s">
        <v>200</v>
      </c>
      <c r="E1253" s="75"/>
      <c r="F1253" s="74" t="s">
        <v>201</v>
      </c>
      <c r="G1253" s="74" t="s">
        <v>202</v>
      </c>
      <c r="H1253" s="75" t="s">
        <v>198</v>
      </c>
      <c r="I1253" s="75" t="s">
        <v>203</v>
      </c>
      <c r="J1253" s="75" t="s">
        <v>215</v>
      </c>
      <c r="K1253" s="76"/>
      <c r="L1253" s="77" t="str">
        <f>IF(AND(ISNUMBER(I1264),ISNUMBER(H1264)),"OK","")</f>
        <v/>
      </c>
      <c r="M1253" s="78"/>
    </row>
    <row r="1254" spans="1:13" s="79" customFormat="1" ht="13.5">
      <c r="A1254" s="72" t="str">
        <f>IF(B1254="Code",1+MAX(A$5:A1253),"")</f>
        <v/>
      </c>
      <c r="B1254" s="80">
        <f>VLOOKUP(A1253,BasicHeadings,2,0)</f>
        <v>1112411</v>
      </c>
      <c r="C1254" s="81"/>
      <c r="D1254" s="80" t="str">
        <f>VLOOKUP(A1253,BasicHeadings,3,0)</f>
        <v>Social protection</v>
      </c>
      <c r="E1254" s="76">
        <v>1</v>
      </c>
      <c r="F1254" s="11"/>
      <c r="G1254" s="11"/>
      <c r="H1254" s="12"/>
      <c r="I1254" s="12"/>
      <c r="J1254" s="12" t="s">
        <v>216</v>
      </c>
      <c r="K1254" s="76"/>
      <c r="L1254" s="82"/>
      <c r="M1254" s="11"/>
    </row>
    <row r="1255" spans="1:13" s="79" customFormat="1" ht="15" customHeight="1">
      <c r="A1255" s="72" t="str">
        <f>IF(B1255="Code",1+MAX(A$5:A1254),"")</f>
        <v/>
      </c>
      <c r="B1255" s="83"/>
      <c r="C1255" s="84" t="s">
        <v>212</v>
      </c>
      <c r="D1255" s="83"/>
      <c r="E1255" s="76">
        <v>2</v>
      </c>
      <c r="F1255" s="11"/>
      <c r="G1255" s="11"/>
      <c r="H1255" s="12"/>
      <c r="I1255" s="12"/>
      <c r="J1255" s="12" t="s">
        <v>216</v>
      </c>
      <c r="K1255" s="76"/>
      <c r="L1255" s="82"/>
      <c r="M1255" s="11"/>
    </row>
    <row r="1256" spans="1:13" s="79" customFormat="1" ht="13.5" customHeight="1">
      <c r="A1256" s="72" t="str">
        <f>IF(B1256="Code",1+MAX(A$5:A1255),"")</f>
        <v/>
      </c>
      <c r="B1256" s="85"/>
      <c r="C1256" s="167" t="s">
        <v>239</v>
      </c>
      <c r="D1256" s="168"/>
      <c r="E1256" s="76">
        <v>3</v>
      </c>
      <c r="F1256" s="11"/>
      <c r="G1256" s="11"/>
      <c r="H1256" s="12"/>
      <c r="I1256" s="13"/>
      <c r="J1256" s="12" t="s">
        <v>216</v>
      </c>
      <c r="K1256" s="76"/>
      <c r="L1256" s="82"/>
      <c r="M1256" s="11"/>
    </row>
    <row r="1257" spans="1:13" s="79" customFormat="1" ht="13.5">
      <c r="A1257" s="72" t="str">
        <f>IF(B1257="Code",1+MAX(A$5:A1256),"")</f>
        <v/>
      </c>
      <c r="B1257" s="86"/>
      <c r="C1257" s="169"/>
      <c r="D1257" s="170"/>
      <c r="E1257" s="87">
        <v>4</v>
      </c>
      <c r="F1257" s="11"/>
      <c r="G1257" s="11"/>
      <c r="H1257" s="12"/>
      <c r="I1257" s="12"/>
      <c r="J1257" s="12" t="s">
        <v>216</v>
      </c>
      <c r="K1257" s="76"/>
      <c r="L1257" s="82"/>
      <c r="M1257" s="11"/>
    </row>
    <row r="1258" spans="1:13" s="79" customFormat="1" ht="13.5">
      <c r="A1258" s="72" t="str">
        <f>IF(B1258="Code",1+MAX(A$5:A1257),"")</f>
        <v/>
      </c>
      <c r="B1258" s="88" t="s">
        <v>238</v>
      </c>
      <c r="C1258" s="102"/>
      <c r="D1258" s="89" t="str">
        <f>IF(ISNUMBER(C1258),VLOOKUP(C1258,Approaches,2,0),"")</f>
        <v/>
      </c>
      <c r="E1258" s="76">
        <v>5</v>
      </c>
      <c r="F1258" s="11"/>
      <c r="G1258" s="12"/>
      <c r="H1258" s="103"/>
      <c r="I1258" s="14"/>
      <c r="J1258" s="12" t="s">
        <v>216</v>
      </c>
      <c r="K1258" s="87"/>
      <c r="L1258" s="82"/>
      <c r="M1258" s="11"/>
    </row>
    <row r="1259" spans="1:13" s="79" customFormat="1" ht="13.5">
      <c r="A1259" s="72"/>
      <c r="B1259" s="88" t="s">
        <v>238</v>
      </c>
      <c r="C1259" s="102"/>
      <c r="D1259" s="86" t="str">
        <f>IF(ISNUMBER(C1259),VLOOKUP(C1259,Approaches,2,0),"")</f>
        <v/>
      </c>
      <c r="E1259" s="76">
        <v>6</v>
      </c>
      <c r="F1259" s="11"/>
      <c r="G1259" s="12"/>
      <c r="H1259" s="103"/>
      <c r="I1259" s="14"/>
      <c r="J1259" s="12"/>
      <c r="K1259" s="87"/>
      <c r="L1259" s="82"/>
      <c r="M1259" s="11"/>
    </row>
    <row r="1260" spans="1:13" s="79" customFormat="1" ht="13.5">
      <c r="A1260" s="72"/>
      <c r="B1260" s="88" t="s">
        <v>238</v>
      </c>
      <c r="C1260" s="102"/>
      <c r="D1260" s="86" t="str">
        <f>IF(ISNUMBER(C1260),VLOOKUP(C1260,Approaches,2,0),"")</f>
        <v/>
      </c>
      <c r="E1260" s="76">
        <v>7</v>
      </c>
      <c r="F1260" s="11"/>
      <c r="G1260" s="12"/>
      <c r="H1260" s="103"/>
      <c r="I1260" s="14"/>
      <c r="J1260" s="12"/>
      <c r="K1260" s="87"/>
      <c r="L1260" s="82"/>
      <c r="M1260" s="11"/>
    </row>
    <row r="1261" spans="1:13" s="79" customFormat="1" ht="13.5">
      <c r="A1261" s="72"/>
      <c r="B1261" s="88" t="s">
        <v>238</v>
      </c>
      <c r="C1261" s="102"/>
      <c r="D1261" s="86" t="str">
        <f>IF(ISNUMBER(C1261),VLOOKUP(C1261,Approaches,2,0),"")</f>
        <v/>
      </c>
      <c r="E1261" s="76">
        <v>8</v>
      </c>
      <c r="F1261" s="11"/>
      <c r="G1261" s="12"/>
      <c r="H1261" s="103"/>
      <c r="I1261" s="14"/>
      <c r="J1261" s="12"/>
      <c r="K1261" s="87"/>
      <c r="L1261" s="82"/>
      <c r="M1261" s="11"/>
    </row>
    <row r="1262" spans="1:13" s="79" customFormat="1" ht="13.5">
      <c r="A1262" s="72"/>
      <c r="B1262" s="88" t="s">
        <v>238</v>
      </c>
      <c r="C1262" s="102"/>
      <c r="D1262" s="90" t="str">
        <f>IF(ISNUMBER(C1262),VLOOKUP(C1262,Approaches,2,0),"")</f>
        <v/>
      </c>
      <c r="E1262" s="76">
        <v>9</v>
      </c>
      <c r="F1262" s="11"/>
      <c r="G1262" s="12"/>
      <c r="H1262" s="103"/>
      <c r="I1262" s="14"/>
      <c r="J1262" s="12"/>
      <c r="K1262" s="87"/>
      <c r="L1262" s="82"/>
      <c r="M1262" s="11"/>
    </row>
    <row r="1263" spans="1:13" s="79" customFormat="1" ht="14.25" thickBot="1">
      <c r="A1263" s="72"/>
      <c r="B1263" s="91"/>
      <c r="C1263" s="91"/>
      <c r="D1263" s="86"/>
      <c r="E1263" s="76">
        <v>10</v>
      </c>
      <c r="F1263" s="11"/>
      <c r="G1263" s="12"/>
      <c r="H1263" s="103"/>
      <c r="I1263" s="15"/>
      <c r="J1263" s="12"/>
      <c r="K1263" s="87"/>
      <c r="L1263" s="82"/>
      <c r="M1263" s="11"/>
    </row>
    <row r="1264" spans="1:13" s="79" customFormat="1" ht="14.25" thickBot="1">
      <c r="A1264" s="72" t="str">
        <f>IF(B1264="Code",1+MAX(A$5:A1258),"")</f>
        <v/>
      </c>
      <c r="B1264" s="92"/>
      <c r="C1264" s="92"/>
      <c r="D1264" s="92"/>
      <c r="E1264" s="93"/>
      <c r="F1264" s="94"/>
      <c r="G1264" s="92" t="s">
        <v>204</v>
      </c>
      <c r="H1264" s="95">
        <f>B1254</f>
        <v>1112411</v>
      </c>
      <c r="I1264" s="104"/>
      <c r="J1264" s="93" t="s">
        <v>216</v>
      </c>
      <c r="K1264" s="93"/>
      <c r="L1264" s="93"/>
      <c r="M1264" s="93"/>
    </row>
    <row r="1265" spans="1:13" s="79" customFormat="1" ht="14.25" thickBot="1">
      <c r="A1265" s="72">
        <f>IF(B1265="Code",1+MAX(A$5:A1264),"")</f>
        <v>106</v>
      </c>
      <c r="B1265" s="73" t="s">
        <v>199</v>
      </c>
      <c r="C1265" s="73"/>
      <c r="D1265" s="74" t="s">
        <v>200</v>
      </c>
      <c r="E1265" s="75"/>
      <c r="F1265" s="74" t="s">
        <v>201</v>
      </c>
      <c r="G1265" s="74" t="s">
        <v>202</v>
      </c>
      <c r="H1265" s="75" t="s">
        <v>198</v>
      </c>
      <c r="I1265" s="75" t="s">
        <v>203</v>
      </c>
      <c r="J1265" s="75" t="s">
        <v>215</v>
      </c>
      <c r="K1265" s="76"/>
      <c r="L1265" s="77" t="str">
        <f>IF(AND(ISNUMBER(I1276),ISNUMBER(H1276)),"OK","")</f>
        <v/>
      </c>
      <c r="M1265" s="78"/>
    </row>
    <row r="1266" spans="1:13" s="79" customFormat="1" ht="13.5">
      <c r="A1266" s="72" t="str">
        <f>IF(B1266="Code",1+MAX(A$5:A1265),"")</f>
        <v/>
      </c>
      <c r="B1266" s="80">
        <f>VLOOKUP(A1265,BasicHeadings,2,0)</f>
        <v>1112511</v>
      </c>
      <c r="C1266" s="81"/>
      <c r="D1266" s="80" t="str">
        <f>VLOOKUP(A1265,BasicHeadings,3,0)</f>
        <v>Insurance</v>
      </c>
      <c r="E1266" s="76">
        <v>1</v>
      </c>
      <c r="F1266" s="11"/>
      <c r="G1266" s="11"/>
      <c r="H1266" s="12"/>
      <c r="I1266" s="12"/>
      <c r="J1266" s="12" t="s">
        <v>216</v>
      </c>
      <c r="K1266" s="76"/>
      <c r="L1266" s="82"/>
      <c r="M1266" s="11"/>
    </row>
    <row r="1267" spans="1:13" s="79" customFormat="1" ht="15" customHeight="1">
      <c r="A1267" s="72" t="str">
        <f>IF(B1267="Code",1+MAX(A$5:A1266),"")</f>
        <v/>
      </c>
      <c r="B1267" s="83"/>
      <c r="C1267" s="84" t="s">
        <v>212</v>
      </c>
      <c r="D1267" s="83"/>
      <c r="E1267" s="76">
        <v>2</v>
      </c>
      <c r="F1267" s="11"/>
      <c r="G1267" s="11"/>
      <c r="H1267" s="12"/>
      <c r="I1267" s="12"/>
      <c r="J1267" s="12" t="s">
        <v>216</v>
      </c>
      <c r="K1267" s="76"/>
      <c r="L1267" s="82"/>
      <c r="M1267" s="11"/>
    </row>
    <row r="1268" spans="1:13" s="79" customFormat="1" ht="13.5" customHeight="1">
      <c r="A1268" s="72" t="str">
        <f>IF(B1268="Code",1+MAX(A$5:A1267),"")</f>
        <v/>
      </c>
      <c r="B1268" s="85"/>
      <c r="C1268" s="167" t="s">
        <v>239</v>
      </c>
      <c r="D1268" s="168"/>
      <c r="E1268" s="76">
        <v>3</v>
      </c>
      <c r="F1268" s="11"/>
      <c r="G1268" s="11"/>
      <c r="H1268" s="12"/>
      <c r="I1268" s="13"/>
      <c r="J1268" s="12" t="s">
        <v>216</v>
      </c>
      <c r="K1268" s="76"/>
      <c r="L1268" s="82"/>
      <c r="M1268" s="11"/>
    </row>
    <row r="1269" spans="1:13" s="79" customFormat="1" ht="13.5">
      <c r="A1269" s="72" t="str">
        <f>IF(B1269="Code",1+MAX(A$5:A1268),"")</f>
        <v/>
      </c>
      <c r="B1269" s="86"/>
      <c r="C1269" s="169"/>
      <c r="D1269" s="170"/>
      <c r="E1269" s="87">
        <v>4</v>
      </c>
      <c r="F1269" s="11"/>
      <c r="G1269" s="11"/>
      <c r="H1269" s="12"/>
      <c r="I1269" s="12"/>
      <c r="J1269" s="12" t="s">
        <v>216</v>
      </c>
      <c r="K1269" s="76"/>
      <c r="L1269" s="82"/>
      <c r="M1269" s="11"/>
    </row>
    <row r="1270" spans="1:13" s="79" customFormat="1" ht="13.5">
      <c r="A1270" s="72" t="str">
        <f>IF(B1270="Code",1+MAX(A$5:A1269),"")</f>
        <v/>
      </c>
      <c r="B1270" s="88" t="s">
        <v>238</v>
      </c>
      <c r="C1270" s="102"/>
      <c r="D1270" s="89" t="str">
        <f>IF(ISNUMBER(C1270),VLOOKUP(C1270,Approaches,2,0),"")</f>
        <v/>
      </c>
      <c r="E1270" s="76">
        <v>5</v>
      </c>
      <c r="F1270" s="11"/>
      <c r="G1270" s="12"/>
      <c r="H1270" s="103"/>
      <c r="I1270" s="14"/>
      <c r="J1270" s="12" t="s">
        <v>216</v>
      </c>
      <c r="K1270" s="87"/>
      <c r="L1270" s="82"/>
      <c r="M1270" s="11"/>
    </row>
    <row r="1271" spans="1:13" s="79" customFormat="1" ht="13.5">
      <c r="A1271" s="72"/>
      <c r="B1271" s="88" t="s">
        <v>238</v>
      </c>
      <c r="C1271" s="102"/>
      <c r="D1271" s="86" t="str">
        <f>IF(ISNUMBER(C1271),VLOOKUP(C1271,Approaches,2,0),"")</f>
        <v/>
      </c>
      <c r="E1271" s="76">
        <v>6</v>
      </c>
      <c r="F1271" s="11"/>
      <c r="G1271" s="12"/>
      <c r="H1271" s="103"/>
      <c r="I1271" s="14"/>
      <c r="J1271" s="12"/>
      <c r="K1271" s="87"/>
      <c r="L1271" s="82"/>
      <c r="M1271" s="11"/>
    </row>
    <row r="1272" spans="1:13" s="79" customFormat="1" ht="13.5">
      <c r="A1272" s="72"/>
      <c r="B1272" s="88" t="s">
        <v>238</v>
      </c>
      <c r="C1272" s="102"/>
      <c r="D1272" s="86" t="str">
        <f>IF(ISNUMBER(C1272),VLOOKUP(C1272,Approaches,2,0),"")</f>
        <v/>
      </c>
      <c r="E1272" s="76">
        <v>7</v>
      </c>
      <c r="F1272" s="11"/>
      <c r="G1272" s="12"/>
      <c r="H1272" s="103"/>
      <c r="I1272" s="14"/>
      <c r="J1272" s="12"/>
      <c r="K1272" s="87"/>
      <c r="L1272" s="82"/>
      <c r="M1272" s="11"/>
    </row>
    <row r="1273" spans="1:13" s="79" customFormat="1" ht="13.5">
      <c r="A1273" s="72"/>
      <c r="B1273" s="88" t="s">
        <v>238</v>
      </c>
      <c r="C1273" s="102"/>
      <c r="D1273" s="86" t="str">
        <f>IF(ISNUMBER(C1273),VLOOKUP(C1273,Approaches,2,0),"")</f>
        <v/>
      </c>
      <c r="E1273" s="76">
        <v>8</v>
      </c>
      <c r="F1273" s="11"/>
      <c r="G1273" s="12"/>
      <c r="H1273" s="103"/>
      <c r="I1273" s="14"/>
      <c r="J1273" s="12"/>
      <c r="K1273" s="87"/>
      <c r="L1273" s="82"/>
      <c r="M1273" s="11"/>
    </row>
    <row r="1274" spans="1:13" s="79" customFormat="1" ht="13.5">
      <c r="A1274" s="72"/>
      <c r="B1274" s="88" t="s">
        <v>238</v>
      </c>
      <c r="C1274" s="102"/>
      <c r="D1274" s="90" t="str">
        <f>IF(ISNUMBER(C1274),VLOOKUP(C1274,Approaches,2,0),"")</f>
        <v/>
      </c>
      <c r="E1274" s="76">
        <v>9</v>
      </c>
      <c r="F1274" s="11"/>
      <c r="G1274" s="12"/>
      <c r="H1274" s="103"/>
      <c r="I1274" s="14"/>
      <c r="J1274" s="12"/>
      <c r="K1274" s="87"/>
      <c r="L1274" s="82"/>
      <c r="M1274" s="11"/>
    </row>
    <row r="1275" spans="1:13" s="79" customFormat="1" ht="14.25" thickBot="1">
      <c r="A1275" s="72"/>
      <c r="B1275" s="91"/>
      <c r="C1275" s="91"/>
      <c r="D1275" s="86"/>
      <c r="E1275" s="76">
        <v>10</v>
      </c>
      <c r="F1275" s="11"/>
      <c r="G1275" s="12"/>
      <c r="H1275" s="103"/>
      <c r="I1275" s="15"/>
      <c r="J1275" s="12"/>
      <c r="K1275" s="87"/>
      <c r="L1275" s="82"/>
      <c r="M1275" s="11"/>
    </row>
    <row r="1276" spans="1:13" s="79" customFormat="1" ht="14.25" thickBot="1">
      <c r="A1276" s="72" t="str">
        <f>IF(B1276="Code",1+MAX(A$5:A1270),"")</f>
        <v/>
      </c>
      <c r="B1276" s="92"/>
      <c r="C1276" s="92"/>
      <c r="D1276" s="92"/>
      <c r="E1276" s="93"/>
      <c r="F1276" s="94"/>
      <c r="G1276" s="92" t="s">
        <v>204</v>
      </c>
      <c r="H1276" s="95">
        <f>B1266</f>
        <v>1112511</v>
      </c>
      <c r="I1276" s="104"/>
      <c r="J1276" s="93" t="s">
        <v>216</v>
      </c>
      <c r="K1276" s="93"/>
      <c r="L1276" s="93"/>
      <c r="M1276" s="93"/>
    </row>
    <row r="1277" spans="1:13" s="79" customFormat="1" ht="14.25" thickBot="1">
      <c r="A1277" s="72">
        <f>IF(B1277="Code",1+MAX(A$5:A1276),"")</f>
        <v>107</v>
      </c>
      <c r="B1277" s="73" t="s">
        <v>199</v>
      </c>
      <c r="C1277" s="73"/>
      <c r="D1277" s="74" t="s">
        <v>200</v>
      </c>
      <c r="E1277" s="75"/>
      <c r="F1277" s="74" t="s">
        <v>201</v>
      </c>
      <c r="G1277" s="74" t="s">
        <v>202</v>
      </c>
      <c r="H1277" s="75" t="s">
        <v>198</v>
      </c>
      <c r="I1277" s="75" t="s">
        <v>203</v>
      </c>
      <c r="J1277" s="75" t="s">
        <v>215</v>
      </c>
      <c r="K1277" s="76"/>
      <c r="L1277" s="77" t="str">
        <f>IF(AND(ISNUMBER(I1288),ISNUMBER(H1288)),"OK","")</f>
        <v/>
      </c>
      <c r="M1277" s="78"/>
    </row>
    <row r="1278" spans="1:13" s="79" customFormat="1" ht="13.5">
      <c r="A1278" s="72" t="str">
        <f>IF(B1278="Code",1+MAX(A$5:A1277),"")</f>
        <v/>
      </c>
      <c r="B1278" s="80">
        <f>VLOOKUP(A1277,BasicHeadings,2,0)</f>
        <v>1112611</v>
      </c>
      <c r="C1278" s="81"/>
      <c r="D1278" s="80" t="str">
        <f>VLOOKUP(A1277,BasicHeadings,3,0)</f>
        <v>Financial Intermediation Services Indirectly Measured (FISIM)</v>
      </c>
      <c r="E1278" s="76">
        <v>1</v>
      </c>
      <c r="F1278" s="11"/>
      <c r="G1278" s="11"/>
      <c r="H1278" s="12"/>
      <c r="I1278" s="12"/>
      <c r="J1278" s="12" t="s">
        <v>216</v>
      </c>
      <c r="K1278" s="76"/>
      <c r="L1278" s="82"/>
      <c r="M1278" s="11"/>
    </row>
    <row r="1279" spans="1:13" s="79" customFormat="1" ht="15" customHeight="1">
      <c r="A1279" s="72" t="str">
        <f>IF(B1279="Code",1+MAX(A$5:A1278),"")</f>
        <v/>
      </c>
      <c r="B1279" s="83"/>
      <c r="C1279" s="84" t="s">
        <v>212</v>
      </c>
      <c r="D1279" s="83"/>
      <c r="E1279" s="76">
        <v>2</v>
      </c>
      <c r="F1279" s="11"/>
      <c r="G1279" s="11"/>
      <c r="H1279" s="12"/>
      <c r="I1279" s="12"/>
      <c r="J1279" s="12" t="s">
        <v>216</v>
      </c>
      <c r="K1279" s="76"/>
      <c r="L1279" s="82"/>
      <c r="M1279" s="11"/>
    </row>
    <row r="1280" spans="1:13" s="79" customFormat="1" ht="13.5" customHeight="1">
      <c r="A1280" s="72" t="str">
        <f>IF(B1280="Code",1+MAX(A$5:A1279),"")</f>
        <v/>
      </c>
      <c r="B1280" s="85"/>
      <c r="C1280" s="167" t="s">
        <v>239</v>
      </c>
      <c r="D1280" s="168"/>
      <c r="E1280" s="76">
        <v>3</v>
      </c>
      <c r="F1280" s="11"/>
      <c r="G1280" s="11"/>
      <c r="H1280" s="12"/>
      <c r="I1280" s="13"/>
      <c r="J1280" s="12" t="s">
        <v>216</v>
      </c>
      <c r="K1280" s="76"/>
      <c r="L1280" s="82"/>
      <c r="M1280" s="11"/>
    </row>
    <row r="1281" spans="1:13" s="79" customFormat="1" ht="13.5">
      <c r="A1281" s="72" t="str">
        <f>IF(B1281="Code",1+MAX(A$5:A1280),"")</f>
        <v/>
      </c>
      <c r="B1281" s="86"/>
      <c r="C1281" s="169"/>
      <c r="D1281" s="170"/>
      <c r="E1281" s="87">
        <v>4</v>
      </c>
      <c r="F1281" s="11"/>
      <c r="G1281" s="11"/>
      <c r="H1281" s="12"/>
      <c r="I1281" s="12"/>
      <c r="J1281" s="12" t="s">
        <v>216</v>
      </c>
      <c r="K1281" s="76"/>
      <c r="L1281" s="82"/>
      <c r="M1281" s="11"/>
    </row>
    <row r="1282" spans="1:13" s="79" customFormat="1" ht="13.5">
      <c r="A1282" s="72" t="str">
        <f>IF(B1282="Code",1+MAX(A$5:A1281),"")</f>
        <v/>
      </c>
      <c r="B1282" s="88" t="s">
        <v>238</v>
      </c>
      <c r="C1282" s="102"/>
      <c r="D1282" s="89" t="str">
        <f>IF(ISNUMBER(C1282),VLOOKUP(C1282,Approaches,2,0),"")</f>
        <v/>
      </c>
      <c r="E1282" s="76">
        <v>5</v>
      </c>
      <c r="F1282" s="11"/>
      <c r="G1282" s="12"/>
      <c r="H1282" s="103"/>
      <c r="I1282" s="14"/>
      <c r="J1282" s="12" t="s">
        <v>216</v>
      </c>
      <c r="K1282" s="87"/>
      <c r="L1282" s="82"/>
      <c r="M1282" s="11"/>
    </row>
    <row r="1283" spans="1:13" s="79" customFormat="1" ht="13.5">
      <c r="A1283" s="72"/>
      <c r="B1283" s="88" t="s">
        <v>238</v>
      </c>
      <c r="C1283" s="102"/>
      <c r="D1283" s="86" t="str">
        <f>IF(ISNUMBER(C1283),VLOOKUP(C1283,Approaches,2,0),"")</f>
        <v/>
      </c>
      <c r="E1283" s="76">
        <v>6</v>
      </c>
      <c r="F1283" s="11"/>
      <c r="G1283" s="12"/>
      <c r="H1283" s="103"/>
      <c r="I1283" s="14"/>
      <c r="J1283" s="12"/>
      <c r="K1283" s="87"/>
      <c r="L1283" s="82"/>
      <c r="M1283" s="11"/>
    </row>
    <row r="1284" spans="1:13" s="79" customFormat="1" ht="13.5">
      <c r="A1284" s="72"/>
      <c r="B1284" s="88" t="s">
        <v>238</v>
      </c>
      <c r="C1284" s="102"/>
      <c r="D1284" s="86" t="str">
        <f>IF(ISNUMBER(C1284),VLOOKUP(C1284,Approaches,2,0),"")</f>
        <v/>
      </c>
      <c r="E1284" s="76">
        <v>7</v>
      </c>
      <c r="F1284" s="11"/>
      <c r="G1284" s="12"/>
      <c r="H1284" s="103"/>
      <c r="I1284" s="14"/>
      <c r="J1284" s="12"/>
      <c r="K1284" s="87"/>
      <c r="L1284" s="82"/>
      <c r="M1284" s="11"/>
    </row>
    <row r="1285" spans="1:13" s="79" customFormat="1" ht="13.5">
      <c r="A1285" s="72"/>
      <c r="B1285" s="88" t="s">
        <v>238</v>
      </c>
      <c r="C1285" s="102"/>
      <c r="D1285" s="86" t="str">
        <f>IF(ISNUMBER(C1285),VLOOKUP(C1285,Approaches,2,0),"")</f>
        <v/>
      </c>
      <c r="E1285" s="76">
        <v>8</v>
      </c>
      <c r="F1285" s="11"/>
      <c r="G1285" s="12"/>
      <c r="H1285" s="103"/>
      <c r="I1285" s="14"/>
      <c r="J1285" s="12"/>
      <c r="K1285" s="87"/>
      <c r="L1285" s="82"/>
      <c r="M1285" s="11"/>
    </row>
    <row r="1286" spans="1:13" s="79" customFormat="1" ht="13.5">
      <c r="A1286" s="72"/>
      <c r="B1286" s="88" t="s">
        <v>238</v>
      </c>
      <c r="C1286" s="102"/>
      <c r="D1286" s="90" t="str">
        <f>IF(ISNUMBER(C1286),VLOOKUP(C1286,Approaches,2,0),"")</f>
        <v/>
      </c>
      <c r="E1286" s="76">
        <v>9</v>
      </c>
      <c r="F1286" s="11"/>
      <c r="G1286" s="12"/>
      <c r="H1286" s="103"/>
      <c r="I1286" s="14"/>
      <c r="J1286" s="12"/>
      <c r="K1286" s="87"/>
      <c r="L1286" s="82"/>
      <c r="M1286" s="11"/>
    </row>
    <row r="1287" spans="1:13" s="79" customFormat="1" ht="14.25" thickBot="1">
      <c r="A1287" s="72"/>
      <c r="B1287" s="91"/>
      <c r="C1287" s="91"/>
      <c r="D1287" s="86"/>
      <c r="E1287" s="76">
        <v>10</v>
      </c>
      <c r="F1287" s="11"/>
      <c r="G1287" s="12"/>
      <c r="H1287" s="103"/>
      <c r="I1287" s="15"/>
      <c r="J1287" s="12"/>
      <c r="K1287" s="87"/>
      <c r="L1287" s="82"/>
      <c r="M1287" s="11"/>
    </row>
    <row r="1288" spans="1:13" s="79" customFormat="1" ht="14.25" thickBot="1">
      <c r="A1288" s="72" t="str">
        <f>IF(B1288="Code",1+MAX(A$5:A1282),"")</f>
        <v/>
      </c>
      <c r="B1288" s="92"/>
      <c r="C1288" s="92"/>
      <c r="D1288" s="92"/>
      <c r="E1288" s="93"/>
      <c r="F1288" s="94"/>
      <c r="G1288" s="92" t="s">
        <v>204</v>
      </c>
      <c r="H1288" s="95">
        <f>B1278</f>
        <v>1112611</v>
      </c>
      <c r="I1288" s="104"/>
      <c r="J1288" s="93" t="s">
        <v>216</v>
      </c>
      <c r="K1288" s="93"/>
      <c r="L1288" s="93"/>
      <c r="M1288" s="93"/>
    </row>
    <row r="1289" spans="1:13" s="79" customFormat="1" ht="14.25" thickBot="1">
      <c r="A1289" s="72">
        <f>IF(B1289="Code",1+MAX(A$5:A1288),"")</f>
        <v>108</v>
      </c>
      <c r="B1289" s="73" t="s">
        <v>199</v>
      </c>
      <c r="C1289" s="73"/>
      <c r="D1289" s="74" t="s">
        <v>200</v>
      </c>
      <c r="E1289" s="75"/>
      <c r="F1289" s="74" t="s">
        <v>201</v>
      </c>
      <c r="G1289" s="74" t="s">
        <v>202</v>
      </c>
      <c r="H1289" s="75" t="s">
        <v>198</v>
      </c>
      <c r="I1289" s="75" t="s">
        <v>203</v>
      </c>
      <c r="J1289" s="75" t="s">
        <v>215</v>
      </c>
      <c r="K1289" s="76"/>
      <c r="L1289" s="77" t="str">
        <f>IF(AND(ISNUMBER(I1300),ISNUMBER(H1300)),"OK","")</f>
        <v/>
      </c>
      <c r="M1289" s="78"/>
    </row>
    <row r="1290" spans="1:13" s="79" customFormat="1" ht="13.5">
      <c r="A1290" s="72" t="str">
        <f>IF(B1290="Code",1+MAX(A$5:A1289),"")</f>
        <v/>
      </c>
      <c r="B1290" s="80">
        <f>VLOOKUP(A1289,BasicHeadings,2,0)</f>
        <v>1112621</v>
      </c>
      <c r="C1290" s="81"/>
      <c r="D1290" s="80" t="str">
        <f>VLOOKUP(A1289,BasicHeadings,3,0)</f>
        <v>Other financial services n.e.c.</v>
      </c>
      <c r="E1290" s="76">
        <v>1</v>
      </c>
      <c r="F1290" s="11"/>
      <c r="G1290" s="11"/>
      <c r="H1290" s="12"/>
      <c r="I1290" s="12"/>
      <c r="J1290" s="12" t="s">
        <v>216</v>
      </c>
      <c r="K1290" s="76"/>
      <c r="L1290" s="82"/>
      <c r="M1290" s="11"/>
    </row>
    <row r="1291" spans="1:13" s="79" customFormat="1" ht="15" customHeight="1">
      <c r="A1291" s="72" t="str">
        <f>IF(B1291="Code",1+MAX(A$5:A1290),"")</f>
        <v/>
      </c>
      <c r="B1291" s="83"/>
      <c r="C1291" s="84" t="s">
        <v>212</v>
      </c>
      <c r="D1291" s="83"/>
      <c r="E1291" s="76">
        <v>2</v>
      </c>
      <c r="F1291" s="11"/>
      <c r="G1291" s="11"/>
      <c r="H1291" s="12"/>
      <c r="I1291" s="12"/>
      <c r="J1291" s="12" t="s">
        <v>216</v>
      </c>
      <c r="K1291" s="76"/>
      <c r="L1291" s="82"/>
      <c r="M1291" s="11"/>
    </row>
    <row r="1292" spans="1:13" s="79" customFormat="1" ht="13.5" customHeight="1">
      <c r="A1292" s="72" t="str">
        <f>IF(B1292="Code",1+MAX(A$5:A1291),"")</f>
        <v/>
      </c>
      <c r="B1292" s="85"/>
      <c r="C1292" s="167" t="s">
        <v>239</v>
      </c>
      <c r="D1292" s="168"/>
      <c r="E1292" s="76">
        <v>3</v>
      </c>
      <c r="F1292" s="11"/>
      <c r="G1292" s="11"/>
      <c r="H1292" s="12"/>
      <c r="I1292" s="13"/>
      <c r="J1292" s="12" t="s">
        <v>216</v>
      </c>
      <c r="K1292" s="76"/>
      <c r="L1292" s="82"/>
      <c r="M1292" s="11"/>
    </row>
    <row r="1293" spans="1:13" s="79" customFormat="1" ht="13.5">
      <c r="A1293" s="72" t="str">
        <f>IF(B1293="Code",1+MAX(A$5:A1292),"")</f>
        <v/>
      </c>
      <c r="B1293" s="86"/>
      <c r="C1293" s="169"/>
      <c r="D1293" s="170"/>
      <c r="E1293" s="87">
        <v>4</v>
      </c>
      <c r="F1293" s="11"/>
      <c r="G1293" s="11"/>
      <c r="H1293" s="12"/>
      <c r="I1293" s="12"/>
      <c r="J1293" s="12" t="s">
        <v>216</v>
      </c>
      <c r="K1293" s="76"/>
      <c r="L1293" s="82"/>
      <c r="M1293" s="11"/>
    </row>
    <row r="1294" spans="1:13" s="79" customFormat="1" ht="13.5">
      <c r="A1294" s="72" t="str">
        <f>IF(B1294="Code",1+MAX(A$5:A1293),"")</f>
        <v/>
      </c>
      <c r="B1294" s="88" t="s">
        <v>238</v>
      </c>
      <c r="C1294" s="102"/>
      <c r="D1294" s="89" t="str">
        <f>IF(ISNUMBER(C1294),VLOOKUP(C1294,Approaches,2,0),"")</f>
        <v/>
      </c>
      <c r="E1294" s="76">
        <v>5</v>
      </c>
      <c r="F1294" s="11"/>
      <c r="G1294" s="12"/>
      <c r="H1294" s="103"/>
      <c r="I1294" s="14"/>
      <c r="J1294" s="12" t="s">
        <v>216</v>
      </c>
      <c r="K1294" s="87"/>
      <c r="L1294" s="82"/>
      <c r="M1294" s="11"/>
    </row>
    <row r="1295" spans="1:13" s="79" customFormat="1" ht="13.5">
      <c r="A1295" s="72"/>
      <c r="B1295" s="88" t="s">
        <v>238</v>
      </c>
      <c r="C1295" s="102"/>
      <c r="D1295" s="86" t="str">
        <f>IF(ISNUMBER(C1295),VLOOKUP(C1295,Approaches,2,0),"")</f>
        <v/>
      </c>
      <c r="E1295" s="76">
        <v>6</v>
      </c>
      <c r="F1295" s="11"/>
      <c r="G1295" s="12"/>
      <c r="H1295" s="103"/>
      <c r="I1295" s="14"/>
      <c r="J1295" s="12"/>
      <c r="K1295" s="87"/>
      <c r="L1295" s="82"/>
      <c r="M1295" s="11"/>
    </row>
    <row r="1296" spans="1:13" s="79" customFormat="1" ht="13.5">
      <c r="A1296" s="72"/>
      <c r="B1296" s="88" t="s">
        <v>238</v>
      </c>
      <c r="C1296" s="102"/>
      <c r="D1296" s="86" t="str">
        <f>IF(ISNUMBER(C1296),VLOOKUP(C1296,Approaches,2,0),"")</f>
        <v/>
      </c>
      <c r="E1296" s="76">
        <v>7</v>
      </c>
      <c r="F1296" s="11"/>
      <c r="G1296" s="12"/>
      <c r="H1296" s="103"/>
      <c r="I1296" s="14"/>
      <c r="J1296" s="12"/>
      <c r="K1296" s="87"/>
      <c r="L1296" s="82"/>
      <c r="M1296" s="11"/>
    </row>
    <row r="1297" spans="1:13" s="79" customFormat="1" ht="13.5">
      <c r="A1297" s="72"/>
      <c r="B1297" s="88" t="s">
        <v>238</v>
      </c>
      <c r="C1297" s="102"/>
      <c r="D1297" s="86" t="str">
        <f>IF(ISNUMBER(C1297),VLOOKUP(C1297,Approaches,2,0),"")</f>
        <v/>
      </c>
      <c r="E1297" s="76">
        <v>8</v>
      </c>
      <c r="F1297" s="11"/>
      <c r="G1297" s="12"/>
      <c r="H1297" s="103"/>
      <c r="I1297" s="14"/>
      <c r="J1297" s="12"/>
      <c r="K1297" s="87"/>
      <c r="L1297" s="82"/>
      <c r="M1297" s="11"/>
    </row>
    <row r="1298" spans="1:13" s="79" customFormat="1" ht="13.5">
      <c r="A1298" s="72"/>
      <c r="B1298" s="88" t="s">
        <v>238</v>
      </c>
      <c r="C1298" s="102"/>
      <c r="D1298" s="90" t="str">
        <f>IF(ISNUMBER(C1298),VLOOKUP(C1298,Approaches,2,0),"")</f>
        <v/>
      </c>
      <c r="E1298" s="76">
        <v>9</v>
      </c>
      <c r="F1298" s="11"/>
      <c r="G1298" s="12"/>
      <c r="H1298" s="103"/>
      <c r="I1298" s="14"/>
      <c r="J1298" s="12"/>
      <c r="K1298" s="87"/>
      <c r="L1298" s="82"/>
      <c r="M1298" s="11"/>
    </row>
    <row r="1299" spans="1:13" s="79" customFormat="1" ht="14.25" thickBot="1">
      <c r="A1299" s="72"/>
      <c r="B1299" s="91"/>
      <c r="C1299" s="91"/>
      <c r="D1299" s="86"/>
      <c r="E1299" s="76">
        <v>10</v>
      </c>
      <c r="F1299" s="11"/>
      <c r="G1299" s="12"/>
      <c r="H1299" s="103"/>
      <c r="I1299" s="15"/>
      <c r="J1299" s="12"/>
      <c r="K1299" s="87"/>
      <c r="L1299" s="82"/>
      <c r="M1299" s="11"/>
    </row>
    <row r="1300" spans="1:13" s="79" customFormat="1" ht="14.25" thickBot="1">
      <c r="A1300" s="72" t="str">
        <f>IF(B1300="Code",1+MAX(A$5:A1294),"")</f>
        <v/>
      </c>
      <c r="B1300" s="92"/>
      <c r="C1300" s="92"/>
      <c r="D1300" s="92"/>
      <c r="E1300" s="93"/>
      <c r="F1300" s="94"/>
      <c r="G1300" s="92" t="s">
        <v>204</v>
      </c>
      <c r="H1300" s="95">
        <f>B1290</f>
        <v>1112621</v>
      </c>
      <c r="I1300" s="104"/>
      <c r="J1300" s="93" t="s">
        <v>216</v>
      </c>
      <c r="K1300" s="93"/>
      <c r="L1300" s="93"/>
      <c r="M1300" s="93"/>
    </row>
    <row r="1301" spans="1:13" s="79" customFormat="1" ht="14.25" thickBot="1">
      <c r="A1301" s="72">
        <f>IF(B1301="Code",1+MAX(A$5:A1300),"")</f>
        <v>109</v>
      </c>
      <c r="B1301" s="73" t="s">
        <v>199</v>
      </c>
      <c r="C1301" s="73"/>
      <c r="D1301" s="74" t="s">
        <v>200</v>
      </c>
      <c r="E1301" s="75"/>
      <c r="F1301" s="74" t="s">
        <v>201</v>
      </c>
      <c r="G1301" s="74" t="s">
        <v>202</v>
      </c>
      <c r="H1301" s="75" t="s">
        <v>198</v>
      </c>
      <c r="I1301" s="75" t="s">
        <v>203</v>
      </c>
      <c r="J1301" s="75" t="s">
        <v>215</v>
      </c>
      <c r="K1301" s="76"/>
      <c r="L1301" s="77" t="str">
        <f>IF(AND(ISNUMBER(I1312),ISNUMBER(H1312)),"OK","")</f>
        <v/>
      </c>
      <c r="M1301" s="78"/>
    </row>
    <row r="1302" spans="1:13" s="79" customFormat="1" ht="13.5">
      <c r="A1302" s="72" t="str">
        <f>IF(B1302="Code",1+MAX(A$5:A1301),"")</f>
        <v/>
      </c>
      <c r="B1302" s="80">
        <f>VLOOKUP(A1301,BasicHeadings,2,0)</f>
        <v>1112711</v>
      </c>
      <c r="C1302" s="81"/>
      <c r="D1302" s="80" t="str">
        <f>VLOOKUP(A1301,BasicHeadings,3,0)</f>
        <v>Other services n.e.c.</v>
      </c>
      <c r="E1302" s="76">
        <v>1</v>
      </c>
      <c r="F1302" s="11"/>
      <c r="G1302" s="11"/>
      <c r="H1302" s="12"/>
      <c r="I1302" s="12"/>
      <c r="J1302" s="12" t="s">
        <v>216</v>
      </c>
      <c r="K1302" s="76"/>
      <c r="L1302" s="82"/>
      <c r="M1302" s="11"/>
    </row>
    <row r="1303" spans="1:13" s="79" customFormat="1" ht="15" customHeight="1">
      <c r="A1303" s="72" t="str">
        <f>IF(B1303="Code",1+MAX(A$5:A1302),"")</f>
        <v/>
      </c>
      <c r="B1303" s="83"/>
      <c r="C1303" s="84" t="s">
        <v>212</v>
      </c>
      <c r="D1303" s="83"/>
      <c r="E1303" s="76">
        <v>2</v>
      </c>
      <c r="F1303" s="11"/>
      <c r="G1303" s="11"/>
      <c r="H1303" s="12"/>
      <c r="I1303" s="12"/>
      <c r="J1303" s="12" t="s">
        <v>216</v>
      </c>
      <c r="K1303" s="76"/>
      <c r="L1303" s="82"/>
      <c r="M1303" s="11"/>
    </row>
    <row r="1304" spans="1:13" s="79" customFormat="1" ht="13.5" customHeight="1">
      <c r="A1304" s="72" t="str">
        <f>IF(B1304="Code",1+MAX(A$5:A1303),"")</f>
        <v/>
      </c>
      <c r="B1304" s="85"/>
      <c r="C1304" s="167" t="s">
        <v>239</v>
      </c>
      <c r="D1304" s="168"/>
      <c r="E1304" s="76">
        <v>3</v>
      </c>
      <c r="F1304" s="11"/>
      <c r="G1304" s="11"/>
      <c r="H1304" s="12"/>
      <c r="I1304" s="13"/>
      <c r="J1304" s="12" t="s">
        <v>216</v>
      </c>
      <c r="K1304" s="76"/>
      <c r="L1304" s="82"/>
      <c r="M1304" s="11"/>
    </row>
    <row r="1305" spans="1:13" s="79" customFormat="1" ht="13.5">
      <c r="A1305" s="72" t="str">
        <f>IF(B1305="Code",1+MAX(A$5:A1304),"")</f>
        <v/>
      </c>
      <c r="B1305" s="86"/>
      <c r="C1305" s="169"/>
      <c r="D1305" s="170"/>
      <c r="E1305" s="87">
        <v>4</v>
      </c>
      <c r="F1305" s="11"/>
      <c r="G1305" s="11"/>
      <c r="H1305" s="12"/>
      <c r="I1305" s="12"/>
      <c r="J1305" s="12" t="s">
        <v>216</v>
      </c>
      <c r="K1305" s="76"/>
      <c r="L1305" s="82"/>
      <c r="M1305" s="11"/>
    </row>
    <row r="1306" spans="1:13" s="79" customFormat="1" ht="13.5">
      <c r="A1306" s="72" t="str">
        <f>IF(B1306="Code",1+MAX(A$5:A1305),"")</f>
        <v/>
      </c>
      <c r="B1306" s="88" t="s">
        <v>238</v>
      </c>
      <c r="C1306" s="102"/>
      <c r="D1306" s="89" t="str">
        <f>IF(ISNUMBER(C1306),VLOOKUP(C1306,Approaches,2,0),"")</f>
        <v/>
      </c>
      <c r="E1306" s="76">
        <v>5</v>
      </c>
      <c r="F1306" s="11"/>
      <c r="G1306" s="12"/>
      <c r="H1306" s="103"/>
      <c r="I1306" s="14"/>
      <c r="J1306" s="12" t="s">
        <v>216</v>
      </c>
      <c r="K1306" s="87"/>
      <c r="L1306" s="82"/>
      <c r="M1306" s="11"/>
    </row>
    <row r="1307" spans="1:13" s="79" customFormat="1" ht="13.5">
      <c r="A1307" s="72"/>
      <c r="B1307" s="88" t="s">
        <v>238</v>
      </c>
      <c r="C1307" s="102"/>
      <c r="D1307" s="86" t="str">
        <f>IF(ISNUMBER(C1307),VLOOKUP(C1307,Approaches,2,0),"")</f>
        <v/>
      </c>
      <c r="E1307" s="76">
        <v>6</v>
      </c>
      <c r="F1307" s="11"/>
      <c r="G1307" s="12"/>
      <c r="H1307" s="103"/>
      <c r="I1307" s="14"/>
      <c r="J1307" s="12"/>
      <c r="K1307" s="87"/>
      <c r="L1307" s="82"/>
      <c r="M1307" s="11"/>
    </row>
    <row r="1308" spans="1:13" s="79" customFormat="1" ht="13.5">
      <c r="A1308" s="72"/>
      <c r="B1308" s="88" t="s">
        <v>238</v>
      </c>
      <c r="C1308" s="102"/>
      <c r="D1308" s="86" t="str">
        <f>IF(ISNUMBER(C1308),VLOOKUP(C1308,Approaches,2,0),"")</f>
        <v/>
      </c>
      <c r="E1308" s="76">
        <v>7</v>
      </c>
      <c r="F1308" s="11"/>
      <c r="G1308" s="12"/>
      <c r="H1308" s="103"/>
      <c r="I1308" s="14"/>
      <c r="J1308" s="12"/>
      <c r="K1308" s="87"/>
      <c r="L1308" s="82"/>
      <c r="M1308" s="11"/>
    </row>
    <row r="1309" spans="1:13" s="79" customFormat="1" ht="13.5">
      <c r="A1309" s="72"/>
      <c r="B1309" s="88" t="s">
        <v>238</v>
      </c>
      <c r="C1309" s="102"/>
      <c r="D1309" s="86" t="str">
        <f>IF(ISNUMBER(C1309),VLOOKUP(C1309,Approaches,2,0),"")</f>
        <v/>
      </c>
      <c r="E1309" s="76">
        <v>8</v>
      </c>
      <c r="F1309" s="11"/>
      <c r="G1309" s="12"/>
      <c r="H1309" s="103"/>
      <c r="I1309" s="14"/>
      <c r="J1309" s="12"/>
      <c r="K1309" s="87"/>
      <c r="L1309" s="82"/>
      <c r="M1309" s="11"/>
    </row>
    <row r="1310" spans="1:13" s="79" customFormat="1" ht="13.5">
      <c r="A1310" s="72"/>
      <c r="B1310" s="88" t="s">
        <v>238</v>
      </c>
      <c r="C1310" s="102"/>
      <c r="D1310" s="90" t="str">
        <f>IF(ISNUMBER(C1310),VLOOKUP(C1310,Approaches,2,0),"")</f>
        <v/>
      </c>
      <c r="E1310" s="76">
        <v>9</v>
      </c>
      <c r="F1310" s="11"/>
      <c r="G1310" s="12"/>
      <c r="H1310" s="103"/>
      <c r="I1310" s="14"/>
      <c r="J1310" s="12"/>
      <c r="K1310" s="87"/>
      <c r="L1310" s="82"/>
      <c r="M1310" s="11"/>
    </row>
    <row r="1311" spans="1:13" s="79" customFormat="1" ht="14.25" thickBot="1">
      <c r="A1311" s="72"/>
      <c r="B1311" s="91"/>
      <c r="C1311" s="91"/>
      <c r="D1311" s="86"/>
      <c r="E1311" s="76">
        <v>10</v>
      </c>
      <c r="F1311" s="11"/>
      <c r="G1311" s="12"/>
      <c r="H1311" s="103"/>
      <c r="I1311" s="15"/>
      <c r="J1311" s="12"/>
      <c r="K1311" s="87"/>
      <c r="L1311" s="82"/>
      <c r="M1311" s="11"/>
    </row>
    <row r="1312" spans="1:13" s="79" customFormat="1" ht="14.25" thickBot="1">
      <c r="A1312" s="72" t="str">
        <f>IF(B1312="Code",1+MAX(A$5:A1306),"")</f>
        <v/>
      </c>
      <c r="B1312" s="92"/>
      <c r="C1312" s="92"/>
      <c r="D1312" s="92"/>
      <c r="E1312" s="93"/>
      <c r="F1312" s="94"/>
      <c r="G1312" s="92" t="s">
        <v>204</v>
      </c>
      <c r="H1312" s="95">
        <f>B1302</f>
        <v>1112711</v>
      </c>
      <c r="I1312" s="104"/>
      <c r="J1312" s="93" t="s">
        <v>216</v>
      </c>
      <c r="K1312" s="93"/>
      <c r="L1312" s="93"/>
      <c r="M1312" s="93"/>
    </row>
    <row r="1313" spans="1:13" s="79" customFormat="1" ht="14.25" thickBot="1">
      <c r="A1313" s="72">
        <f>IF(B1313="Code",1+MAX(A$5:A1312),"")</f>
        <v>110</v>
      </c>
      <c r="B1313" s="73" t="s">
        <v>199</v>
      </c>
      <c r="C1313" s="73"/>
      <c r="D1313" s="74" t="s">
        <v>200</v>
      </c>
      <c r="E1313" s="75"/>
      <c r="F1313" s="74" t="s">
        <v>201</v>
      </c>
      <c r="G1313" s="74" t="s">
        <v>202</v>
      </c>
      <c r="H1313" s="75" t="s">
        <v>198</v>
      </c>
      <c r="I1313" s="75" t="s">
        <v>203</v>
      </c>
      <c r="J1313" s="75" t="s">
        <v>215</v>
      </c>
      <c r="K1313" s="76"/>
      <c r="L1313" s="77" t="str">
        <f>IF(AND(ISNUMBER(I1324),ISNUMBER(H1324)),"OK","")</f>
        <v/>
      </c>
      <c r="M1313" s="78"/>
    </row>
    <row r="1314" spans="1:13" s="79" customFormat="1" ht="13.5">
      <c r="A1314" s="72" t="str">
        <f>IF(B1314="Code",1+MAX(A$5:A1313),"")</f>
        <v/>
      </c>
      <c r="B1314" s="80">
        <f>VLOOKUP(A1313,BasicHeadings,2,0)</f>
        <v>1113111</v>
      </c>
      <c r="C1314" s="81"/>
      <c r="D1314" s="80" t="str">
        <f>VLOOKUP(A1313,BasicHeadings,3,0)</f>
        <v>Net purchases abroad</v>
      </c>
      <c r="E1314" s="76">
        <v>1</v>
      </c>
      <c r="F1314" s="11"/>
      <c r="G1314" s="11"/>
      <c r="H1314" s="12"/>
      <c r="I1314" s="12"/>
      <c r="J1314" s="12" t="s">
        <v>216</v>
      </c>
      <c r="K1314" s="76"/>
      <c r="L1314" s="82"/>
      <c r="M1314" s="11"/>
    </row>
    <row r="1315" spans="1:13" s="79" customFormat="1" ht="15" customHeight="1">
      <c r="A1315" s="72" t="str">
        <f>IF(B1315="Code",1+MAX(A$5:A1314),"")</f>
        <v/>
      </c>
      <c r="B1315" s="83"/>
      <c r="C1315" s="84" t="s">
        <v>212</v>
      </c>
      <c r="D1315" s="83"/>
      <c r="E1315" s="76">
        <v>2</v>
      </c>
      <c r="F1315" s="11"/>
      <c r="G1315" s="11"/>
      <c r="H1315" s="12"/>
      <c r="I1315" s="12"/>
      <c r="J1315" s="12" t="s">
        <v>216</v>
      </c>
      <c r="K1315" s="76"/>
      <c r="L1315" s="82"/>
      <c r="M1315" s="11"/>
    </row>
    <row r="1316" spans="1:13" s="79" customFormat="1" ht="13.5" customHeight="1">
      <c r="A1316" s="72" t="str">
        <f>IF(B1316="Code",1+MAX(A$5:A1315),"")</f>
        <v/>
      </c>
      <c r="B1316" s="85"/>
      <c r="C1316" s="167" t="s">
        <v>239</v>
      </c>
      <c r="D1316" s="168"/>
      <c r="E1316" s="76">
        <v>3</v>
      </c>
      <c r="F1316" s="11"/>
      <c r="G1316" s="11"/>
      <c r="H1316" s="12"/>
      <c r="I1316" s="13"/>
      <c r="J1316" s="12" t="s">
        <v>216</v>
      </c>
      <c r="K1316" s="76"/>
      <c r="L1316" s="82"/>
      <c r="M1316" s="11"/>
    </row>
    <row r="1317" spans="1:13" s="79" customFormat="1" ht="13.5">
      <c r="A1317" s="72" t="str">
        <f>IF(B1317="Code",1+MAX(A$5:A1316),"")</f>
        <v/>
      </c>
      <c r="B1317" s="86"/>
      <c r="C1317" s="169"/>
      <c r="D1317" s="170"/>
      <c r="E1317" s="87">
        <v>4</v>
      </c>
      <c r="F1317" s="11"/>
      <c r="G1317" s="11"/>
      <c r="H1317" s="12"/>
      <c r="I1317" s="12"/>
      <c r="J1317" s="12" t="s">
        <v>216</v>
      </c>
      <c r="K1317" s="76"/>
      <c r="L1317" s="82"/>
      <c r="M1317" s="11"/>
    </row>
    <row r="1318" spans="1:13" s="79" customFormat="1" ht="13.5">
      <c r="A1318" s="72" t="str">
        <f>IF(B1318="Code",1+MAX(A$5:A1317),"")</f>
        <v/>
      </c>
      <c r="B1318" s="88" t="s">
        <v>238</v>
      </c>
      <c r="C1318" s="102"/>
      <c r="D1318" s="89" t="str">
        <f>IF(ISNUMBER(C1318),VLOOKUP(C1318,Approaches,2,0),"")</f>
        <v/>
      </c>
      <c r="E1318" s="76">
        <v>5</v>
      </c>
      <c r="F1318" s="11"/>
      <c r="G1318" s="12"/>
      <c r="H1318" s="103"/>
      <c r="I1318" s="14"/>
      <c r="J1318" s="12" t="s">
        <v>216</v>
      </c>
      <c r="K1318" s="87"/>
      <c r="L1318" s="82"/>
      <c r="M1318" s="11"/>
    </row>
    <row r="1319" spans="1:13" s="79" customFormat="1" ht="13.5">
      <c r="A1319" s="72"/>
      <c r="B1319" s="88" t="s">
        <v>238</v>
      </c>
      <c r="C1319" s="102"/>
      <c r="D1319" s="86" t="str">
        <f>IF(ISNUMBER(C1319),VLOOKUP(C1319,Approaches,2,0),"")</f>
        <v/>
      </c>
      <c r="E1319" s="76">
        <v>6</v>
      </c>
      <c r="F1319" s="11"/>
      <c r="G1319" s="12"/>
      <c r="H1319" s="103"/>
      <c r="I1319" s="14"/>
      <c r="J1319" s="12"/>
      <c r="K1319" s="87"/>
      <c r="L1319" s="82"/>
      <c r="M1319" s="11"/>
    </row>
    <row r="1320" spans="1:13" s="79" customFormat="1" ht="13.5">
      <c r="A1320" s="72"/>
      <c r="B1320" s="88" t="s">
        <v>238</v>
      </c>
      <c r="C1320" s="102"/>
      <c r="D1320" s="86" t="str">
        <f>IF(ISNUMBER(C1320),VLOOKUP(C1320,Approaches,2,0),"")</f>
        <v/>
      </c>
      <c r="E1320" s="76">
        <v>7</v>
      </c>
      <c r="F1320" s="11"/>
      <c r="G1320" s="12"/>
      <c r="H1320" s="103"/>
      <c r="I1320" s="14"/>
      <c r="J1320" s="12"/>
      <c r="K1320" s="87"/>
      <c r="L1320" s="82"/>
      <c r="M1320" s="11"/>
    </row>
    <row r="1321" spans="1:13" s="79" customFormat="1" ht="13.5">
      <c r="A1321" s="72"/>
      <c r="B1321" s="88" t="s">
        <v>238</v>
      </c>
      <c r="C1321" s="102"/>
      <c r="D1321" s="86" t="str">
        <f>IF(ISNUMBER(C1321),VLOOKUP(C1321,Approaches,2,0),"")</f>
        <v/>
      </c>
      <c r="E1321" s="76">
        <v>8</v>
      </c>
      <c r="F1321" s="11"/>
      <c r="G1321" s="12"/>
      <c r="H1321" s="103"/>
      <c r="I1321" s="14"/>
      <c r="J1321" s="12"/>
      <c r="K1321" s="87"/>
      <c r="L1321" s="82"/>
      <c r="M1321" s="11"/>
    </row>
    <row r="1322" spans="1:13" s="79" customFormat="1" ht="13.5">
      <c r="A1322" s="72"/>
      <c r="B1322" s="88" t="s">
        <v>238</v>
      </c>
      <c r="C1322" s="102"/>
      <c r="D1322" s="90" t="str">
        <f>IF(ISNUMBER(C1322),VLOOKUP(C1322,Approaches,2,0),"")</f>
        <v/>
      </c>
      <c r="E1322" s="76">
        <v>9</v>
      </c>
      <c r="F1322" s="11"/>
      <c r="G1322" s="12"/>
      <c r="H1322" s="103"/>
      <c r="I1322" s="14"/>
      <c r="J1322" s="12"/>
      <c r="K1322" s="87"/>
      <c r="L1322" s="82"/>
      <c r="M1322" s="11"/>
    </row>
    <row r="1323" spans="1:13" s="79" customFormat="1" ht="14.25" thickBot="1">
      <c r="A1323" s="72"/>
      <c r="B1323" s="91"/>
      <c r="C1323" s="91"/>
      <c r="D1323" s="86"/>
      <c r="E1323" s="76">
        <v>10</v>
      </c>
      <c r="F1323" s="11"/>
      <c r="G1323" s="12"/>
      <c r="H1323" s="103"/>
      <c r="I1323" s="15"/>
      <c r="J1323" s="12"/>
      <c r="K1323" s="87"/>
      <c r="L1323" s="82"/>
      <c r="M1323" s="11"/>
    </row>
    <row r="1324" spans="1:13" s="79" customFormat="1" ht="14.25" thickBot="1">
      <c r="A1324" s="72" t="str">
        <f>IF(B1324="Code",1+MAX(A$5:A1318),"")</f>
        <v/>
      </c>
      <c r="B1324" s="92"/>
      <c r="C1324" s="92"/>
      <c r="D1324" s="92"/>
      <c r="E1324" s="93"/>
      <c r="F1324" s="94"/>
      <c r="G1324" s="92" t="s">
        <v>204</v>
      </c>
      <c r="H1324" s="95">
        <f>B1314</f>
        <v>1113111</v>
      </c>
      <c r="I1324" s="104"/>
      <c r="J1324" s="93" t="s">
        <v>216</v>
      </c>
      <c r="K1324" s="93"/>
      <c r="L1324" s="93"/>
      <c r="M1324" s="93"/>
    </row>
    <row r="1325" spans="1:13" s="79" customFormat="1" ht="14.25" thickBot="1">
      <c r="A1325" s="72">
        <f>IF(B1325="Code",1+MAX(A$5:A1324),"")</f>
        <v>111</v>
      </c>
      <c r="B1325" s="73" t="s">
        <v>199</v>
      </c>
      <c r="C1325" s="73"/>
      <c r="D1325" s="74" t="s">
        <v>200</v>
      </c>
      <c r="E1325" s="75"/>
      <c r="F1325" s="74" t="s">
        <v>201</v>
      </c>
      <c r="G1325" s="74" t="s">
        <v>202</v>
      </c>
      <c r="H1325" s="75" t="s">
        <v>198</v>
      </c>
      <c r="I1325" s="75" t="s">
        <v>203</v>
      </c>
      <c r="J1325" s="75" t="s">
        <v>215</v>
      </c>
      <c r="K1325" s="76"/>
      <c r="L1325" s="77" t="str">
        <f>IF(AND(ISNUMBER(I1336),ISNUMBER(H1336)),"OK","")</f>
        <v/>
      </c>
      <c r="M1325" s="78"/>
    </row>
    <row r="1326" spans="1:13" s="79" customFormat="1" ht="13.5">
      <c r="A1326" s="72" t="str">
        <f>IF(B1326="Code",1+MAX(A$5:A1325),"")</f>
        <v/>
      </c>
      <c r="B1326" s="80">
        <f>VLOOKUP(A1325,BasicHeadings,2,0)</f>
        <v>1201111</v>
      </c>
      <c r="C1326" s="81"/>
      <c r="D1326" s="80" t="str">
        <f>VLOOKUP(A1325,BasicHeadings,3,0)</f>
        <v>Housing</v>
      </c>
      <c r="E1326" s="76">
        <v>1</v>
      </c>
      <c r="F1326" s="11"/>
      <c r="G1326" s="11"/>
      <c r="H1326" s="12"/>
      <c r="I1326" s="12"/>
      <c r="J1326" s="12" t="s">
        <v>216</v>
      </c>
      <c r="K1326" s="76"/>
      <c r="L1326" s="82"/>
      <c r="M1326" s="11"/>
    </row>
    <row r="1327" spans="1:13" s="79" customFormat="1" ht="15" customHeight="1">
      <c r="A1327" s="72" t="str">
        <f>IF(B1327="Code",1+MAX(A$5:A1326),"")</f>
        <v/>
      </c>
      <c r="B1327" s="83"/>
      <c r="C1327" s="84" t="s">
        <v>212</v>
      </c>
      <c r="D1327" s="83"/>
      <c r="E1327" s="76">
        <v>2</v>
      </c>
      <c r="F1327" s="11"/>
      <c r="G1327" s="11"/>
      <c r="H1327" s="12"/>
      <c r="I1327" s="12"/>
      <c r="J1327" s="12" t="s">
        <v>216</v>
      </c>
      <c r="K1327" s="76"/>
      <c r="L1327" s="82"/>
      <c r="M1327" s="11"/>
    </row>
    <row r="1328" spans="1:13" s="79" customFormat="1" ht="13.5" customHeight="1">
      <c r="A1328" s="72" t="str">
        <f>IF(B1328="Code",1+MAX(A$5:A1327),"")</f>
        <v/>
      </c>
      <c r="B1328" s="85"/>
      <c r="C1328" s="167" t="s">
        <v>239</v>
      </c>
      <c r="D1328" s="168"/>
      <c r="E1328" s="76">
        <v>3</v>
      </c>
      <c r="F1328" s="11"/>
      <c r="G1328" s="11"/>
      <c r="H1328" s="12"/>
      <c r="I1328" s="13"/>
      <c r="J1328" s="12" t="s">
        <v>216</v>
      </c>
      <c r="K1328" s="76"/>
      <c r="L1328" s="82"/>
      <c r="M1328" s="11"/>
    </row>
    <row r="1329" spans="1:13" s="79" customFormat="1" ht="13.5">
      <c r="A1329" s="72" t="str">
        <f>IF(B1329="Code",1+MAX(A$5:A1328),"")</f>
        <v/>
      </c>
      <c r="B1329" s="86"/>
      <c r="C1329" s="169"/>
      <c r="D1329" s="170"/>
      <c r="E1329" s="87">
        <v>4</v>
      </c>
      <c r="F1329" s="11"/>
      <c r="G1329" s="11"/>
      <c r="H1329" s="12"/>
      <c r="I1329" s="12"/>
      <c r="J1329" s="12" t="s">
        <v>216</v>
      </c>
      <c r="K1329" s="76"/>
      <c r="L1329" s="82"/>
      <c r="M1329" s="11"/>
    </row>
    <row r="1330" spans="1:13" s="79" customFormat="1" ht="13.5">
      <c r="A1330" s="72" t="str">
        <f>IF(B1330="Code",1+MAX(A$5:A1329),"")</f>
        <v/>
      </c>
      <c r="B1330" s="88" t="s">
        <v>238</v>
      </c>
      <c r="C1330" s="102"/>
      <c r="D1330" s="89" t="str">
        <f>IF(ISNUMBER(C1330),VLOOKUP(C1330,Approaches,2,0),"")</f>
        <v/>
      </c>
      <c r="E1330" s="76">
        <v>5</v>
      </c>
      <c r="F1330" s="11"/>
      <c r="G1330" s="12"/>
      <c r="H1330" s="103"/>
      <c r="I1330" s="14"/>
      <c r="J1330" s="12" t="s">
        <v>216</v>
      </c>
      <c r="K1330" s="87"/>
      <c r="L1330" s="82"/>
      <c r="M1330" s="11"/>
    </row>
    <row r="1331" spans="1:13" s="79" customFormat="1" ht="13.5">
      <c r="A1331" s="72"/>
      <c r="B1331" s="88" t="s">
        <v>238</v>
      </c>
      <c r="C1331" s="102"/>
      <c r="D1331" s="86" t="str">
        <f>IF(ISNUMBER(C1331),VLOOKUP(C1331,Approaches,2,0),"")</f>
        <v/>
      </c>
      <c r="E1331" s="76">
        <v>6</v>
      </c>
      <c r="F1331" s="11"/>
      <c r="G1331" s="12"/>
      <c r="H1331" s="103"/>
      <c r="I1331" s="14"/>
      <c r="J1331" s="12"/>
      <c r="K1331" s="87"/>
      <c r="L1331" s="82"/>
      <c r="M1331" s="11"/>
    </row>
    <row r="1332" spans="1:13" s="79" customFormat="1" ht="13.5">
      <c r="A1332" s="72"/>
      <c r="B1332" s="88" t="s">
        <v>238</v>
      </c>
      <c r="C1332" s="102"/>
      <c r="D1332" s="86" t="str">
        <f>IF(ISNUMBER(C1332),VLOOKUP(C1332,Approaches,2,0),"")</f>
        <v/>
      </c>
      <c r="E1332" s="76">
        <v>7</v>
      </c>
      <c r="F1332" s="11"/>
      <c r="G1332" s="12"/>
      <c r="H1332" s="103"/>
      <c r="I1332" s="14"/>
      <c r="J1332" s="12"/>
      <c r="K1332" s="87"/>
      <c r="L1332" s="82"/>
      <c r="M1332" s="11"/>
    </row>
    <row r="1333" spans="1:13" s="79" customFormat="1" ht="13.5">
      <c r="A1333" s="72"/>
      <c r="B1333" s="88" t="s">
        <v>238</v>
      </c>
      <c r="C1333" s="102"/>
      <c r="D1333" s="86" t="str">
        <f>IF(ISNUMBER(C1333),VLOOKUP(C1333,Approaches,2,0),"")</f>
        <v/>
      </c>
      <c r="E1333" s="76">
        <v>8</v>
      </c>
      <c r="F1333" s="11"/>
      <c r="G1333" s="12"/>
      <c r="H1333" s="103"/>
      <c r="I1333" s="14"/>
      <c r="J1333" s="12"/>
      <c r="K1333" s="87"/>
      <c r="L1333" s="82"/>
      <c r="M1333" s="11"/>
    </row>
    <row r="1334" spans="1:13" s="79" customFormat="1" ht="13.5">
      <c r="A1334" s="72"/>
      <c r="B1334" s="88" t="s">
        <v>238</v>
      </c>
      <c r="C1334" s="102"/>
      <c r="D1334" s="90" t="str">
        <f>IF(ISNUMBER(C1334),VLOOKUP(C1334,Approaches,2,0),"")</f>
        <v/>
      </c>
      <c r="E1334" s="76">
        <v>9</v>
      </c>
      <c r="F1334" s="11"/>
      <c r="G1334" s="12"/>
      <c r="H1334" s="103"/>
      <c r="I1334" s="14"/>
      <c r="J1334" s="12"/>
      <c r="K1334" s="87"/>
      <c r="L1334" s="82"/>
      <c r="M1334" s="11"/>
    </row>
    <row r="1335" spans="1:13" s="79" customFormat="1" ht="14.25" thickBot="1">
      <c r="A1335" s="72"/>
      <c r="B1335" s="91"/>
      <c r="C1335" s="91"/>
      <c r="D1335" s="86"/>
      <c r="E1335" s="76">
        <v>10</v>
      </c>
      <c r="F1335" s="11"/>
      <c r="G1335" s="12"/>
      <c r="H1335" s="103"/>
      <c r="I1335" s="15"/>
      <c r="J1335" s="12"/>
      <c r="K1335" s="87"/>
      <c r="L1335" s="82"/>
      <c r="M1335" s="11"/>
    </row>
    <row r="1336" spans="1:13" s="79" customFormat="1" ht="14.25" thickBot="1">
      <c r="A1336" s="72" t="str">
        <f>IF(B1336="Code",1+MAX(A$5:A1330),"")</f>
        <v/>
      </c>
      <c r="B1336" s="92"/>
      <c r="C1336" s="92"/>
      <c r="D1336" s="92"/>
      <c r="E1336" s="93"/>
      <c r="F1336" s="94"/>
      <c r="G1336" s="92" t="s">
        <v>204</v>
      </c>
      <c r="H1336" s="95">
        <f>B1326</f>
        <v>1201111</v>
      </c>
      <c r="I1336" s="104"/>
      <c r="J1336" s="93" t="s">
        <v>216</v>
      </c>
      <c r="K1336" s="93"/>
      <c r="L1336" s="93"/>
      <c r="M1336" s="93"/>
    </row>
    <row r="1337" spans="1:13" s="79" customFormat="1" ht="14.25" thickBot="1">
      <c r="A1337" s="72">
        <f>IF(B1337="Code",1+MAX(A$5:A1336),"")</f>
        <v>112</v>
      </c>
      <c r="B1337" s="73" t="s">
        <v>199</v>
      </c>
      <c r="C1337" s="73"/>
      <c r="D1337" s="74" t="s">
        <v>200</v>
      </c>
      <c r="E1337" s="75"/>
      <c r="F1337" s="74" t="s">
        <v>201</v>
      </c>
      <c r="G1337" s="74" t="s">
        <v>202</v>
      </c>
      <c r="H1337" s="75" t="s">
        <v>198</v>
      </c>
      <c r="I1337" s="75" t="s">
        <v>203</v>
      </c>
      <c r="J1337" s="75" t="s">
        <v>215</v>
      </c>
      <c r="K1337" s="76"/>
      <c r="L1337" s="77" t="str">
        <f>IF(AND(ISNUMBER(I1348),ISNUMBER(H1348)),"OK","")</f>
        <v/>
      </c>
      <c r="M1337" s="78"/>
    </row>
    <row r="1338" spans="1:13" s="79" customFormat="1" ht="13.5">
      <c r="A1338" s="72" t="str">
        <f>IF(B1338="Code",1+MAX(A$5:A1337),"")</f>
        <v/>
      </c>
      <c r="B1338" s="80">
        <f>VLOOKUP(A1337,BasicHeadings,2,0)</f>
        <v>1202111</v>
      </c>
      <c r="C1338" s="81"/>
      <c r="D1338" s="80" t="str">
        <f>VLOOKUP(A1337,BasicHeadings,3,0)</f>
        <v>Health</v>
      </c>
      <c r="E1338" s="76">
        <v>1</v>
      </c>
      <c r="F1338" s="11"/>
      <c r="G1338" s="11"/>
      <c r="H1338" s="12"/>
      <c r="I1338" s="12"/>
      <c r="J1338" s="12" t="s">
        <v>216</v>
      </c>
      <c r="K1338" s="76"/>
      <c r="L1338" s="82"/>
      <c r="M1338" s="11"/>
    </row>
    <row r="1339" spans="1:13" s="79" customFormat="1" ht="15" customHeight="1">
      <c r="A1339" s="72" t="str">
        <f>IF(B1339="Code",1+MAX(A$5:A1338),"")</f>
        <v/>
      </c>
      <c r="B1339" s="83"/>
      <c r="C1339" s="84" t="s">
        <v>212</v>
      </c>
      <c r="D1339" s="83"/>
      <c r="E1339" s="76">
        <v>2</v>
      </c>
      <c r="F1339" s="11"/>
      <c r="G1339" s="11"/>
      <c r="H1339" s="12"/>
      <c r="I1339" s="12"/>
      <c r="J1339" s="12" t="s">
        <v>216</v>
      </c>
      <c r="K1339" s="76"/>
      <c r="L1339" s="82"/>
      <c r="M1339" s="11"/>
    </row>
    <row r="1340" spans="1:13" s="79" customFormat="1" ht="13.5" customHeight="1">
      <c r="A1340" s="72" t="str">
        <f>IF(B1340="Code",1+MAX(A$5:A1339),"")</f>
        <v/>
      </c>
      <c r="B1340" s="85"/>
      <c r="C1340" s="167" t="s">
        <v>239</v>
      </c>
      <c r="D1340" s="168"/>
      <c r="E1340" s="76">
        <v>3</v>
      </c>
      <c r="F1340" s="11"/>
      <c r="G1340" s="11"/>
      <c r="H1340" s="12"/>
      <c r="I1340" s="13"/>
      <c r="J1340" s="12" t="s">
        <v>216</v>
      </c>
      <c r="K1340" s="76"/>
      <c r="L1340" s="82"/>
      <c r="M1340" s="11"/>
    </row>
    <row r="1341" spans="1:13" s="79" customFormat="1" ht="13.5">
      <c r="A1341" s="72" t="str">
        <f>IF(B1341="Code",1+MAX(A$5:A1340),"")</f>
        <v/>
      </c>
      <c r="B1341" s="86"/>
      <c r="C1341" s="169"/>
      <c r="D1341" s="170"/>
      <c r="E1341" s="87">
        <v>4</v>
      </c>
      <c r="F1341" s="11"/>
      <c r="G1341" s="11"/>
      <c r="H1341" s="12"/>
      <c r="I1341" s="12"/>
      <c r="J1341" s="12" t="s">
        <v>216</v>
      </c>
      <c r="K1341" s="76"/>
      <c r="L1341" s="82"/>
      <c r="M1341" s="11"/>
    </row>
    <row r="1342" spans="1:13" s="79" customFormat="1" ht="13.5">
      <c r="A1342" s="72" t="str">
        <f>IF(B1342="Code",1+MAX(A$5:A1341),"")</f>
        <v/>
      </c>
      <c r="B1342" s="88" t="s">
        <v>238</v>
      </c>
      <c r="C1342" s="102"/>
      <c r="D1342" s="89" t="str">
        <f>IF(ISNUMBER(C1342),VLOOKUP(C1342,Approaches,2,0),"")</f>
        <v/>
      </c>
      <c r="E1342" s="76">
        <v>5</v>
      </c>
      <c r="F1342" s="11"/>
      <c r="G1342" s="12"/>
      <c r="H1342" s="103"/>
      <c r="I1342" s="14"/>
      <c r="J1342" s="12" t="s">
        <v>216</v>
      </c>
      <c r="K1342" s="87"/>
      <c r="L1342" s="82"/>
      <c r="M1342" s="11"/>
    </row>
    <row r="1343" spans="1:13" s="79" customFormat="1" ht="13.5">
      <c r="A1343" s="72"/>
      <c r="B1343" s="88" t="s">
        <v>238</v>
      </c>
      <c r="C1343" s="102"/>
      <c r="D1343" s="86" t="str">
        <f>IF(ISNUMBER(C1343),VLOOKUP(C1343,Approaches,2,0),"")</f>
        <v/>
      </c>
      <c r="E1343" s="76">
        <v>6</v>
      </c>
      <c r="F1343" s="11"/>
      <c r="G1343" s="12"/>
      <c r="H1343" s="103"/>
      <c r="I1343" s="14"/>
      <c r="J1343" s="12"/>
      <c r="K1343" s="87"/>
      <c r="L1343" s="82"/>
      <c r="M1343" s="11"/>
    </row>
    <row r="1344" spans="1:13" s="79" customFormat="1" ht="13.5">
      <c r="A1344" s="72"/>
      <c r="B1344" s="88" t="s">
        <v>238</v>
      </c>
      <c r="C1344" s="102"/>
      <c r="D1344" s="86" t="str">
        <f>IF(ISNUMBER(C1344),VLOOKUP(C1344,Approaches,2,0),"")</f>
        <v/>
      </c>
      <c r="E1344" s="76">
        <v>7</v>
      </c>
      <c r="F1344" s="11"/>
      <c r="G1344" s="12"/>
      <c r="H1344" s="103"/>
      <c r="I1344" s="14"/>
      <c r="J1344" s="12"/>
      <c r="K1344" s="87"/>
      <c r="L1344" s="82"/>
      <c r="M1344" s="11"/>
    </row>
    <row r="1345" spans="1:13" s="79" customFormat="1" ht="13.5">
      <c r="A1345" s="72"/>
      <c r="B1345" s="88" t="s">
        <v>238</v>
      </c>
      <c r="C1345" s="102"/>
      <c r="D1345" s="86" t="str">
        <f>IF(ISNUMBER(C1345),VLOOKUP(C1345,Approaches,2,0),"")</f>
        <v/>
      </c>
      <c r="E1345" s="76">
        <v>8</v>
      </c>
      <c r="F1345" s="11"/>
      <c r="G1345" s="12"/>
      <c r="H1345" s="103"/>
      <c r="I1345" s="14"/>
      <c r="J1345" s="12"/>
      <c r="K1345" s="87"/>
      <c r="L1345" s="82"/>
      <c r="M1345" s="11"/>
    </row>
    <row r="1346" spans="1:13" s="79" customFormat="1" ht="13.5">
      <c r="A1346" s="72"/>
      <c r="B1346" s="88" t="s">
        <v>238</v>
      </c>
      <c r="C1346" s="102"/>
      <c r="D1346" s="90" t="str">
        <f>IF(ISNUMBER(C1346),VLOOKUP(C1346,Approaches,2,0),"")</f>
        <v/>
      </c>
      <c r="E1346" s="76">
        <v>9</v>
      </c>
      <c r="F1346" s="11"/>
      <c r="G1346" s="12"/>
      <c r="H1346" s="103"/>
      <c r="I1346" s="14"/>
      <c r="J1346" s="12"/>
      <c r="K1346" s="87"/>
      <c r="L1346" s="82"/>
      <c r="M1346" s="11"/>
    </row>
    <row r="1347" spans="1:13" s="79" customFormat="1" ht="14.25" thickBot="1">
      <c r="A1347" s="72"/>
      <c r="B1347" s="91"/>
      <c r="C1347" s="91"/>
      <c r="D1347" s="86"/>
      <c r="E1347" s="76">
        <v>10</v>
      </c>
      <c r="F1347" s="11"/>
      <c r="G1347" s="12"/>
      <c r="H1347" s="103"/>
      <c r="I1347" s="15"/>
      <c r="J1347" s="12"/>
      <c r="K1347" s="87"/>
      <c r="L1347" s="82"/>
      <c r="M1347" s="11"/>
    </row>
    <row r="1348" spans="1:13" s="79" customFormat="1" ht="14.25" thickBot="1">
      <c r="A1348" s="72" t="str">
        <f>IF(B1348="Code",1+MAX(A$5:A1342),"")</f>
        <v/>
      </c>
      <c r="B1348" s="92"/>
      <c r="C1348" s="92"/>
      <c r="D1348" s="92"/>
      <c r="E1348" s="93"/>
      <c r="F1348" s="94"/>
      <c r="G1348" s="92" t="s">
        <v>204</v>
      </c>
      <c r="H1348" s="95">
        <f>B1338</f>
        <v>1202111</v>
      </c>
      <c r="I1348" s="104"/>
      <c r="J1348" s="93" t="s">
        <v>216</v>
      </c>
      <c r="K1348" s="93"/>
      <c r="L1348" s="93"/>
      <c r="M1348" s="93"/>
    </row>
    <row r="1349" spans="1:13" s="79" customFormat="1" ht="14.25" thickBot="1">
      <c r="A1349" s="72">
        <f>IF(B1349="Code",1+MAX(A$5:A1348),"")</f>
        <v>113</v>
      </c>
      <c r="B1349" s="73" t="s">
        <v>199</v>
      </c>
      <c r="C1349" s="73"/>
      <c r="D1349" s="74" t="s">
        <v>200</v>
      </c>
      <c r="E1349" s="75"/>
      <c r="F1349" s="74" t="s">
        <v>201</v>
      </c>
      <c r="G1349" s="74" t="s">
        <v>202</v>
      </c>
      <c r="H1349" s="75" t="s">
        <v>198</v>
      </c>
      <c r="I1349" s="75" t="s">
        <v>203</v>
      </c>
      <c r="J1349" s="75" t="s">
        <v>215</v>
      </c>
      <c r="K1349" s="76"/>
      <c r="L1349" s="77" t="str">
        <f>IF(AND(ISNUMBER(I1360),ISNUMBER(H1360)),"OK","")</f>
        <v/>
      </c>
      <c r="M1349" s="78"/>
    </row>
    <row r="1350" spans="1:13" s="79" customFormat="1" ht="13.5">
      <c r="A1350" s="72" t="str">
        <f>IF(B1350="Code",1+MAX(A$5:A1349),"")</f>
        <v/>
      </c>
      <c r="B1350" s="80">
        <f>VLOOKUP(A1349,BasicHeadings,2,0)</f>
        <v>1203111</v>
      </c>
      <c r="C1350" s="81"/>
      <c r="D1350" s="80" t="str">
        <f>VLOOKUP(A1349,BasicHeadings,3,0)</f>
        <v>Recreation and culture</v>
      </c>
      <c r="E1350" s="76">
        <v>1</v>
      </c>
      <c r="F1350" s="11"/>
      <c r="G1350" s="11"/>
      <c r="H1350" s="12"/>
      <c r="I1350" s="12"/>
      <c r="J1350" s="12" t="s">
        <v>216</v>
      </c>
      <c r="K1350" s="76"/>
      <c r="L1350" s="82"/>
      <c r="M1350" s="11"/>
    </row>
    <row r="1351" spans="1:13" s="79" customFormat="1" ht="15" customHeight="1">
      <c r="A1351" s="72" t="str">
        <f>IF(B1351="Code",1+MAX(A$5:A1350),"")</f>
        <v/>
      </c>
      <c r="B1351" s="83"/>
      <c r="C1351" s="84" t="s">
        <v>212</v>
      </c>
      <c r="D1351" s="83"/>
      <c r="E1351" s="76">
        <v>2</v>
      </c>
      <c r="F1351" s="11"/>
      <c r="G1351" s="11"/>
      <c r="H1351" s="12"/>
      <c r="I1351" s="12"/>
      <c r="J1351" s="12" t="s">
        <v>216</v>
      </c>
      <c r="K1351" s="76"/>
      <c r="L1351" s="82"/>
      <c r="M1351" s="11"/>
    </row>
    <row r="1352" spans="1:13" s="79" customFormat="1" ht="13.5" customHeight="1">
      <c r="A1352" s="72" t="str">
        <f>IF(B1352="Code",1+MAX(A$5:A1351),"")</f>
        <v/>
      </c>
      <c r="B1352" s="85"/>
      <c r="C1352" s="167" t="s">
        <v>239</v>
      </c>
      <c r="D1352" s="168"/>
      <c r="E1352" s="76">
        <v>3</v>
      </c>
      <c r="F1352" s="11"/>
      <c r="G1352" s="11"/>
      <c r="H1352" s="12"/>
      <c r="I1352" s="13"/>
      <c r="J1352" s="12" t="s">
        <v>216</v>
      </c>
      <c r="K1352" s="76"/>
      <c r="L1352" s="82"/>
      <c r="M1352" s="11"/>
    </row>
    <row r="1353" spans="1:13" s="79" customFormat="1" ht="13.5">
      <c r="A1353" s="72" t="str">
        <f>IF(B1353="Code",1+MAX(A$5:A1352),"")</f>
        <v/>
      </c>
      <c r="B1353" s="86"/>
      <c r="C1353" s="169"/>
      <c r="D1353" s="170"/>
      <c r="E1353" s="87">
        <v>4</v>
      </c>
      <c r="F1353" s="11"/>
      <c r="G1353" s="11"/>
      <c r="H1353" s="12"/>
      <c r="I1353" s="12"/>
      <c r="J1353" s="12" t="s">
        <v>216</v>
      </c>
      <c r="K1353" s="76"/>
      <c r="L1353" s="82"/>
      <c r="M1353" s="11"/>
    </row>
    <row r="1354" spans="1:13" s="79" customFormat="1" ht="13.5">
      <c r="A1354" s="72" t="str">
        <f>IF(B1354="Code",1+MAX(A$5:A1353),"")</f>
        <v/>
      </c>
      <c r="B1354" s="88" t="s">
        <v>238</v>
      </c>
      <c r="C1354" s="102"/>
      <c r="D1354" s="89" t="str">
        <f>IF(ISNUMBER(C1354),VLOOKUP(C1354,Approaches,2,0),"")</f>
        <v/>
      </c>
      <c r="E1354" s="76">
        <v>5</v>
      </c>
      <c r="F1354" s="11"/>
      <c r="G1354" s="12"/>
      <c r="H1354" s="103"/>
      <c r="I1354" s="14"/>
      <c r="J1354" s="12" t="s">
        <v>216</v>
      </c>
      <c r="K1354" s="87"/>
      <c r="L1354" s="82"/>
      <c r="M1354" s="11"/>
    </row>
    <row r="1355" spans="1:13" s="79" customFormat="1" ht="13.5">
      <c r="A1355" s="72"/>
      <c r="B1355" s="88" t="s">
        <v>238</v>
      </c>
      <c r="C1355" s="102"/>
      <c r="D1355" s="86" t="str">
        <f>IF(ISNUMBER(C1355),VLOOKUP(C1355,Approaches,2,0),"")</f>
        <v/>
      </c>
      <c r="E1355" s="76">
        <v>6</v>
      </c>
      <c r="F1355" s="11"/>
      <c r="G1355" s="12"/>
      <c r="H1355" s="103"/>
      <c r="I1355" s="14"/>
      <c r="J1355" s="12"/>
      <c r="K1355" s="87"/>
      <c r="L1355" s="82"/>
      <c r="M1355" s="11"/>
    </row>
    <row r="1356" spans="1:13" s="79" customFormat="1" ht="13.5">
      <c r="A1356" s="72"/>
      <c r="B1356" s="88" t="s">
        <v>238</v>
      </c>
      <c r="C1356" s="102"/>
      <c r="D1356" s="86" t="str">
        <f>IF(ISNUMBER(C1356),VLOOKUP(C1356,Approaches,2,0),"")</f>
        <v/>
      </c>
      <c r="E1356" s="76">
        <v>7</v>
      </c>
      <c r="F1356" s="11"/>
      <c r="G1356" s="12"/>
      <c r="H1356" s="103"/>
      <c r="I1356" s="14"/>
      <c r="J1356" s="12"/>
      <c r="K1356" s="87"/>
      <c r="L1356" s="82"/>
      <c r="M1356" s="11"/>
    </row>
    <row r="1357" spans="1:13" s="79" customFormat="1" ht="13.5">
      <c r="A1357" s="72"/>
      <c r="B1357" s="88" t="s">
        <v>238</v>
      </c>
      <c r="C1357" s="102"/>
      <c r="D1357" s="86" t="str">
        <f>IF(ISNUMBER(C1357),VLOOKUP(C1357,Approaches,2,0),"")</f>
        <v/>
      </c>
      <c r="E1357" s="76">
        <v>8</v>
      </c>
      <c r="F1357" s="11"/>
      <c r="G1357" s="12"/>
      <c r="H1357" s="103"/>
      <c r="I1357" s="14"/>
      <c r="J1357" s="12"/>
      <c r="K1357" s="87"/>
      <c r="L1357" s="82"/>
      <c r="M1357" s="11"/>
    </row>
    <row r="1358" spans="1:13" s="79" customFormat="1" ht="13.5">
      <c r="A1358" s="72"/>
      <c r="B1358" s="88" t="s">
        <v>238</v>
      </c>
      <c r="C1358" s="102"/>
      <c r="D1358" s="90" t="str">
        <f>IF(ISNUMBER(C1358),VLOOKUP(C1358,Approaches,2,0),"")</f>
        <v/>
      </c>
      <c r="E1358" s="76">
        <v>9</v>
      </c>
      <c r="F1358" s="11"/>
      <c r="G1358" s="12"/>
      <c r="H1358" s="103"/>
      <c r="I1358" s="14"/>
      <c r="J1358" s="12"/>
      <c r="K1358" s="87"/>
      <c r="L1358" s="82"/>
      <c r="M1358" s="11"/>
    </row>
    <row r="1359" spans="1:13" s="79" customFormat="1" ht="14.25" thickBot="1">
      <c r="A1359" s="72"/>
      <c r="B1359" s="91"/>
      <c r="C1359" s="91"/>
      <c r="D1359" s="86"/>
      <c r="E1359" s="76">
        <v>10</v>
      </c>
      <c r="F1359" s="11"/>
      <c r="G1359" s="12"/>
      <c r="H1359" s="103"/>
      <c r="I1359" s="15"/>
      <c r="J1359" s="12"/>
      <c r="K1359" s="87"/>
      <c r="L1359" s="82"/>
      <c r="M1359" s="11"/>
    </row>
    <row r="1360" spans="1:13" s="79" customFormat="1" ht="14.25" thickBot="1">
      <c r="A1360" s="72" t="str">
        <f>IF(B1360="Code",1+MAX(A$5:A1354),"")</f>
        <v/>
      </c>
      <c r="B1360" s="92"/>
      <c r="C1360" s="92"/>
      <c r="D1360" s="92"/>
      <c r="E1360" s="93"/>
      <c r="F1360" s="94"/>
      <c r="G1360" s="92" t="s">
        <v>204</v>
      </c>
      <c r="H1360" s="95">
        <f>B1350</f>
        <v>1203111</v>
      </c>
      <c r="I1360" s="104"/>
      <c r="J1360" s="93" t="s">
        <v>216</v>
      </c>
      <c r="K1360" s="93"/>
      <c r="L1360" s="93"/>
      <c r="M1360" s="93"/>
    </row>
    <row r="1361" spans="1:13" s="79" customFormat="1" ht="14.25" thickBot="1">
      <c r="A1361" s="72">
        <f>IF(B1361="Code",1+MAX(A$5:A1360),"")</f>
        <v>114</v>
      </c>
      <c r="B1361" s="73" t="s">
        <v>199</v>
      </c>
      <c r="C1361" s="73"/>
      <c r="D1361" s="74" t="s">
        <v>200</v>
      </c>
      <c r="E1361" s="75"/>
      <c r="F1361" s="74" t="s">
        <v>201</v>
      </c>
      <c r="G1361" s="74" t="s">
        <v>202</v>
      </c>
      <c r="H1361" s="75" t="s">
        <v>198</v>
      </c>
      <c r="I1361" s="75" t="s">
        <v>203</v>
      </c>
      <c r="J1361" s="75" t="s">
        <v>215</v>
      </c>
      <c r="K1361" s="76"/>
      <c r="L1361" s="77" t="str">
        <f>IF(AND(ISNUMBER(I1372),ISNUMBER(H1372)),"OK","")</f>
        <v/>
      </c>
      <c r="M1361" s="78"/>
    </row>
    <row r="1362" spans="1:13" s="79" customFormat="1" ht="13.5">
      <c r="A1362" s="72" t="str">
        <f>IF(B1362="Code",1+MAX(A$5:A1361),"")</f>
        <v/>
      </c>
      <c r="B1362" s="80">
        <f>VLOOKUP(A1361,BasicHeadings,2,0)</f>
        <v>1204111</v>
      </c>
      <c r="C1362" s="81"/>
      <c r="D1362" s="80" t="str">
        <f>VLOOKUP(A1361,BasicHeadings,3,0)</f>
        <v>Education</v>
      </c>
      <c r="E1362" s="76">
        <v>1</v>
      </c>
      <c r="F1362" s="11"/>
      <c r="G1362" s="11"/>
      <c r="H1362" s="12"/>
      <c r="I1362" s="12"/>
      <c r="J1362" s="12" t="s">
        <v>216</v>
      </c>
      <c r="K1362" s="76"/>
      <c r="L1362" s="82"/>
      <c r="M1362" s="11"/>
    </row>
    <row r="1363" spans="1:13" s="79" customFormat="1" ht="15" customHeight="1">
      <c r="A1363" s="72" t="str">
        <f>IF(B1363="Code",1+MAX(A$5:A1362),"")</f>
        <v/>
      </c>
      <c r="B1363" s="83"/>
      <c r="C1363" s="84" t="s">
        <v>212</v>
      </c>
      <c r="D1363" s="83"/>
      <c r="E1363" s="76">
        <v>2</v>
      </c>
      <c r="F1363" s="11"/>
      <c r="G1363" s="11"/>
      <c r="H1363" s="12"/>
      <c r="I1363" s="12"/>
      <c r="J1363" s="12" t="s">
        <v>216</v>
      </c>
      <c r="K1363" s="76"/>
      <c r="L1363" s="82"/>
      <c r="M1363" s="11"/>
    </row>
    <row r="1364" spans="1:13" s="79" customFormat="1" ht="13.5" customHeight="1">
      <c r="A1364" s="72" t="str">
        <f>IF(B1364="Code",1+MAX(A$5:A1363),"")</f>
        <v/>
      </c>
      <c r="B1364" s="85"/>
      <c r="C1364" s="167" t="s">
        <v>239</v>
      </c>
      <c r="D1364" s="168"/>
      <c r="E1364" s="76">
        <v>3</v>
      </c>
      <c r="F1364" s="11"/>
      <c r="G1364" s="11"/>
      <c r="H1364" s="12"/>
      <c r="I1364" s="13"/>
      <c r="J1364" s="12" t="s">
        <v>216</v>
      </c>
      <c r="K1364" s="76"/>
      <c r="L1364" s="82"/>
      <c r="M1364" s="11"/>
    </row>
    <row r="1365" spans="1:13" s="79" customFormat="1" ht="13.5">
      <c r="A1365" s="72" t="str">
        <f>IF(B1365="Code",1+MAX(A$5:A1364),"")</f>
        <v/>
      </c>
      <c r="B1365" s="86"/>
      <c r="C1365" s="169"/>
      <c r="D1365" s="170"/>
      <c r="E1365" s="87">
        <v>4</v>
      </c>
      <c r="F1365" s="11"/>
      <c r="G1365" s="11"/>
      <c r="H1365" s="12"/>
      <c r="I1365" s="12"/>
      <c r="J1365" s="12" t="s">
        <v>216</v>
      </c>
      <c r="K1365" s="76"/>
      <c r="L1365" s="82"/>
      <c r="M1365" s="11"/>
    </row>
    <row r="1366" spans="1:13" s="79" customFormat="1" ht="13.5">
      <c r="A1366" s="72" t="str">
        <f>IF(B1366="Code",1+MAX(A$5:A1365),"")</f>
        <v/>
      </c>
      <c r="B1366" s="88" t="s">
        <v>238</v>
      </c>
      <c r="C1366" s="102"/>
      <c r="D1366" s="89" t="str">
        <f>IF(ISNUMBER(C1366),VLOOKUP(C1366,Approaches,2,0),"")</f>
        <v/>
      </c>
      <c r="E1366" s="76">
        <v>5</v>
      </c>
      <c r="F1366" s="11"/>
      <c r="G1366" s="12"/>
      <c r="H1366" s="103"/>
      <c r="I1366" s="14"/>
      <c r="J1366" s="12" t="s">
        <v>216</v>
      </c>
      <c r="K1366" s="87"/>
      <c r="L1366" s="82"/>
      <c r="M1366" s="11"/>
    </row>
    <row r="1367" spans="1:13" s="79" customFormat="1" ht="13.5">
      <c r="A1367" s="72"/>
      <c r="B1367" s="88" t="s">
        <v>238</v>
      </c>
      <c r="C1367" s="102"/>
      <c r="D1367" s="86" t="str">
        <f>IF(ISNUMBER(C1367),VLOOKUP(C1367,Approaches,2,0),"")</f>
        <v/>
      </c>
      <c r="E1367" s="76">
        <v>6</v>
      </c>
      <c r="F1367" s="11"/>
      <c r="G1367" s="12"/>
      <c r="H1367" s="103"/>
      <c r="I1367" s="14"/>
      <c r="J1367" s="12"/>
      <c r="K1367" s="87"/>
      <c r="L1367" s="82"/>
      <c r="M1367" s="11"/>
    </row>
    <row r="1368" spans="1:13" s="79" customFormat="1" ht="13.5">
      <c r="A1368" s="72"/>
      <c r="B1368" s="88" t="s">
        <v>238</v>
      </c>
      <c r="C1368" s="102"/>
      <c r="D1368" s="86" t="str">
        <f>IF(ISNUMBER(C1368),VLOOKUP(C1368,Approaches,2,0),"")</f>
        <v/>
      </c>
      <c r="E1368" s="76">
        <v>7</v>
      </c>
      <c r="F1368" s="11"/>
      <c r="G1368" s="12"/>
      <c r="H1368" s="103"/>
      <c r="I1368" s="14"/>
      <c r="J1368" s="12"/>
      <c r="K1368" s="87"/>
      <c r="L1368" s="82"/>
      <c r="M1368" s="11"/>
    </row>
    <row r="1369" spans="1:13" s="79" customFormat="1" ht="13.5">
      <c r="A1369" s="72"/>
      <c r="B1369" s="88" t="s">
        <v>238</v>
      </c>
      <c r="C1369" s="102"/>
      <c r="D1369" s="86" t="str">
        <f>IF(ISNUMBER(C1369),VLOOKUP(C1369,Approaches,2,0),"")</f>
        <v/>
      </c>
      <c r="E1369" s="76">
        <v>8</v>
      </c>
      <c r="F1369" s="11"/>
      <c r="G1369" s="12"/>
      <c r="H1369" s="103"/>
      <c r="I1369" s="14"/>
      <c r="J1369" s="12"/>
      <c r="K1369" s="87"/>
      <c r="L1369" s="82"/>
      <c r="M1369" s="11"/>
    </row>
    <row r="1370" spans="1:13" s="79" customFormat="1" ht="13.5">
      <c r="A1370" s="72"/>
      <c r="B1370" s="88" t="s">
        <v>238</v>
      </c>
      <c r="C1370" s="102"/>
      <c r="D1370" s="90" t="str">
        <f>IF(ISNUMBER(C1370),VLOOKUP(C1370,Approaches,2,0),"")</f>
        <v/>
      </c>
      <c r="E1370" s="76">
        <v>9</v>
      </c>
      <c r="F1370" s="11"/>
      <c r="G1370" s="12"/>
      <c r="H1370" s="103"/>
      <c r="I1370" s="14"/>
      <c r="J1370" s="12"/>
      <c r="K1370" s="87"/>
      <c r="L1370" s="82"/>
      <c r="M1370" s="11"/>
    </row>
    <row r="1371" spans="1:13" s="79" customFormat="1" ht="14.25" thickBot="1">
      <c r="A1371" s="72"/>
      <c r="B1371" s="91"/>
      <c r="C1371" s="91"/>
      <c r="D1371" s="86"/>
      <c r="E1371" s="76">
        <v>10</v>
      </c>
      <c r="F1371" s="11"/>
      <c r="G1371" s="12"/>
      <c r="H1371" s="103"/>
      <c r="I1371" s="15"/>
      <c r="J1371" s="12"/>
      <c r="K1371" s="87"/>
      <c r="L1371" s="82"/>
      <c r="M1371" s="11"/>
    </row>
    <row r="1372" spans="1:13" s="79" customFormat="1" ht="14.25" thickBot="1">
      <c r="A1372" s="72" t="str">
        <f>IF(B1372="Code",1+MAX(A$5:A1366),"")</f>
        <v/>
      </c>
      <c r="B1372" s="92"/>
      <c r="C1372" s="92"/>
      <c r="D1372" s="92"/>
      <c r="E1372" s="93"/>
      <c r="F1372" s="94"/>
      <c r="G1372" s="92" t="s">
        <v>204</v>
      </c>
      <c r="H1372" s="95">
        <f>B1362</f>
        <v>1204111</v>
      </c>
      <c r="I1372" s="104"/>
      <c r="J1372" s="93" t="s">
        <v>216</v>
      </c>
      <c r="K1372" s="93"/>
      <c r="L1372" s="93"/>
      <c r="M1372" s="93"/>
    </row>
    <row r="1373" spans="1:13" s="79" customFormat="1" ht="14.25" thickBot="1">
      <c r="A1373" s="72">
        <f>IF(B1373="Code",1+MAX(A$5:A1372),"")</f>
        <v>115</v>
      </c>
      <c r="B1373" s="73" t="s">
        <v>199</v>
      </c>
      <c r="C1373" s="73"/>
      <c r="D1373" s="74" t="s">
        <v>200</v>
      </c>
      <c r="E1373" s="75"/>
      <c r="F1373" s="74" t="s">
        <v>201</v>
      </c>
      <c r="G1373" s="74" t="s">
        <v>202</v>
      </c>
      <c r="H1373" s="75" t="s">
        <v>198</v>
      </c>
      <c r="I1373" s="75" t="s">
        <v>203</v>
      </c>
      <c r="J1373" s="75" t="s">
        <v>215</v>
      </c>
      <c r="K1373" s="76"/>
      <c r="L1373" s="77" t="str">
        <f>IF(AND(ISNUMBER(I1384),ISNUMBER(H1384)),"OK","")</f>
        <v/>
      </c>
      <c r="M1373" s="78"/>
    </row>
    <row r="1374" spans="1:13" s="79" customFormat="1" ht="13.5">
      <c r="A1374" s="72" t="str">
        <f>IF(B1374="Code",1+MAX(A$5:A1373),"")</f>
        <v/>
      </c>
      <c r="B1374" s="80">
        <f>VLOOKUP(A1373,BasicHeadings,2,0)</f>
        <v>1205111</v>
      </c>
      <c r="C1374" s="81"/>
      <c r="D1374" s="80" t="str">
        <f>VLOOKUP(A1373,BasicHeadings,3,0)</f>
        <v>Social protection and other services</v>
      </c>
      <c r="E1374" s="76">
        <v>1</v>
      </c>
      <c r="F1374" s="11"/>
      <c r="G1374" s="11"/>
      <c r="H1374" s="12"/>
      <c r="I1374" s="12"/>
      <c r="J1374" s="12" t="s">
        <v>216</v>
      </c>
      <c r="K1374" s="76"/>
      <c r="L1374" s="82"/>
      <c r="M1374" s="11"/>
    </row>
    <row r="1375" spans="1:13" s="79" customFormat="1" ht="15" customHeight="1">
      <c r="A1375" s="72" t="str">
        <f>IF(B1375="Code",1+MAX(A$5:A1374),"")</f>
        <v/>
      </c>
      <c r="B1375" s="83"/>
      <c r="C1375" s="84" t="s">
        <v>212</v>
      </c>
      <c r="D1375" s="83"/>
      <c r="E1375" s="76">
        <v>2</v>
      </c>
      <c r="F1375" s="11"/>
      <c r="G1375" s="11"/>
      <c r="H1375" s="12"/>
      <c r="I1375" s="12"/>
      <c r="J1375" s="12" t="s">
        <v>216</v>
      </c>
      <c r="K1375" s="76"/>
      <c r="L1375" s="82"/>
      <c r="M1375" s="11"/>
    </row>
    <row r="1376" spans="1:13" s="79" customFormat="1" ht="13.5" customHeight="1">
      <c r="A1376" s="72" t="str">
        <f>IF(B1376="Code",1+MAX(A$5:A1375),"")</f>
        <v/>
      </c>
      <c r="B1376" s="85"/>
      <c r="C1376" s="167" t="s">
        <v>239</v>
      </c>
      <c r="D1376" s="168"/>
      <c r="E1376" s="76">
        <v>3</v>
      </c>
      <c r="F1376" s="11"/>
      <c r="G1376" s="11"/>
      <c r="H1376" s="12"/>
      <c r="I1376" s="13"/>
      <c r="J1376" s="12" t="s">
        <v>216</v>
      </c>
      <c r="K1376" s="76"/>
      <c r="L1376" s="82"/>
      <c r="M1376" s="11"/>
    </row>
    <row r="1377" spans="1:13" s="79" customFormat="1" ht="13.5">
      <c r="A1377" s="72" t="str">
        <f>IF(B1377="Code",1+MAX(A$5:A1376),"")</f>
        <v/>
      </c>
      <c r="B1377" s="86"/>
      <c r="C1377" s="169"/>
      <c r="D1377" s="170"/>
      <c r="E1377" s="87">
        <v>4</v>
      </c>
      <c r="F1377" s="11"/>
      <c r="G1377" s="11"/>
      <c r="H1377" s="12"/>
      <c r="I1377" s="12"/>
      <c r="J1377" s="12" t="s">
        <v>216</v>
      </c>
      <c r="K1377" s="76"/>
      <c r="L1377" s="82"/>
      <c r="M1377" s="11"/>
    </row>
    <row r="1378" spans="1:13" s="79" customFormat="1" ht="13.5">
      <c r="A1378" s="72" t="str">
        <f>IF(B1378="Code",1+MAX(A$5:A1377),"")</f>
        <v/>
      </c>
      <c r="B1378" s="88" t="s">
        <v>238</v>
      </c>
      <c r="C1378" s="102"/>
      <c r="D1378" s="89" t="str">
        <f>IF(ISNUMBER(C1378),VLOOKUP(C1378,Approaches,2,0),"")</f>
        <v/>
      </c>
      <c r="E1378" s="76">
        <v>5</v>
      </c>
      <c r="F1378" s="11"/>
      <c r="G1378" s="12"/>
      <c r="H1378" s="103"/>
      <c r="I1378" s="14"/>
      <c r="J1378" s="12" t="s">
        <v>216</v>
      </c>
      <c r="K1378" s="87"/>
      <c r="L1378" s="82"/>
      <c r="M1378" s="11"/>
    </row>
    <row r="1379" spans="1:13" s="79" customFormat="1" ht="13.5">
      <c r="A1379" s="72"/>
      <c r="B1379" s="88" t="s">
        <v>238</v>
      </c>
      <c r="C1379" s="102"/>
      <c r="D1379" s="86" t="str">
        <f>IF(ISNUMBER(C1379),VLOOKUP(C1379,Approaches,2,0),"")</f>
        <v/>
      </c>
      <c r="E1379" s="76">
        <v>6</v>
      </c>
      <c r="F1379" s="11"/>
      <c r="G1379" s="12"/>
      <c r="H1379" s="103"/>
      <c r="I1379" s="14"/>
      <c r="J1379" s="12"/>
      <c r="K1379" s="87"/>
      <c r="L1379" s="82"/>
      <c r="M1379" s="11"/>
    </row>
    <row r="1380" spans="1:13" s="79" customFormat="1" ht="13.5">
      <c r="A1380" s="72"/>
      <c r="B1380" s="88" t="s">
        <v>238</v>
      </c>
      <c r="C1380" s="102"/>
      <c r="D1380" s="86" t="str">
        <f>IF(ISNUMBER(C1380),VLOOKUP(C1380,Approaches,2,0),"")</f>
        <v/>
      </c>
      <c r="E1380" s="76">
        <v>7</v>
      </c>
      <c r="F1380" s="11"/>
      <c r="G1380" s="12"/>
      <c r="H1380" s="103"/>
      <c r="I1380" s="14"/>
      <c r="J1380" s="12"/>
      <c r="K1380" s="87"/>
      <c r="L1380" s="82"/>
      <c r="M1380" s="11"/>
    </row>
    <row r="1381" spans="1:13" s="79" customFormat="1" ht="13.5">
      <c r="A1381" s="72"/>
      <c r="B1381" s="88" t="s">
        <v>238</v>
      </c>
      <c r="C1381" s="102"/>
      <c r="D1381" s="86" t="str">
        <f>IF(ISNUMBER(C1381),VLOOKUP(C1381,Approaches,2,0),"")</f>
        <v/>
      </c>
      <c r="E1381" s="76">
        <v>8</v>
      </c>
      <c r="F1381" s="11"/>
      <c r="G1381" s="12"/>
      <c r="H1381" s="103"/>
      <c r="I1381" s="14"/>
      <c r="J1381" s="12"/>
      <c r="K1381" s="87"/>
      <c r="L1381" s="82"/>
      <c r="M1381" s="11"/>
    </row>
    <row r="1382" spans="1:13" s="79" customFormat="1" ht="13.5">
      <c r="A1382" s="72"/>
      <c r="B1382" s="88" t="s">
        <v>238</v>
      </c>
      <c r="C1382" s="102"/>
      <c r="D1382" s="90" t="str">
        <f>IF(ISNUMBER(C1382),VLOOKUP(C1382,Approaches,2,0),"")</f>
        <v/>
      </c>
      <c r="E1382" s="76">
        <v>9</v>
      </c>
      <c r="F1382" s="11"/>
      <c r="G1382" s="12"/>
      <c r="H1382" s="103"/>
      <c r="I1382" s="14"/>
      <c r="J1382" s="12"/>
      <c r="K1382" s="87"/>
      <c r="L1382" s="82"/>
      <c r="M1382" s="11"/>
    </row>
    <row r="1383" spans="1:13" s="79" customFormat="1" ht="14.25" thickBot="1">
      <c r="A1383" s="72"/>
      <c r="B1383" s="91"/>
      <c r="C1383" s="91"/>
      <c r="D1383" s="86"/>
      <c r="E1383" s="76">
        <v>10</v>
      </c>
      <c r="F1383" s="11"/>
      <c r="G1383" s="12"/>
      <c r="H1383" s="103"/>
      <c r="I1383" s="15"/>
      <c r="J1383" s="12"/>
      <c r="K1383" s="87"/>
      <c r="L1383" s="82"/>
      <c r="M1383" s="11"/>
    </row>
    <row r="1384" spans="1:13" s="79" customFormat="1" ht="14.25" thickBot="1">
      <c r="A1384" s="72" t="str">
        <f>IF(B1384="Code",1+MAX(A$5:A1378),"")</f>
        <v/>
      </c>
      <c r="B1384" s="92"/>
      <c r="C1384" s="92"/>
      <c r="D1384" s="92"/>
      <c r="E1384" s="93"/>
      <c r="F1384" s="94"/>
      <c r="G1384" s="92" t="s">
        <v>204</v>
      </c>
      <c r="H1384" s="95">
        <f>B1374</f>
        <v>1205111</v>
      </c>
      <c r="I1384" s="104"/>
      <c r="J1384" s="93" t="s">
        <v>216</v>
      </c>
      <c r="K1384" s="93"/>
      <c r="L1384" s="93"/>
      <c r="M1384" s="93"/>
    </row>
    <row r="1385" spans="1:13" s="79" customFormat="1" ht="14.25" thickBot="1">
      <c r="A1385" s="72">
        <f>IF(B1385="Code",1+MAX(A$5:A1384),"")</f>
        <v>116</v>
      </c>
      <c r="B1385" s="73" t="s">
        <v>199</v>
      </c>
      <c r="C1385" s="73"/>
      <c r="D1385" s="74" t="s">
        <v>200</v>
      </c>
      <c r="E1385" s="75"/>
      <c r="F1385" s="74" t="s">
        <v>201</v>
      </c>
      <c r="G1385" s="74" t="s">
        <v>202</v>
      </c>
      <c r="H1385" s="75" t="s">
        <v>198</v>
      </c>
      <c r="I1385" s="75" t="s">
        <v>203</v>
      </c>
      <c r="J1385" s="75" t="s">
        <v>215</v>
      </c>
      <c r="K1385" s="76"/>
      <c r="L1385" s="77" t="str">
        <f>IF(AND(ISNUMBER(I1396),ISNUMBER(H1396)),"OK","")</f>
        <v/>
      </c>
      <c r="M1385" s="78"/>
    </row>
    <row r="1386" spans="1:13" s="79" customFormat="1" ht="13.5">
      <c r="A1386" s="72" t="str">
        <f>IF(B1386="Code",1+MAX(A$5:A1385),"")</f>
        <v/>
      </c>
      <c r="B1386" s="80">
        <f>VLOOKUP(A1385,BasicHeadings,2,0)</f>
        <v>1301111</v>
      </c>
      <c r="C1386" s="81"/>
      <c r="D1386" s="80" t="str">
        <f>VLOOKUP(A1385,BasicHeadings,3,0)</f>
        <v>Housing</v>
      </c>
      <c r="E1386" s="76">
        <v>1</v>
      </c>
      <c r="F1386" s="11"/>
      <c r="G1386" s="11"/>
      <c r="H1386" s="12"/>
      <c r="I1386" s="12"/>
      <c r="J1386" s="12" t="s">
        <v>216</v>
      </c>
      <c r="K1386" s="76"/>
      <c r="L1386" s="82"/>
      <c r="M1386" s="11"/>
    </row>
    <row r="1387" spans="1:13" s="79" customFormat="1" ht="15" customHeight="1">
      <c r="A1387" s="72" t="str">
        <f>IF(B1387="Code",1+MAX(A$5:A1386),"")</f>
        <v/>
      </c>
      <c r="B1387" s="83"/>
      <c r="C1387" s="84" t="s">
        <v>212</v>
      </c>
      <c r="D1387" s="83"/>
      <c r="E1387" s="76">
        <v>2</v>
      </c>
      <c r="F1387" s="11"/>
      <c r="G1387" s="11"/>
      <c r="H1387" s="12"/>
      <c r="I1387" s="12"/>
      <c r="J1387" s="12" t="s">
        <v>216</v>
      </c>
      <c r="K1387" s="76"/>
      <c r="L1387" s="82"/>
      <c r="M1387" s="11"/>
    </row>
    <row r="1388" spans="1:13" s="79" customFormat="1" ht="13.5" customHeight="1">
      <c r="A1388" s="72" t="str">
        <f>IF(B1388="Code",1+MAX(A$5:A1387),"")</f>
        <v/>
      </c>
      <c r="B1388" s="85"/>
      <c r="C1388" s="167" t="s">
        <v>239</v>
      </c>
      <c r="D1388" s="168"/>
      <c r="E1388" s="76">
        <v>3</v>
      </c>
      <c r="F1388" s="11"/>
      <c r="G1388" s="11"/>
      <c r="H1388" s="12"/>
      <c r="I1388" s="13"/>
      <c r="J1388" s="12" t="s">
        <v>216</v>
      </c>
      <c r="K1388" s="76"/>
      <c r="L1388" s="82"/>
      <c r="M1388" s="11"/>
    </row>
    <row r="1389" spans="1:13" s="79" customFormat="1" ht="13.5">
      <c r="A1389" s="72" t="str">
        <f>IF(B1389="Code",1+MAX(A$5:A1388),"")</f>
        <v/>
      </c>
      <c r="B1389" s="86"/>
      <c r="C1389" s="169"/>
      <c r="D1389" s="170"/>
      <c r="E1389" s="87">
        <v>4</v>
      </c>
      <c r="F1389" s="11"/>
      <c r="G1389" s="11"/>
      <c r="H1389" s="12"/>
      <c r="I1389" s="12"/>
      <c r="J1389" s="12" t="s">
        <v>216</v>
      </c>
      <c r="K1389" s="76"/>
      <c r="L1389" s="82"/>
      <c r="M1389" s="11"/>
    </row>
    <row r="1390" spans="1:13" s="79" customFormat="1" ht="13.5">
      <c r="A1390" s="72" t="str">
        <f>IF(B1390="Code",1+MAX(A$5:A1389),"")</f>
        <v/>
      </c>
      <c r="B1390" s="88" t="s">
        <v>238</v>
      </c>
      <c r="C1390" s="102"/>
      <c r="D1390" s="89" t="str">
        <f>IF(ISNUMBER(C1390),VLOOKUP(C1390,Approaches,2,0),"")</f>
        <v/>
      </c>
      <c r="E1390" s="76">
        <v>5</v>
      </c>
      <c r="F1390" s="11"/>
      <c r="G1390" s="12"/>
      <c r="H1390" s="103"/>
      <c r="I1390" s="14"/>
      <c r="J1390" s="12" t="s">
        <v>216</v>
      </c>
      <c r="K1390" s="87"/>
      <c r="L1390" s="82"/>
      <c r="M1390" s="11"/>
    </row>
    <row r="1391" spans="1:13" s="79" customFormat="1" ht="13.5">
      <c r="A1391" s="72"/>
      <c r="B1391" s="88" t="s">
        <v>238</v>
      </c>
      <c r="C1391" s="102"/>
      <c r="D1391" s="86" t="str">
        <f>IF(ISNUMBER(C1391),VLOOKUP(C1391,Approaches,2,0),"")</f>
        <v/>
      </c>
      <c r="E1391" s="76">
        <v>6</v>
      </c>
      <c r="F1391" s="11"/>
      <c r="G1391" s="12"/>
      <c r="H1391" s="103"/>
      <c r="I1391" s="14"/>
      <c r="J1391" s="12"/>
      <c r="K1391" s="87"/>
      <c r="L1391" s="82"/>
      <c r="M1391" s="11"/>
    </row>
    <row r="1392" spans="1:13" s="79" customFormat="1" ht="13.5">
      <c r="A1392" s="72"/>
      <c r="B1392" s="88" t="s">
        <v>238</v>
      </c>
      <c r="C1392" s="102"/>
      <c r="D1392" s="86" t="str">
        <f>IF(ISNUMBER(C1392),VLOOKUP(C1392,Approaches,2,0),"")</f>
        <v/>
      </c>
      <c r="E1392" s="76">
        <v>7</v>
      </c>
      <c r="F1392" s="11"/>
      <c r="G1392" s="12"/>
      <c r="H1392" s="103"/>
      <c r="I1392" s="14"/>
      <c r="J1392" s="12"/>
      <c r="K1392" s="87"/>
      <c r="L1392" s="82"/>
      <c r="M1392" s="11"/>
    </row>
    <row r="1393" spans="1:13" s="79" customFormat="1" ht="13.5">
      <c r="A1393" s="72"/>
      <c r="B1393" s="88" t="s">
        <v>238</v>
      </c>
      <c r="C1393" s="102"/>
      <c r="D1393" s="86" t="str">
        <f>IF(ISNUMBER(C1393),VLOOKUP(C1393,Approaches,2,0),"")</f>
        <v/>
      </c>
      <c r="E1393" s="76">
        <v>8</v>
      </c>
      <c r="F1393" s="11"/>
      <c r="G1393" s="12"/>
      <c r="H1393" s="103"/>
      <c r="I1393" s="14"/>
      <c r="J1393" s="12"/>
      <c r="K1393" s="87"/>
      <c r="L1393" s="82"/>
      <c r="M1393" s="11"/>
    </row>
    <row r="1394" spans="1:13" s="79" customFormat="1" ht="13.5">
      <c r="A1394" s="72"/>
      <c r="B1394" s="88" t="s">
        <v>238</v>
      </c>
      <c r="C1394" s="102"/>
      <c r="D1394" s="90" t="str">
        <f>IF(ISNUMBER(C1394),VLOOKUP(C1394,Approaches,2,0),"")</f>
        <v/>
      </c>
      <c r="E1394" s="76">
        <v>9</v>
      </c>
      <c r="F1394" s="11"/>
      <c r="G1394" s="12"/>
      <c r="H1394" s="103"/>
      <c r="I1394" s="14"/>
      <c r="J1394" s="12"/>
      <c r="K1394" s="87"/>
      <c r="L1394" s="82"/>
      <c r="M1394" s="11"/>
    </row>
    <row r="1395" spans="1:13" s="79" customFormat="1" ht="14.25" thickBot="1">
      <c r="A1395" s="72"/>
      <c r="B1395" s="91"/>
      <c r="C1395" s="91"/>
      <c r="D1395" s="86"/>
      <c r="E1395" s="76">
        <v>10</v>
      </c>
      <c r="F1395" s="11"/>
      <c r="G1395" s="12"/>
      <c r="H1395" s="103"/>
      <c r="I1395" s="15"/>
      <c r="J1395" s="12"/>
      <c r="K1395" s="87"/>
      <c r="L1395" s="82"/>
      <c r="M1395" s="11"/>
    </row>
    <row r="1396" spans="1:13" s="79" customFormat="1" ht="14.25" thickBot="1">
      <c r="A1396" s="72" t="str">
        <f>IF(B1396="Code",1+MAX(A$5:A1390),"")</f>
        <v/>
      </c>
      <c r="B1396" s="92"/>
      <c r="C1396" s="92"/>
      <c r="D1396" s="92"/>
      <c r="E1396" s="93"/>
      <c r="F1396" s="94"/>
      <c r="G1396" s="92" t="s">
        <v>204</v>
      </c>
      <c r="H1396" s="95">
        <f>B1386</f>
        <v>1301111</v>
      </c>
      <c r="I1396" s="104"/>
      <c r="J1396" s="93" t="s">
        <v>216</v>
      </c>
      <c r="K1396" s="93"/>
      <c r="L1396" s="93"/>
      <c r="M1396" s="93"/>
    </row>
    <row r="1397" spans="1:13" s="79" customFormat="1" ht="14.25" thickBot="1">
      <c r="A1397" s="72">
        <f>IF(B1397="Code",1+MAX(A$5:A1396),"")</f>
        <v>117</v>
      </c>
      <c r="B1397" s="73" t="s">
        <v>199</v>
      </c>
      <c r="C1397" s="73"/>
      <c r="D1397" s="74" t="s">
        <v>200</v>
      </c>
      <c r="E1397" s="75"/>
      <c r="F1397" s="74" t="s">
        <v>201</v>
      </c>
      <c r="G1397" s="74" t="s">
        <v>202</v>
      </c>
      <c r="H1397" s="75" t="s">
        <v>198</v>
      </c>
      <c r="I1397" s="75" t="s">
        <v>203</v>
      </c>
      <c r="J1397" s="75" t="s">
        <v>215</v>
      </c>
      <c r="K1397" s="76"/>
      <c r="L1397" s="77" t="str">
        <f>IF(AND(ISNUMBER(I1408),ISNUMBER(H1408)),"OK","")</f>
        <v/>
      </c>
      <c r="M1397" s="78"/>
    </row>
    <row r="1398" spans="1:13" s="79" customFormat="1" ht="13.5">
      <c r="A1398" s="72" t="str">
        <f>IF(B1398="Code",1+MAX(A$5:A1397),"")</f>
        <v/>
      </c>
      <c r="B1398" s="80">
        <f>VLOOKUP(A1397,BasicHeadings,2,0)</f>
        <v>1302111</v>
      </c>
      <c r="C1398" s="81"/>
      <c r="D1398" s="80" t="str">
        <f>VLOOKUP(A1397,BasicHeadings,3,0)</f>
        <v>Pharmaceutical products</v>
      </c>
      <c r="E1398" s="76">
        <v>1</v>
      </c>
      <c r="F1398" s="11"/>
      <c r="G1398" s="11"/>
      <c r="H1398" s="12"/>
      <c r="I1398" s="12"/>
      <c r="J1398" s="12" t="s">
        <v>216</v>
      </c>
      <c r="K1398" s="76"/>
      <c r="L1398" s="82"/>
      <c r="M1398" s="11"/>
    </row>
    <row r="1399" spans="1:13" s="79" customFormat="1" ht="15" customHeight="1">
      <c r="A1399" s="72" t="str">
        <f>IF(B1399="Code",1+MAX(A$5:A1398),"")</f>
        <v/>
      </c>
      <c r="B1399" s="83"/>
      <c r="C1399" s="84" t="s">
        <v>212</v>
      </c>
      <c r="D1399" s="83"/>
      <c r="E1399" s="76">
        <v>2</v>
      </c>
      <c r="F1399" s="11"/>
      <c r="G1399" s="11"/>
      <c r="H1399" s="12"/>
      <c r="I1399" s="12"/>
      <c r="J1399" s="12" t="s">
        <v>216</v>
      </c>
      <c r="K1399" s="76"/>
      <c r="L1399" s="82"/>
      <c r="M1399" s="11"/>
    </row>
    <row r="1400" spans="1:13" s="79" customFormat="1" ht="13.5" customHeight="1">
      <c r="A1400" s="72" t="str">
        <f>IF(B1400="Code",1+MAX(A$5:A1399),"")</f>
        <v/>
      </c>
      <c r="B1400" s="85"/>
      <c r="C1400" s="167" t="s">
        <v>239</v>
      </c>
      <c r="D1400" s="168"/>
      <c r="E1400" s="76">
        <v>3</v>
      </c>
      <c r="F1400" s="11"/>
      <c r="G1400" s="11"/>
      <c r="H1400" s="12"/>
      <c r="I1400" s="13"/>
      <c r="J1400" s="12" t="s">
        <v>216</v>
      </c>
      <c r="K1400" s="76"/>
      <c r="L1400" s="82"/>
      <c r="M1400" s="11"/>
    </row>
    <row r="1401" spans="1:13" s="79" customFormat="1" ht="13.5">
      <c r="A1401" s="72" t="str">
        <f>IF(B1401="Code",1+MAX(A$5:A1400),"")</f>
        <v/>
      </c>
      <c r="B1401" s="86"/>
      <c r="C1401" s="169"/>
      <c r="D1401" s="170"/>
      <c r="E1401" s="87">
        <v>4</v>
      </c>
      <c r="F1401" s="11"/>
      <c r="G1401" s="11"/>
      <c r="H1401" s="12"/>
      <c r="I1401" s="12"/>
      <c r="J1401" s="12" t="s">
        <v>216</v>
      </c>
      <c r="K1401" s="76"/>
      <c r="L1401" s="82"/>
      <c r="M1401" s="11"/>
    </row>
    <row r="1402" spans="1:13" s="79" customFormat="1" ht="13.5">
      <c r="A1402" s="72" t="str">
        <f>IF(B1402="Code",1+MAX(A$5:A1401),"")</f>
        <v/>
      </c>
      <c r="B1402" s="88" t="s">
        <v>238</v>
      </c>
      <c r="C1402" s="102"/>
      <c r="D1402" s="89" t="str">
        <f>IF(ISNUMBER(C1402),VLOOKUP(C1402,Approaches,2,0),"")</f>
        <v/>
      </c>
      <c r="E1402" s="76">
        <v>5</v>
      </c>
      <c r="F1402" s="11"/>
      <c r="G1402" s="12"/>
      <c r="H1402" s="103"/>
      <c r="I1402" s="14"/>
      <c r="J1402" s="12" t="s">
        <v>216</v>
      </c>
      <c r="K1402" s="87"/>
      <c r="L1402" s="82"/>
      <c r="M1402" s="11"/>
    </row>
    <row r="1403" spans="1:13" s="79" customFormat="1" ht="13.5">
      <c r="A1403" s="72"/>
      <c r="B1403" s="88" t="s">
        <v>238</v>
      </c>
      <c r="C1403" s="102"/>
      <c r="D1403" s="86" t="str">
        <f>IF(ISNUMBER(C1403),VLOOKUP(C1403,Approaches,2,0),"")</f>
        <v/>
      </c>
      <c r="E1403" s="76">
        <v>6</v>
      </c>
      <c r="F1403" s="11"/>
      <c r="G1403" s="12"/>
      <c r="H1403" s="103"/>
      <c r="I1403" s="14"/>
      <c r="J1403" s="12"/>
      <c r="K1403" s="87"/>
      <c r="L1403" s="82"/>
      <c r="M1403" s="11"/>
    </row>
    <row r="1404" spans="1:13" s="79" customFormat="1" ht="13.5">
      <c r="A1404" s="72"/>
      <c r="B1404" s="88" t="s">
        <v>238</v>
      </c>
      <c r="C1404" s="102"/>
      <c r="D1404" s="86" t="str">
        <f>IF(ISNUMBER(C1404),VLOOKUP(C1404,Approaches,2,0),"")</f>
        <v/>
      </c>
      <c r="E1404" s="76">
        <v>7</v>
      </c>
      <c r="F1404" s="11"/>
      <c r="G1404" s="12"/>
      <c r="H1404" s="103"/>
      <c r="I1404" s="14"/>
      <c r="J1404" s="12"/>
      <c r="K1404" s="87"/>
      <c r="L1404" s="82"/>
      <c r="M1404" s="11"/>
    </row>
    <row r="1405" spans="1:13" s="79" customFormat="1" ht="13.5">
      <c r="A1405" s="72"/>
      <c r="B1405" s="88" t="s">
        <v>238</v>
      </c>
      <c r="C1405" s="102"/>
      <c r="D1405" s="86" t="str">
        <f>IF(ISNUMBER(C1405),VLOOKUP(C1405,Approaches,2,0),"")</f>
        <v/>
      </c>
      <c r="E1405" s="76">
        <v>8</v>
      </c>
      <c r="F1405" s="11"/>
      <c r="G1405" s="12"/>
      <c r="H1405" s="103"/>
      <c r="I1405" s="14"/>
      <c r="J1405" s="12"/>
      <c r="K1405" s="87"/>
      <c r="L1405" s="82"/>
      <c r="M1405" s="11"/>
    </row>
    <row r="1406" spans="1:13" s="79" customFormat="1" ht="13.5">
      <c r="A1406" s="72"/>
      <c r="B1406" s="88" t="s">
        <v>238</v>
      </c>
      <c r="C1406" s="102"/>
      <c r="D1406" s="90" t="str">
        <f>IF(ISNUMBER(C1406),VLOOKUP(C1406,Approaches,2,0),"")</f>
        <v/>
      </c>
      <c r="E1406" s="76">
        <v>9</v>
      </c>
      <c r="F1406" s="11"/>
      <c r="G1406" s="12"/>
      <c r="H1406" s="103"/>
      <c r="I1406" s="14"/>
      <c r="J1406" s="12"/>
      <c r="K1406" s="87"/>
      <c r="L1406" s="82"/>
      <c r="M1406" s="11"/>
    </row>
    <row r="1407" spans="1:13" s="79" customFormat="1" ht="14.25" thickBot="1">
      <c r="A1407" s="72"/>
      <c r="B1407" s="91"/>
      <c r="C1407" s="91"/>
      <c r="D1407" s="86"/>
      <c r="E1407" s="76">
        <v>10</v>
      </c>
      <c r="F1407" s="11"/>
      <c r="G1407" s="12"/>
      <c r="H1407" s="103"/>
      <c r="I1407" s="15"/>
      <c r="J1407" s="12"/>
      <c r="K1407" s="87"/>
      <c r="L1407" s="82"/>
      <c r="M1407" s="11"/>
    </row>
    <row r="1408" spans="1:13" s="79" customFormat="1" ht="14.25" thickBot="1">
      <c r="A1408" s="72" t="str">
        <f>IF(B1408="Code",1+MAX(A$5:A1402),"")</f>
        <v/>
      </c>
      <c r="B1408" s="92"/>
      <c r="C1408" s="92"/>
      <c r="D1408" s="92"/>
      <c r="E1408" s="93"/>
      <c r="F1408" s="94"/>
      <c r="G1408" s="92" t="s">
        <v>204</v>
      </c>
      <c r="H1408" s="95">
        <f>B1398</f>
        <v>1302111</v>
      </c>
      <c r="I1408" s="104"/>
      <c r="J1408" s="93" t="s">
        <v>216</v>
      </c>
      <c r="K1408" s="93"/>
      <c r="L1408" s="93"/>
      <c r="M1408" s="93"/>
    </row>
    <row r="1409" spans="1:13" s="79" customFormat="1" ht="14.25" thickBot="1">
      <c r="A1409" s="72">
        <f>IF(B1409="Code",1+MAX(A$5:A1408),"")</f>
        <v>118</v>
      </c>
      <c r="B1409" s="73" t="s">
        <v>199</v>
      </c>
      <c r="C1409" s="73"/>
      <c r="D1409" s="74" t="s">
        <v>200</v>
      </c>
      <c r="E1409" s="75"/>
      <c r="F1409" s="74" t="s">
        <v>201</v>
      </c>
      <c r="G1409" s="74" t="s">
        <v>202</v>
      </c>
      <c r="H1409" s="75" t="s">
        <v>198</v>
      </c>
      <c r="I1409" s="75" t="s">
        <v>203</v>
      </c>
      <c r="J1409" s="75" t="s">
        <v>215</v>
      </c>
      <c r="K1409" s="76"/>
      <c r="L1409" s="77" t="str">
        <f>IF(AND(ISNUMBER(I1420),ISNUMBER(H1420)),"OK","")</f>
        <v/>
      </c>
      <c r="M1409" s="78"/>
    </row>
    <row r="1410" spans="1:13" s="79" customFormat="1" ht="13.5">
      <c r="A1410" s="72" t="str">
        <f>IF(B1410="Code",1+MAX(A$5:A1409),"")</f>
        <v/>
      </c>
      <c r="B1410" s="80">
        <f>VLOOKUP(A1409,BasicHeadings,2,0)</f>
        <v>1302112</v>
      </c>
      <c r="C1410" s="81"/>
      <c r="D1410" s="80" t="str">
        <f>VLOOKUP(A1409,BasicHeadings,3,0)</f>
        <v>Other medical products</v>
      </c>
      <c r="E1410" s="76">
        <v>1</v>
      </c>
      <c r="F1410" s="11"/>
      <c r="G1410" s="11"/>
      <c r="H1410" s="12"/>
      <c r="I1410" s="12"/>
      <c r="J1410" s="12" t="s">
        <v>216</v>
      </c>
      <c r="K1410" s="76"/>
      <c r="L1410" s="82"/>
      <c r="M1410" s="11"/>
    </row>
    <row r="1411" spans="1:13" s="79" customFormat="1" ht="15" customHeight="1">
      <c r="A1411" s="72" t="str">
        <f>IF(B1411="Code",1+MAX(A$5:A1410),"")</f>
        <v/>
      </c>
      <c r="B1411" s="83"/>
      <c r="C1411" s="84" t="s">
        <v>212</v>
      </c>
      <c r="D1411" s="83"/>
      <c r="E1411" s="76">
        <v>2</v>
      </c>
      <c r="F1411" s="11"/>
      <c r="G1411" s="11"/>
      <c r="H1411" s="12"/>
      <c r="I1411" s="12"/>
      <c r="J1411" s="12" t="s">
        <v>216</v>
      </c>
      <c r="K1411" s="76"/>
      <c r="L1411" s="82"/>
      <c r="M1411" s="11"/>
    </row>
    <row r="1412" spans="1:13" s="79" customFormat="1" ht="13.5" customHeight="1">
      <c r="A1412" s="72" t="str">
        <f>IF(B1412="Code",1+MAX(A$5:A1411),"")</f>
        <v/>
      </c>
      <c r="B1412" s="85"/>
      <c r="C1412" s="167" t="s">
        <v>239</v>
      </c>
      <c r="D1412" s="168"/>
      <c r="E1412" s="76">
        <v>3</v>
      </c>
      <c r="F1412" s="11"/>
      <c r="G1412" s="11"/>
      <c r="H1412" s="12"/>
      <c r="I1412" s="13"/>
      <c r="J1412" s="12" t="s">
        <v>216</v>
      </c>
      <c r="K1412" s="76"/>
      <c r="L1412" s="82"/>
      <c r="M1412" s="11"/>
    </row>
    <row r="1413" spans="1:13" s="79" customFormat="1" ht="13.5">
      <c r="A1413" s="72" t="str">
        <f>IF(B1413="Code",1+MAX(A$5:A1412),"")</f>
        <v/>
      </c>
      <c r="B1413" s="86"/>
      <c r="C1413" s="169"/>
      <c r="D1413" s="170"/>
      <c r="E1413" s="87">
        <v>4</v>
      </c>
      <c r="F1413" s="11"/>
      <c r="G1413" s="11"/>
      <c r="H1413" s="12"/>
      <c r="I1413" s="12"/>
      <c r="J1413" s="12" t="s">
        <v>216</v>
      </c>
      <c r="K1413" s="76"/>
      <c r="L1413" s="82"/>
      <c r="M1413" s="11"/>
    </row>
    <row r="1414" spans="1:13" s="79" customFormat="1" ht="13.5">
      <c r="A1414" s="72" t="str">
        <f>IF(B1414="Code",1+MAX(A$5:A1413),"")</f>
        <v/>
      </c>
      <c r="B1414" s="88" t="s">
        <v>238</v>
      </c>
      <c r="C1414" s="102"/>
      <c r="D1414" s="89" t="str">
        <f>IF(ISNUMBER(C1414),VLOOKUP(C1414,Approaches,2,0),"")</f>
        <v/>
      </c>
      <c r="E1414" s="76">
        <v>5</v>
      </c>
      <c r="F1414" s="11"/>
      <c r="G1414" s="12"/>
      <c r="H1414" s="103"/>
      <c r="I1414" s="14"/>
      <c r="J1414" s="12" t="s">
        <v>216</v>
      </c>
      <c r="K1414" s="87"/>
      <c r="L1414" s="82"/>
      <c r="M1414" s="11"/>
    </row>
    <row r="1415" spans="1:13" s="79" customFormat="1" ht="13.5">
      <c r="A1415" s="72"/>
      <c r="B1415" s="88" t="s">
        <v>238</v>
      </c>
      <c r="C1415" s="102"/>
      <c r="D1415" s="86" t="str">
        <f>IF(ISNUMBER(C1415),VLOOKUP(C1415,Approaches,2,0),"")</f>
        <v/>
      </c>
      <c r="E1415" s="76">
        <v>6</v>
      </c>
      <c r="F1415" s="11"/>
      <c r="G1415" s="12"/>
      <c r="H1415" s="103"/>
      <c r="I1415" s="14"/>
      <c r="J1415" s="12"/>
      <c r="K1415" s="87"/>
      <c r="L1415" s="82"/>
      <c r="M1415" s="11"/>
    </row>
    <row r="1416" spans="1:13" s="79" customFormat="1" ht="13.5">
      <c r="A1416" s="72"/>
      <c r="B1416" s="88" t="s">
        <v>238</v>
      </c>
      <c r="C1416" s="102"/>
      <c r="D1416" s="86" t="str">
        <f>IF(ISNUMBER(C1416),VLOOKUP(C1416,Approaches,2,0),"")</f>
        <v/>
      </c>
      <c r="E1416" s="76">
        <v>7</v>
      </c>
      <c r="F1416" s="11"/>
      <c r="G1416" s="12"/>
      <c r="H1416" s="103"/>
      <c r="I1416" s="14"/>
      <c r="J1416" s="12"/>
      <c r="K1416" s="87"/>
      <c r="L1416" s="82"/>
      <c r="M1416" s="11"/>
    </row>
    <row r="1417" spans="1:13" s="79" customFormat="1" ht="13.5">
      <c r="A1417" s="72"/>
      <c r="B1417" s="88" t="s">
        <v>238</v>
      </c>
      <c r="C1417" s="102"/>
      <c r="D1417" s="86" t="str">
        <f>IF(ISNUMBER(C1417),VLOOKUP(C1417,Approaches,2,0),"")</f>
        <v/>
      </c>
      <c r="E1417" s="76">
        <v>8</v>
      </c>
      <c r="F1417" s="11"/>
      <c r="G1417" s="12"/>
      <c r="H1417" s="103"/>
      <c r="I1417" s="14"/>
      <c r="J1417" s="12"/>
      <c r="K1417" s="87"/>
      <c r="L1417" s="82"/>
      <c r="M1417" s="11"/>
    </row>
    <row r="1418" spans="1:13" s="79" customFormat="1" ht="13.5">
      <c r="A1418" s="72"/>
      <c r="B1418" s="88" t="s">
        <v>238</v>
      </c>
      <c r="C1418" s="102"/>
      <c r="D1418" s="90" t="str">
        <f>IF(ISNUMBER(C1418),VLOOKUP(C1418,Approaches,2,0),"")</f>
        <v/>
      </c>
      <c r="E1418" s="76">
        <v>9</v>
      </c>
      <c r="F1418" s="11"/>
      <c r="G1418" s="12"/>
      <c r="H1418" s="103"/>
      <c r="I1418" s="14"/>
      <c r="J1418" s="12"/>
      <c r="K1418" s="87"/>
      <c r="L1418" s="82"/>
      <c r="M1418" s="11"/>
    </row>
    <row r="1419" spans="1:13" s="79" customFormat="1" ht="14.25" thickBot="1">
      <c r="A1419" s="72"/>
      <c r="B1419" s="91"/>
      <c r="C1419" s="91"/>
      <c r="D1419" s="86"/>
      <c r="E1419" s="76">
        <v>10</v>
      </c>
      <c r="F1419" s="11"/>
      <c r="G1419" s="12"/>
      <c r="H1419" s="103"/>
      <c r="I1419" s="15"/>
      <c r="J1419" s="12"/>
      <c r="K1419" s="87"/>
      <c r="L1419" s="82"/>
      <c r="M1419" s="11"/>
    </row>
    <row r="1420" spans="1:13" s="79" customFormat="1" ht="14.25" thickBot="1">
      <c r="A1420" s="72" t="str">
        <f>IF(B1420="Code",1+MAX(A$5:A1414),"")</f>
        <v/>
      </c>
      <c r="B1420" s="92"/>
      <c r="C1420" s="92"/>
      <c r="D1420" s="92"/>
      <c r="E1420" s="93"/>
      <c r="F1420" s="94"/>
      <c r="G1420" s="92" t="s">
        <v>204</v>
      </c>
      <c r="H1420" s="95">
        <f>B1410</f>
        <v>1302112</v>
      </c>
      <c r="I1420" s="104"/>
      <c r="J1420" s="93" t="s">
        <v>216</v>
      </c>
      <c r="K1420" s="93"/>
      <c r="L1420" s="93"/>
      <c r="M1420" s="93"/>
    </row>
    <row r="1421" spans="1:13" s="79" customFormat="1" ht="14.25" thickBot="1">
      <c r="A1421" s="72">
        <f>IF(B1421="Code",1+MAX(A$5:A1420),"")</f>
        <v>119</v>
      </c>
      <c r="B1421" s="73" t="s">
        <v>199</v>
      </c>
      <c r="C1421" s="73"/>
      <c r="D1421" s="74" t="s">
        <v>200</v>
      </c>
      <c r="E1421" s="75"/>
      <c r="F1421" s="74" t="s">
        <v>201</v>
      </c>
      <c r="G1421" s="74" t="s">
        <v>202</v>
      </c>
      <c r="H1421" s="75" t="s">
        <v>198</v>
      </c>
      <c r="I1421" s="75" t="s">
        <v>203</v>
      </c>
      <c r="J1421" s="75" t="s">
        <v>215</v>
      </c>
      <c r="K1421" s="76"/>
      <c r="L1421" s="77" t="str">
        <f>IF(AND(ISNUMBER(I1432),ISNUMBER(H1432)),"OK","")</f>
        <v/>
      </c>
      <c r="M1421" s="78"/>
    </row>
    <row r="1422" spans="1:13" s="79" customFormat="1" ht="13.5">
      <c r="A1422" s="72" t="str">
        <f>IF(B1422="Code",1+MAX(A$5:A1421),"")</f>
        <v/>
      </c>
      <c r="B1422" s="80">
        <f>VLOOKUP(A1421,BasicHeadings,2,0)</f>
        <v>1302113</v>
      </c>
      <c r="C1422" s="81"/>
      <c r="D1422" s="80" t="str">
        <f>VLOOKUP(A1421,BasicHeadings,3,0)</f>
        <v>Therapeutic appliances and equipment</v>
      </c>
      <c r="E1422" s="76">
        <v>1</v>
      </c>
      <c r="F1422" s="11"/>
      <c r="G1422" s="11"/>
      <c r="H1422" s="12"/>
      <c r="I1422" s="12"/>
      <c r="J1422" s="12" t="s">
        <v>216</v>
      </c>
      <c r="K1422" s="76"/>
      <c r="L1422" s="82"/>
      <c r="M1422" s="11"/>
    </row>
    <row r="1423" spans="1:13" s="79" customFormat="1" ht="15" customHeight="1">
      <c r="A1423" s="72" t="str">
        <f>IF(B1423="Code",1+MAX(A$5:A1422),"")</f>
        <v/>
      </c>
      <c r="B1423" s="83"/>
      <c r="C1423" s="84" t="s">
        <v>212</v>
      </c>
      <c r="D1423" s="83"/>
      <c r="E1423" s="76">
        <v>2</v>
      </c>
      <c r="F1423" s="11"/>
      <c r="G1423" s="11"/>
      <c r="H1423" s="12"/>
      <c r="I1423" s="12"/>
      <c r="J1423" s="12" t="s">
        <v>216</v>
      </c>
      <c r="K1423" s="76"/>
      <c r="L1423" s="82"/>
      <c r="M1423" s="11"/>
    </row>
    <row r="1424" spans="1:13" s="79" customFormat="1" ht="13.5" customHeight="1">
      <c r="A1424" s="72" t="str">
        <f>IF(B1424="Code",1+MAX(A$5:A1423),"")</f>
        <v/>
      </c>
      <c r="B1424" s="85"/>
      <c r="C1424" s="167" t="s">
        <v>239</v>
      </c>
      <c r="D1424" s="168"/>
      <c r="E1424" s="76">
        <v>3</v>
      </c>
      <c r="F1424" s="11"/>
      <c r="G1424" s="11"/>
      <c r="H1424" s="12"/>
      <c r="I1424" s="13"/>
      <c r="J1424" s="12" t="s">
        <v>216</v>
      </c>
      <c r="K1424" s="76"/>
      <c r="L1424" s="82"/>
      <c r="M1424" s="11"/>
    </row>
    <row r="1425" spans="1:13" s="79" customFormat="1" ht="13.5">
      <c r="A1425" s="72" t="str">
        <f>IF(B1425="Code",1+MAX(A$5:A1424),"")</f>
        <v/>
      </c>
      <c r="B1425" s="86"/>
      <c r="C1425" s="169"/>
      <c r="D1425" s="170"/>
      <c r="E1425" s="87">
        <v>4</v>
      </c>
      <c r="F1425" s="11"/>
      <c r="G1425" s="11"/>
      <c r="H1425" s="12"/>
      <c r="I1425" s="12"/>
      <c r="J1425" s="12" t="s">
        <v>216</v>
      </c>
      <c r="K1425" s="76"/>
      <c r="L1425" s="82"/>
      <c r="M1425" s="11"/>
    </row>
    <row r="1426" spans="1:13" s="79" customFormat="1" ht="13.5">
      <c r="A1426" s="72" t="str">
        <f>IF(B1426="Code",1+MAX(A$5:A1425),"")</f>
        <v/>
      </c>
      <c r="B1426" s="88" t="s">
        <v>238</v>
      </c>
      <c r="C1426" s="102"/>
      <c r="D1426" s="89" t="str">
        <f>IF(ISNUMBER(C1426),VLOOKUP(C1426,Approaches,2,0),"")</f>
        <v/>
      </c>
      <c r="E1426" s="76">
        <v>5</v>
      </c>
      <c r="F1426" s="11"/>
      <c r="G1426" s="12"/>
      <c r="H1426" s="103"/>
      <c r="I1426" s="14"/>
      <c r="J1426" s="12" t="s">
        <v>216</v>
      </c>
      <c r="K1426" s="87"/>
      <c r="L1426" s="82"/>
      <c r="M1426" s="11"/>
    </row>
    <row r="1427" spans="1:13" s="79" customFormat="1" ht="13.5">
      <c r="A1427" s="72"/>
      <c r="B1427" s="88" t="s">
        <v>238</v>
      </c>
      <c r="C1427" s="102"/>
      <c r="D1427" s="86" t="str">
        <f>IF(ISNUMBER(C1427),VLOOKUP(C1427,Approaches,2,0),"")</f>
        <v/>
      </c>
      <c r="E1427" s="76">
        <v>6</v>
      </c>
      <c r="F1427" s="11"/>
      <c r="G1427" s="12"/>
      <c r="H1427" s="103"/>
      <c r="I1427" s="14"/>
      <c r="J1427" s="12"/>
      <c r="K1427" s="87"/>
      <c r="L1427" s="82"/>
      <c r="M1427" s="11"/>
    </row>
    <row r="1428" spans="1:13" s="79" customFormat="1" ht="13.5">
      <c r="A1428" s="72"/>
      <c r="B1428" s="88" t="s">
        <v>238</v>
      </c>
      <c r="C1428" s="102"/>
      <c r="D1428" s="86" t="str">
        <f>IF(ISNUMBER(C1428),VLOOKUP(C1428,Approaches,2,0),"")</f>
        <v/>
      </c>
      <c r="E1428" s="76">
        <v>7</v>
      </c>
      <c r="F1428" s="11"/>
      <c r="G1428" s="12"/>
      <c r="H1428" s="103"/>
      <c r="I1428" s="14"/>
      <c r="J1428" s="12"/>
      <c r="K1428" s="87"/>
      <c r="L1428" s="82"/>
      <c r="M1428" s="11"/>
    </row>
    <row r="1429" spans="1:13" s="79" customFormat="1" ht="13.5">
      <c r="A1429" s="72"/>
      <c r="B1429" s="88" t="s">
        <v>238</v>
      </c>
      <c r="C1429" s="102"/>
      <c r="D1429" s="86" t="str">
        <f>IF(ISNUMBER(C1429),VLOOKUP(C1429,Approaches,2,0),"")</f>
        <v/>
      </c>
      <c r="E1429" s="76">
        <v>8</v>
      </c>
      <c r="F1429" s="11"/>
      <c r="G1429" s="12"/>
      <c r="H1429" s="103"/>
      <c r="I1429" s="14"/>
      <c r="J1429" s="12"/>
      <c r="K1429" s="87"/>
      <c r="L1429" s="82"/>
      <c r="M1429" s="11"/>
    </row>
    <row r="1430" spans="1:13" s="79" customFormat="1" ht="13.5">
      <c r="A1430" s="72"/>
      <c r="B1430" s="88" t="s">
        <v>238</v>
      </c>
      <c r="C1430" s="102"/>
      <c r="D1430" s="90" t="str">
        <f>IF(ISNUMBER(C1430),VLOOKUP(C1430,Approaches,2,0),"")</f>
        <v/>
      </c>
      <c r="E1430" s="76">
        <v>9</v>
      </c>
      <c r="F1430" s="11"/>
      <c r="G1430" s="12"/>
      <c r="H1430" s="103"/>
      <c r="I1430" s="14"/>
      <c r="J1430" s="12"/>
      <c r="K1430" s="87"/>
      <c r="L1430" s="82"/>
      <c r="M1430" s="11"/>
    </row>
    <row r="1431" spans="1:13" s="79" customFormat="1" ht="14.25" thickBot="1">
      <c r="A1431" s="72"/>
      <c r="B1431" s="91"/>
      <c r="C1431" s="91"/>
      <c r="D1431" s="86"/>
      <c r="E1431" s="76">
        <v>10</v>
      </c>
      <c r="F1431" s="11"/>
      <c r="G1431" s="12"/>
      <c r="H1431" s="103"/>
      <c r="I1431" s="15"/>
      <c r="J1431" s="12"/>
      <c r="K1431" s="87"/>
      <c r="L1431" s="82"/>
      <c r="M1431" s="11"/>
    </row>
    <row r="1432" spans="1:13" s="79" customFormat="1" ht="14.25" thickBot="1">
      <c r="A1432" s="72" t="str">
        <f>IF(B1432="Code",1+MAX(A$5:A1426),"")</f>
        <v/>
      </c>
      <c r="B1432" s="92"/>
      <c r="C1432" s="92"/>
      <c r="D1432" s="92"/>
      <c r="E1432" s="93"/>
      <c r="F1432" s="94"/>
      <c r="G1432" s="92" t="s">
        <v>204</v>
      </c>
      <c r="H1432" s="95">
        <f>B1422</f>
        <v>1302113</v>
      </c>
      <c r="I1432" s="104"/>
      <c r="J1432" s="93" t="s">
        <v>216</v>
      </c>
      <c r="K1432" s="93"/>
      <c r="L1432" s="93"/>
      <c r="M1432" s="93"/>
    </row>
    <row r="1433" spans="1:13" s="79" customFormat="1" ht="14.25" thickBot="1">
      <c r="A1433" s="72">
        <f>IF(B1433="Code",1+MAX(A$5:A1432),"")</f>
        <v>120</v>
      </c>
      <c r="B1433" s="73" t="s">
        <v>199</v>
      </c>
      <c r="C1433" s="73"/>
      <c r="D1433" s="74" t="s">
        <v>200</v>
      </c>
      <c r="E1433" s="75"/>
      <c r="F1433" s="74" t="s">
        <v>201</v>
      </c>
      <c r="G1433" s="74" t="s">
        <v>202</v>
      </c>
      <c r="H1433" s="75" t="s">
        <v>198</v>
      </c>
      <c r="I1433" s="75" t="s">
        <v>203</v>
      </c>
      <c r="J1433" s="75" t="s">
        <v>215</v>
      </c>
      <c r="K1433" s="76"/>
      <c r="L1433" s="77" t="str">
        <f>IF(AND(ISNUMBER(I1444),ISNUMBER(H1444)),"OK","")</f>
        <v/>
      </c>
      <c r="M1433" s="78"/>
    </row>
    <row r="1434" spans="1:13" s="79" customFormat="1" ht="13.5">
      <c r="A1434" s="72" t="str">
        <f>IF(B1434="Code",1+MAX(A$5:A1433),"")</f>
        <v/>
      </c>
      <c r="B1434" s="80">
        <f>VLOOKUP(A1433,BasicHeadings,2,0)</f>
        <v>1302121</v>
      </c>
      <c r="C1434" s="81"/>
      <c r="D1434" s="80" t="str">
        <f>VLOOKUP(A1433,BasicHeadings,3,0)</f>
        <v>Out-patient medical services</v>
      </c>
      <c r="E1434" s="76">
        <v>1</v>
      </c>
      <c r="F1434" s="11"/>
      <c r="G1434" s="11"/>
      <c r="H1434" s="12"/>
      <c r="I1434" s="12"/>
      <c r="J1434" s="12" t="s">
        <v>216</v>
      </c>
      <c r="K1434" s="76"/>
      <c r="L1434" s="82"/>
      <c r="M1434" s="11"/>
    </row>
    <row r="1435" spans="1:13" s="79" customFormat="1" ht="15" customHeight="1">
      <c r="A1435" s="72" t="str">
        <f>IF(B1435="Code",1+MAX(A$5:A1434),"")</f>
        <v/>
      </c>
      <c r="B1435" s="83"/>
      <c r="C1435" s="84" t="s">
        <v>212</v>
      </c>
      <c r="D1435" s="83"/>
      <c r="E1435" s="76">
        <v>2</v>
      </c>
      <c r="F1435" s="11"/>
      <c r="G1435" s="11"/>
      <c r="H1435" s="12"/>
      <c r="I1435" s="12"/>
      <c r="J1435" s="12" t="s">
        <v>216</v>
      </c>
      <c r="K1435" s="76"/>
      <c r="L1435" s="82"/>
      <c r="M1435" s="11"/>
    </row>
    <row r="1436" spans="1:13" s="79" customFormat="1" ht="13.5" customHeight="1">
      <c r="A1436" s="72" t="str">
        <f>IF(B1436="Code",1+MAX(A$5:A1435),"")</f>
        <v/>
      </c>
      <c r="B1436" s="85"/>
      <c r="C1436" s="167" t="s">
        <v>239</v>
      </c>
      <c r="D1436" s="168"/>
      <c r="E1436" s="76">
        <v>3</v>
      </c>
      <c r="F1436" s="11"/>
      <c r="G1436" s="11"/>
      <c r="H1436" s="12"/>
      <c r="I1436" s="13"/>
      <c r="J1436" s="12" t="s">
        <v>216</v>
      </c>
      <c r="K1436" s="76"/>
      <c r="L1436" s="82"/>
      <c r="M1436" s="11"/>
    </row>
    <row r="1437" spans="1:13" s="79" customFormat="1" ht="13.5">
      <c r="A1437" s="72" t="str">
        <f>IF(B1437="Code",1+MAX(A$5:A1436),"")</f>
        <v/>
      </c>
      <c r="B1437" s="86"/>
      <c r="C1437" s="169"/>
      <c r="D1437" s="170"/>
      <c r="E1437" s="87">
        <v>4</v>
      </c>
      <c r="F1437" s="11"/>
      <c r="G1437" s="11"/>
      <c r="H1437" s="12"/>
      <c r="I1437" s="12"/>
      <c r="J1437" s="12" t="s">
        <v>216</v>
      </c>
      <c r="K1437" s="76"/>
      <c r="L1437" s="82"/>
      <c r="M1437" s="11"/>
    </row>
    <row r="1438" spans="1:13" s="79" customFormat="1" ht="13.5">
      <c r="A1438" s="72" t="str">
        <f>IF(B1438="Code",1+MAX(A$5:A1437),"")</f>
        <v/>
      </c>
      <c r="B1438" s="88" t="s">
        <v>238</v>
      </c>
      <c r="C1438" s="102"/>
      <c r="D1438" s="89" t="str">
        <f>IF(ISNUMBER(C1438),VLOOKUP(C1438,Approaches,2,0),"")</f>
        <v/>
      </c>
      <c r="E1438" s="76">
        <v>5</v>
      </c>
      <c r="F1438" s="11"/>
      <c r="G1438" s="12"/>
      <c r="H1438" s="103"/>
      <c r="I1438" s="14"/>
      <c r="J1438" s="12" t="s">
        <v>216</v>
      </c>
      <c r="K1438" s="87"/>
      <c r="L1438" s="82"/>
      <c r="M1438" s="11"/>
    </row>
    <row r="1439" spans="1:13" s="79" customFormat="1" ht="13.5">
      <c r="A1439" s="72"/>
      <c r="B1439" s="88" t="s">
        <v>238</v>
      </c>
      <c r="C1439" s="102"/>
      <c r="D1439" s="86" t="str">
        <f>IF(ISNUMBER(C1439),VLOOKUP(C1439,Approaches,2,0),"")</f>
        <v/>
      </c>
      <c r="E1439" s="76">
        <v>6</v>
      </c>
      <c r="F1439" s="11"/>
      <c r="G1439" s="12"/>
      <c r="H1439" s="103"/>
      <c r="I1439" s="14"/>
      <c r="J1439" s="12"/>
      <c r="K1439" s="87"/>
      <c r="L1439" s="82"/>
      <c r="M1439" s="11"/>
    </row>
    <row r="1440" spans="1:13" s="79" customFormat="1" ht="13.5">
      <c r="A1440" s="72"/>
      <c r="B1440" s="88" t="s">
        <v>238</v>
      </c>
      <c r="C1440" s="102"/>
      <c r="D1440" s="86" t="str">
        <f>IF(ISNUMBER(C1440),VLOOKUP(C1440,Approaches,2,0),"")</f>
        <v/>
      </c>
      <c r="E1440" s="76">
        <v>7</v>
      </c>
      <c r="F1440" s="11"/>
      <c r="G1440" s="12"/>
      <c r="H1440" s="103"/>
      <c r="I1440" s="14"/>
      <c r="J1440" s="12"/>
      <c r="K1440" s="87"/>
      <c r="L1440" s="82"/>
      <c r="M1440" s="11"/>
    </row>
    <row r="1441" spans="1:13" s="79" customFormat="1" ht="13.5">
      <c r="A1441" s="72"/>
      <c r="B1441" s="88" t="s">
        <v>238</v>
      </c>
      <c r="C1441" s="102"/>
      <c r="D1441" s="86" t="str">
        <f>IF(ISNUMBER(C1441),VLOOKUP(C1441,Approaches,2,0),"")</f>
        <v/>
      </c>
      <c r="E1441" s="76">
        <v>8</v>
      </c>
      <c r="F1441" s="11"/>
      <c r="G1441" s="12"/>
      <c r="H1441" s="103"/>
      <c r="I1441" s="14"/>
      <c r="J1441" s="12"/>
      <c r="K1441" s="87"/>
      <c r="L1441" s="82"/>
      <c r="M1441" s="11"/>
    </row>
    <row r="1442" spans="1:13" s="79" customFormat="1" ht="13.5">
      <c r="A1442" s="72"/>
      <c r="B1442" s="88" t="s">
        <v>238</v>
      </c>
      <c r="C1442" s="102"/>
      <c r="D1442" s="90" t="str">
        <f>IF(ISNUMBER(C1442),VLOOKUP(C1442,Approaches,2,0),"")</f>
        <v/>
      </c>
      <c r="E1442" s="76">
        <v>9</v>
      </c>
      <c r="F1442" s="11"/>
      <c r="G1442" s="12"/>
      <c r="H1442" s="103"/>
      <c r="I1442" s="14"/>
      <c r="J1442" s="12"/>
      <c r="K1442" s="87"/>
      <c r="L1442" s="82"/>
      <c r="M1442" s="11"/>
    </row>
    <row r="1443" spans="1:13" s="79" customFormat="1" ht="14.25" thickBot="1">
      <c r="A1443" s="72"/>
      <c r="B1443" s="91"/>
      <c r="C1443" s="91"/>
      <c r="D1443" s="86"/>
      <c r="E1443" s="76">
        <v>10</v>
      </c>
      <c r="F1443" s="11"/>
      <c r="G1443" s="12"/>
      <c r="H1443" s="103"/>
      <c r="I1443" s="15"/>
      <c r="J1443" s="12"/>
      <c r="K1443" s="87"/>
      <c r="L1443" s="82"/>
      <c r="M1443" s="11"/>
    </row>
    <row r="1444" spans="1:13" s="79" customFormat="1" ht="14.25" thickBot="1">
      <c r="A1444" s="72" t="str">
        <f>IF(B1444="Code",1+MAX(A$5:A1438),"")</f>
        <v/>
      </c>
      <c r="B1444" s="92"/>
      <c r="C1444" s="92"/>
      <c r="D1444" s="92"/>
      <c r="E1444" s="93"/>
      <c r="F1444" s="94"/>
      <c r="G1444" s="92" t="s">
        <v>204</v>
      </c>
      <c r="H1444" s="95">
        <f>B1434</f>
        <v>1302121</v>
      </c>
      <c r="I1444" s="104"/>
      <c r="J1444" s="93" t="s">
        <v>216</v>
      </c>
      <c r="K1444" s="93"/>
      <c r="L1444" s="93"/>
      <c r="M1444" s="93"/>
    </row>
    <row r="1445" spans="1:13" s="79" customFormat="1" ht="14.25" thickBot="1">
      <c r="A1445" s="72">
        <f>IF(B1445="Code",1+MAX(A$5:A1444),"")</f>
        <v>121</v>
      </c>
      <c r="B1445" s="73" t="s">
        <v>199</v>
      </c>
      <c r="C1445" s="73"/>
      <c r="D1445" s="74" t="s">
        <v>200</v>
      </c>
      <c r="E1445" s="75"/>
      <c r="F1445" s="74" t="s">
        <v>201</v>
      </c>
      <c r="G1445" s="74" t="s">
        <v>202</v>
      </c>
      <c r="H1445" s="75" t="s">
        <v>198</v>
      </c>
      <c r="I1445" s="75" t="s">
        <v>203</v>
      </c>
      <c r="J1445" s="75" t="s">
        <v>215</v>
      </c>
      <c r="K1445" s="76"/>
      <c r="L1445" s="77" t="str">
        <f>IF(AND(ISNUMBER(I1456),ISNUMBER(H1456)),"OK","")</f>
        <v/>
      </c>
      <c r="M1445" s="78"/>
    </row>
    <row r="1446" spans="1:13" s="79" customFormat="1" ht="13.5">
      <c r="A1446" s="72" t="str">
        <f>IF(B1446="Code",1+MAX(A$5:A1445),"")</f>
        <v/>
      </c>
      <c r="B1446" s="80">
        <f>VLOOKUP(A1445,BasicHeadings,2,0)</f>
        <v>1302122</v>
      </c>
      <c r="C1446" s="81"/>
      <c r="D1446" s="80" t="str">
        <f>VLOOKUP(A1445,BasicHeadings,3,0)</f>
        <v>Out-patient dental services</v>
      </c>
      <c r="E1446" s="76">
        <v>1</v>
      </c>
      <c r="F1446" s="11"/>
      <c r="G1446" s="11"/>
      <c r="H1446" s="12"/>
      <c r="I1446" s="12"/>
      <c r="J1446" s="12" t="s">
        <v>216</v>
      </c>
      <c r="K1446" s="76"/>
      <c r="L1446" s="82"/>
      <c r="M1446" s="11"/>
    </row>
    <row r="1447" spans="1:13" s="79" customFormat="1" ht="15" customHeight="1">
      <c r="A1447" s="72" t="str">
        <f>IF(B1447="Code",1+MAX(A$5:A1446),"")</f>
        <v/>
      </c>
      <c r="B1447" s="83"/>
      <c r="C1447" s="84" t="s">
        <v>212</v>
      </c>
      <c r="D1447" s="83"/>
      <c r="E1447" s="76">
        <v>2</v>
      </c>
      <c r="F1447" s="11"/>
      <c r="G1447" s="11"/>
      <c r="H1447" s="12"/>
      <c r="I1447" s="12"/>
      <c r="J1447" s="12" t="s">
        <v>216</v>
      </c>
      <c r="K1447" s="76"/>
      <c r="L1447" s="82"/>
      <c r="M1447" s="11"/>
    </row>
    <row r="1448" spans="1:13" s="79" customFormat="1" ht="13.5" customHeight="1">
      <c r="A1448" s="72" t="str">
        <f>IF(B1448="Code",1+MAX(A$5:A1447),"")</f>
        <v/>
      </c>
      <c r="B1448" s="85"/>
      <c r="C1448" s="167" t="s">
        <v>239</v>
      </c>
      <c r="D1448" s="168"/>
      <c r="E1448" s="76">
        <v>3</v>
      </c>
      <c r="F1448" s="11"/>
      <c r="G1448" s="11"/>
      <c r="H1448" s="12"/>
      <c r="I1448" s="13"/>
      <c r="J1448" s="12" t="s">
        <v>216</v>
      </c>
      <c r="K1448" s="76"/>
      <c r="L1448" s="82"/>
      <c r="M1448" s="11"/>
    </row>
    <row r="1449" spans="1:13" s="79" customFormat="1" ht="13.5">
      <c r="A1449" s="72" t="str">
        <f>IF(B1449="Code",1+MAX(A$5:A1448),"")</f>
        <v/>
      </c>
      <c r="B1449" s="86"/>
      <c r="C1449" s="169"/>
      <c r="D1449" s="170"/>
      <c r="E1449" s="87">
        <v>4</v>
      </c>
      <c r="F1449" s="11"/>
      <c r="G1449" s="11"/>
      <c r="H1449" s="12"/>
      <c r="I1449" s="12"/>
      <c r="J1449" s="12" t="s">
        <v>216</v>
      </c>
      <c r="K1449" s="76"/>
      <c r="L1449" s="82"/>
      <c r="M1449" s="11"/>
    </row>
    <row r="1450" spans="1:13" s="79" customFormat="1" ht="13.5">
      <c r="A1450" s="72" t="str">
        <f>IF(B1450="Code",1+MAX(A$5:A1449),"")</f>
        <v/>
      </c>
      <c r="B1450" s="88" t="s">
        <v>238</v>
      </c>
      <c r="C1450" s="102"/>
      <c r="D1450" s="89" t="str">
        <f>IF(ISNUMBER(C1450),VLOOKUP(C1450,Approaches,2,0),"")</f>
        <v/>
      </c>
      <c r="E1450" s="76">
        <v>5</v>
      </c>
      <c r="F1450" s="11"/>
      <c r="G1450" s="12"/>
      <c r="H1450" s="103"/>
      <c r="I1450" s="14"/>
      <c r="J1450" s="12" t="s">
        <v>216</v>
      </c>
      <c r="K1450" s="87"/>
      <c r="L1450" s="82"/>
      <c r="M1450" s="11"/>
    </row>
    <row r="1451" spans="1:13" s="79" customFormat="1" ht="13.5">
      <c r="A1451" s="72"/>
      <c r="B1451" s="88" t="s">
        <v>238</v>
      </c>
      <c r="C1451" s="102"/>
      <c r="D1451" s="86" t="str">
        <f>IF(ISNUMBER(C1451),VLOOKUP(C1451,Approaches,2,0),"")</f>
        <v/>
      </c>
      <c r="E1451" s="76">
        <v>6</v>
      </c>
      <c r="F1451" s="11"/>
      <c r="G1451" s="12"/>
      <c r="H1451" s="103"/>
      <c r="I1451" s="14"/>
      <c r="J1451" s="12"/>
      <c r="K1451" s="87"/>
      <c r="L1451" s="82"/>
      <c r="M1451" s="11"/>
    </row>
    <row r="1452" spans="1:13" s="79" customFormat="1" ht="13.5">
      <c r="A1452" s="72"/>
      <c r="B1452" s="88" t="s">
        <v>238</v>
      </c>
      <c r="C1452" s="102"/>
      <c r="D1452" s="86" t="str">
        <f>IF(ISNUMBER(C1452),VLOOKUP(C1452,Approaches,2,0),"")</f>
        <v/>
      </c>
      <c r="E1452" s="76">
        <v>7</v>
      </c>
      <c r="F1452" s="11"/>
      <c r="G1452" s="12"/>
      <c r="H1452" s="103"/>
      <c r="I1452" s="14"/>
      <c r="J1452" s="12"/>
      <c r="K1452" s="87"/>
      <c r="L1452" s="82"/>
      <c r="M1452" s="11"/>
    </row>
    <row r="1453" spans="1:13" s="79" customFormat="1" ht="13.5">
      <c r="A1453" s="72"/>
      <c r="B1453" s="88" t="s">
        <v>238</v>
      </c>
      <c r="C1453" s="102"/>
      <c r="D1453" s="86" t="str">
        <f>IF(ISNUMBER(C1453),VLOOKUP(C1453,Approaches,2,0),"")</f>
        <v/>
      </c>
      <c r="E1453" s="76">
        <v>8</v>
      </c>
      <c r="F1453" s="11"/>
      <c r="G1453" s="12"/>
      <c r="H1453" s="103"/>
      <c r="I1453" s="14"/>
      <c r="J1453" s="12"/>
      <c r="K1453" s="87"/>
      <c r="L1453" s="82"/>
      <c r="M1453" s="11"/>
    </row>
    <row r="1454" spans="1:13" s="79" customFormat="1" ht="13.5">
      <c r="A1454" s="72"/>
      <c r="B1454" s="88" t="s">
        <v>238</v>
      </c>
      <c r="C1454" s="102"/>
      <c r="D1454" s="90" t="str">
        <f>IF(ISNUMBER(C1454),VLOOKUP(C1454,Approaches,2,0),"")</f>
        <v/>
      </c>
      <c r="E1454" s="76">
        <v>9</v>
      </c>
      <c r="F1454" s="11"/>
      <c r="G1454" s="12"/>
      <c r="H1454" s="103"/>
      <c r="I1454" s="14"/>
      <c r="J1454" s="12"/>
      <c r="K1454" s="87"/>
      <c r="L1454" s="82"/>
      <c r="M1454" s="11"/>
    </row>
    <row r="1455" spans="1:13" s="79" customFormat="1" ht="14.25" thickBot="1">
      <c r="A1455" s="72"/>
      <c r="B1455" s="91"/>
      <c r="C1455" s="91"/>
      <c r="D1455" s="86"/>
      <c r="E1455" s="76">
        <v>10</v>
      </c>
      <c r="F1455" s="11"/>
      <c r="G1455" s="12"/>
      <c r="H1455" s="103"/>
      <c r="I1455" s="15"/>
      <c r="J1455" s="12"/>
      <c r="K1455" s="87"/>
      <c r="L1455" s="82"/>
      <c r="M1455" s="11"/>
    </row>
    <row r="1456" spans="1:13" s="79" customFormat="1" ht="14.25" thickBot="1">
      <c r="A1456" s="72" t="str">
        <f>IF(B1456="Code",1+MAX(A$5:A1450),"")</f>
        <v/>
      </c>
      <c r="B1456" s="92"/>
      <c r="C1456" s="92"/>
      <c r="D1456" s="92"/>
      <c r="E1456" s="93"/>
      <c r="F1456" s="94"/>
      <c r="G1456" s="92" t="s">
        <v>204</v>
      </c>
      <c r="H1456" s="95">
        <f>B1446</f>
        <v>1302122</v>
      </c>
      <c r="I1456" s="104"/>
      <c r="J1456" s="93" t="s">
        <v>216</v>
      </c>
      <c r="K1456" s="93"/>
      <c r="L1456" s="93"/>
      <c r="M1456" s="93"/>
    </row>
    <row r="1457" spans="1:13" s="79" customFormat="1" ht="14.25" thickBot="1">
      <c r="A1457" s="72">
        <f>IF(B1457="Code",1+MAX(A$5:A1456),"")</f>
        <v>122</v>
      </c>
      <c r="B1457" s="73" t="s">
        <v>199</v>
      </c>
      <c r="C1457" s="73"/>
      <c r="D1457" s="74" t="s">
        <v>200</v>
      </c>
      <c r="E1457" s="75"/>
      <c r="F1457" s="74" t="s">
        <v>201</v>
      </c>
      <c r="G1457" s="74" t="s">
        <v>202</v>
      </c>
      <c r="H1457" s="75" t="s">
        <v>198</v>
      </c>
      <c r="I1457" s="75" t="s">
        <v>203</v>
      </c>
      <c r="J1457" s="75" t="s">
        <v>215</v>
      </c>
      <c r="K1457" s="76"/>
      <c r="L1457" s="77" t="str">
        <f>IF(AND(ISNUMBER(I1468),ISNUMBER(H1468)),"OK","")</f>
        <v/>
      </c>
      <c r="M1457" s="78"/>
    </row>
    <row r="1458" spans="1:13" s="79" customFormat="1" ht="13.5">
      <c r="A1458" s="72" t="str">
        <f>IF(B1458="Code",1+MAX(A$5:A1457),"")</f>
        <v/>
      </c>
      <c r="B1458" s="80">
        <f>VLOOKUP(A1457,BasicHeadings,2,0)</f>
        <v>1302123</v>
      </c>
      <c r="C1458" s="81"/>
      <c r="D1458" s="80" t="str">
        <f>VLOOKUP(A1457,BasicHeadings,3,0)</f>
        <v>Out-patient paramedical services</v>
      </c>
      <c r="E1458" s="76">
        <v>1</v>
      </c>
      <c r="F1458" s="11"/>
      <c r="G1458" s="11"/>
      <c r="H1458" s="12"/>
      <c r="I1458" s="12"/>
      <c r="J1458" s="12" t="s">
        <v>216</v>
      </c>
      <c r="K1458" s="76"/>
      <c r="L1458" s="82"/>
      <c r="M1458" s="11"/>
    </row>
    <row r="1459" spans="1:13" s="79" customFormat="1" ht="15" customHeight="1">
      <c r="A1459" s="72" t="str">
        <f>IF(B1459="Code",1+MAX(A$5:A1458),"")</f>
        <v/>
      </c>
      <c r="B1459" s="83"/>
      <c r="C1459" s="84" t="s">
        <v>212</v>
      </c>
      <c r="D1459" s="83"/>
      <c r="E1459" s="76">
        <v>2</v>
      </c>
      <c r="F1459" s="11"/>
      <c r="G1459" s="11"/>
      <c r="H1459" s="12"/>
      <c r="I1459" s="12"/>
      <c r="J1459" s="12" t="s">
        <v>216</v>
      </c>
      <c r="K1459" s="76"/>
      <c r="L1459" s="82"/>
      <c r="M1459" s="11"/>
    </row>
    <row r="1460" spans="1:13" s="79" customFormat="1" ht="13.5" customHeight="1">
      <c r="A1460" s="72" t="str">
        <f>IF(B1460="Code",1+MAX(A$5:A1459),"")</f>
        <v/>
      </c>
      <c r="B1460" s="85"/>
      <c r="C1460" s="167" t="s">
        <v>239</v>
      </c>
      <c r="D1460" s="168"/>
      <c r="E1460" s="76">
        <v>3</v>
      </c>
      <c r="F1460" s="11"/>
      <c r="G1460" s="11"/>
      <c r="H1460" s="12"/>
      <c r="I1460" s="13"/>
      <c r="J1460" s="12" t="s">
        <v>216</v>
      </c>
      <c r="K1460" s="76"/>
      <c r="L1460" s="82"/>
      <c r="M1460" s="11"/>
    </row>
    <row r="1461" spans="1:13" s="79" customFormat="1" ht="13.5">
      <c r="A1461" s="72" t="str">
        <f>IF(B1461="Code",1+MAX(A$5:A1460),"")</f>
        <v/>
      </c>
      <c r="B1461" s="86"/>
      <c r="C1461" s="169"/>
      <c r="D1461" s="170"/>
      <c r="E1461" s="87">
        <v>4</v>
      </c>
      <c r="F1461" s="11"/>
      <c r="G1461" s="11"/>
      <c r="H1461" s="12"/>
      <c r="I1461" s="12"/>
      <c r="J1461" s="12" t="s">
        <v>216</v>
      </c>
      <c r="K1461" s="76"/>
      <c r="L1461" s="82"/>
      <c r="M1461" s="11"/>
    </row>
    <row r="1462" spans="1:13" s="79" customFormat="1" ht="13.5">
      <c r="A1462" s="72" t="str">
        <f>IF(B1462="Code",1+MAX(A$5:A1461),"")</f>
        <v/>
      </c>
      <c r="B1462" s="88" t="s">
        <v>238</v>
      </c>
      <c r="C1462" s="102"/>
      <c r="D1462" s="89" t="str">
        <f>IF(ISNUMBER(C1462),VLOOKUP(C1462,Approaches,2,0),"")</f>
        <v/>
      </c>
      <c r="E1462" s="76">
        <v>5</v>
      </c>
      <c r="F1462" s="11"/>
      <c r="G1462" s="12"/>
      <c r="H1462" s="103"/>
      <c r="I1462" s="14"/>
      <c r="J1462" s="12" t="s">
        <v>216</v>
      </c>
      <c r="K1462" s="87"/>
      <c r="L1462" s="82"/>
      <c r="M1462" s="11"/>
    </row>
    <row r="1463" spans="1:13" s="79" customFormat="1" ht="13.5">
      <c r="A1463" s="72"/>
      <c r="B1463" s="88" t="s">
        <v>238</v>
      </c>
      <c r="C1463" s="102"/>
      <c r="D1463" s="86" t="str">
        <f>IF(ISNUMBER(C1463),VLOOKUP(C1463,Approaches,2,0),"")</f>
        <v/>
      </c>
      <c r="E1463" s="76">
        <v>6</v>
      </c>
      <c r="F1463" s="11"/>
      <c r="G1463" s="12"/>
      <c r="H1463" s="103"/>
      <c r="I1463" s="14"/>
      <c r="J1463" s="12"/>
      <c r="K1463" s="87"/>
      <c r="L1463" s="82"/>
      <c r="M1463" s="11"/>
    </row>
    <row r="1464" spans="1:13" s="79" customFormat="1" ht="13.5">
      <c r="A1464" s="72"/>
      <c r="B1464" s="88" t="s">
        <v>238</v>
      </c>
      <c r="C1464" s="102"/>
      <c r="D1464" s="86" t="str">
        <f>IF(ISNUMBER(C1464),VLOOKUP(C1464,Approaches,2,0),"")</f>
        <v/>
      </c>
      <c r="E1464" s="76">
        <v>7</v>
      </c>
      <c r="F1464" s="11"/>
      <c r="G1464" s="12"/>
      <c r="H1464" s="103"/>
      <c r="I1464" s="14"/>
      <c r="J1464" s="12"/>
      <c r="K1464" s="87"/>
      <c r="L1464" s="82"/>
      <c r="M1464" s="11"/>
    </row>
    <row r="1465" spans="1:13" s="79" customFormat="1" ht="13.5">
      <c r="A1465" s="72"/>
      <c r="B1465" s="88" t="s">
        <v>238</v>
      </c>
      <c r="C1465" s="102"/>
      <c r="D1465" s="86" t="str">
        <f>IF(ISNUMBER(C1465),VLOOKUP(C1465,Approaches,2,0),"")</f>
        <v/>
      </c>
      <c r="E1465" s="76">
        <v>8</v>
      </c>
      <c r="F1465" s="11"/>
      <c r="G1465" s="12"/>
      <c r="H1465" s="103"/>
      <c r="I1465" s="14"/>
      <c r="J1465" s="12"/>
      <c r="K1465" s="87"/>
      <c r="L1465" s="82"/>
      <c r="M1465" s="11"/>
    </row>
    <row r="1466" spans="1:13" s="79" customFormat="1" ht="13.5">
      <c r="A1466" s="72"/>
      <c r="B1466" s="88" t="s">
        <v>238</v>
      </c>
      <c r="C1466" s="102"/>
      <c r="D1466" s="90" t="str">
        <f>IF(ISNUMBER(C1466),VLOOKUP(C1466,Approaches,2,0),"")</f>
        <v/>
      </c>
      <c r="E1466" s="76">
        <v>9</v>
      </c>
      <c r="F1466" s="11"/>
      <c r="G1466" s="12"/>
      <c r="H1466" s="103"/>
      <c r="I1466" s="14"/>
      <c r="J1466" s="12"/>
      <c r="K1466" s="87"/>
      <c r="L1466" s="82"/>
      <c r="M1466" s="11"/>
    </row>
    <row r="1467" spans="1:13" s="79" customFormat="1" ht="14.25" thickBot="1">
      <c r="A1467" s="72"/>
      <c r="B1467" s="91"/>
      <c r="C1467" s="91"/>
      <c r="D1467" s="86"/>
      <c r="E1467" s="76">
        <v>10</v>
      </c>
      <c r="F1467" s="11"/>
      <c r="G1467" s="12"/>
      <c r="H1467" s="103"/>
      <c r="I1467" s="15"/>
      <c r="J1467" s="12"/>
      <c r="K1467" s="87"/>
      <c r="L1467" s="82"/>
      <c r="M1467" s="11"/>
    </row>
    <row r="1468" spans="1:13" s="79" customFormat="1" ht="14.25" thickBot="1">
      <c r="A1468" s="72" t="str">
        <f>IF(B1468="Code",1+MAX(A$5:A1462),"")</f>
        <v/>
      </c>
      <c r="B1468" s="92"/>
      <c r="C1468" s="92"/>
      <c r="D1468" s="92"/>
      <c r="E1468" s="93"/>
      <c r="F1468" s="94"/>
      <c r="G1468" s="92" t="s">
        <v>204</v>
      </c>
      <c r="H1468" s="95">
        <f>B1458</f>
        <v>1302123</v>
      </c>
      <c r="I1468" s="104"/>
      <c r="J1468" s="93" t="s">
        <v>216</v>
      </c>
      <c r="K1468" s="93"/>
      <c r="L1468" s="93"/>
      <c r="M1468" s="93"/>
    </row>
    <row r="1469" spans="1:13" s="79" customFormat="1" ht="14.25" thickBot="1">
      <c r="A1469" s="72">
        <f>IF(B1469="Code",1+MAX(A$5:A1468),"")</f>
        <v>123</v>
      </c>
      <c r="B1469" s="73" t="s">
        <v>199</v>
      </c>
      <c r="C1469" s="73"/>
      <c r="D1469" s="74" t="s">
        <v>200</v>
      </c>
      <c r="E1469" s="75"/>
      <c r="F1469" s="74" t="s">
        <v>201</v>
      </c>
      <c r="G1469" s="74" t="s">
        <v>202</v>
      </c>
      <c r="H1469" s="75" t="s">
        <v>198</v>
      </c>
      <c r="I1469" s="75" t="s">
        <v>203</v>
      </c>
      <c r="J1469" s="75" t="s">
        <v>215</v>
      </c>
      <c r="K1469" s="76"/>
      <c r="L1469" s="77" t="str">
        <f>IF(AND(ISNUMBER(I1480),ISNUMBER(H1480)),"OK","")</f>
        <v/>
      </c>
      <c r="M1469" s="78"/>
    </row>
    <row r="1470" spans="1:13" s="79" customFormat="1" ht="13.5">
      <c r="A1470" s="72" t="str">
        <f>IF(B1470="Code",1+MAX(A$5:A1469),"")</f>
        <v/>
      </c>
      <c r="B1470" s="80">
        <f>VLOOKUP(A1469,BasicHeadings,2,0)</f>
        <v>1302124</v>
      </c>
      <c r="C1470" s="81"/>
      <c r="D1470" s="80" t="str">
        <f>VLOOKUP(A1469,BasicHeadings,3,0)</f>
        <v>Hospital services</v>
      </c>
      <c r="E1470" s="76">
        <v>1</v>
      </c>
      <c r="F1470" s="11"/>
      <c r="G1470" s="11"/>
      <c r="H1470" s="12"/>
      <c r="I1470" s="12"/>
      <c r="J1470" s="12" t="s">
        <v>216</v>
      </c>
      <c r="K1470" s="76"/>
      <c r="L1470" s="82"/>
      <c r="M1470" s="11"/>
    </row>
    <row r="1471" spans="1:13" s="79" customFormat="1" ht="15" customHeight="1">
      <c r="A1471" s="72" t="str">
        <f>IF(B1471="Code",1+MAX(A$5:A1470),"")</f>
        <v/>
      </c>
      <c r="B1471" s="83"/>
      <c r="C1471" s="84" t="s">
        <v>212</v>
      </c>
      <c r="D1471" s="83"/>
      <c r="E1471" s="76">
        <v>2</v>
      </c>
      <c r="F1471" s="11"/>
      <c r="G1471" s="11"/>
      <c r="H1471" s="12"/>
      <c r="I1471" s="12"/>
      <c r="J1471" s="12" t="s">
        <v>216</v>
      </c>
      <c r="K1471" s="76"/>
      <c r="L1471" s="82"/>
      <c r="M1471" s="11"/>
    </row>
    <row r="1472" spans="1:13" s="79" customFormat="1" ht="13.5" customHeight="1">
      <c r="A1472" s="72" t="str">
        <f>IF(B1472="Code",1+MAX(A$5:A1471),"")</f>
        <v/>
      </c>
      <c r="B1472" s="85"/>
      <c r="C1472" s="167" t="s">
        <v>239</v>
      </c>
      <c r="D1472" s="168"/>
      <c r="E1472" s="76">
        <v>3</v>
      </c>
      <c r="F1472" s="11"/>
      <c r="G1472" s="11"/>
      <c r="H1472" s="12"/>
      <c r="I1472" s="13"/>
      <c r="J1472" s="12" t="s">
        <v>216</v>
      </c>
      <c r="K1472" s="76"/>
      <c r="L1472" s="82"/>
      <c r="M1472" s="11"/>
    </row>
    <row r="1473" spans="1:13" s="79" customFormat="1" ht="13.5">
      <c r="A1473" s="72" t="str">
        <f>IF(B1473="Code",1+MAX(A$5:A1472),"")</f>
        <v/>
      </c>
      <c r="B1473" s="86"/>
      <c r="C1473" s="169"/>
      <c r="D1473" s="170"/>
      <c r="E1473" s="87">
        <v>4</v>
      </c>
      <c r="F1473" s="11"/>
      <c r="G1473" s="11"/>
      <c r="H1473" s="12"/>
      <c r="I1473" s="12"/>
      <c r="J1473" s="12" t="s">
        <v>216</v>
      </c>
      <c r="K1473" s="76"/>
      <c r="L1473" s="82"/>
      <c r="M1473" s="11"/>
    </row>
    <row r="1474" spans="1:13" s="79" customFormat="1" ht="13.5">
      <c r="A1474" s="72" t="str">
        <f>IF(B1474="Code",1+MAX(A$5:A1473),"")</f>
        <v/>
      </c>
      <c r="B1474" s="88" t="s">
        <v>238</v>
      </c>
      <c r="C1474" s="102"/>
      <c r="D1474" s="89" t="str">
        <f>IF(ISNUMBER(C1474),VLOOKUP(C1474,Approaches,2,0),"")</f>
        <v/>
      </c>
      <c r="E1474" s="76">
        <v>5</v>
      </c>
      <c r="F1474" s="11"/>
      <c r="G1474" s="12"/>
      <c r="H1474" s="103"/>
      <c r="I1474" s="14"/>
      <c r="J1474" s="12" t="s">
        <v>216</v>
      </c>
      <c r="K1474" s="87"/>
      <c r="L1474" s="82"/>
      <c r="M1474" s="11"/>
    </row>
    <row r="1475" spans="1:13" s="79" customFormat="1" ht="13.5">
      <c r="A1475" s="72"/>
      <c r="B1475" s="88" t="s">
        <v>238</v>
      </c>
      <c r="C1475" s="102"/>
      <c r="D1475" s="86" t="str">
        <f>IF(ISNUMBER(C1475),VLOOKUP(C1475,Approaches,2,0),"")</f>
        <v/>
      </c>
      <c r="E1475" s="76">
        <v>6</v>
      </c>
      <c r="F1475" s="11"/>
      <c r="G1475" s="12"/>
      <c r="H1475" s="103"/>
      <c r="I1475" s="14"/>
      <c r="J1475" s="12"/>
      <c r="K1475" s="87"/>
      <c r="L1475" s="82"/>
      <c r="M1475" s="11"/>
    </row>
    <row r="1476" spans="1:13" s="79" customFormat="1" ht="13.5">
      <c r="A1476" s="72"/>
      <c r="B1476" s="88" t="s">
        <v>238</v>
      </c>
      <c r="C1476" s="102"/>
      <c r="D1476" s="86" t="str">
        <f>IF(ISNUMBER(C1476),VLOOKUP(C1476,Approaches,2,0),"")</f>
        <v/>
      </c>
      <c r="E1476" s="76">
        <v>7</v>
      </c>
      <c r="F1476" s="11"/>
      <c r="G1476" s="12"/>
      <c r="H1476" s="103"/>
      <c r="I1476" s="14"/>
      <c r="J1476" s="12"/>
      <c r="K1476" s="87"/>
      <c r="L1476" s="82"/>
      <c r="M1476" s="11"/>
    </row>
    <row r="1477" spans="1:13" s="79" customFormat="1" ht="13.5">
      <c r="A1477" s="72"/>
      <c r="B1477" s="88" t="s">
        <v>238</v>
      </c>
      <c r="C1477" s="102"/>
      <c r="D1477" s="86" t="str">
        <f>IF(ISNUMBER(C1477),VLOOKUP(C1477,Approaches,2,0),"")</f>
        <v/>
      </c>
      <c r="E1477" s="76">
        <v>8</v>
      </c>
      <c r="F1477" s="11"/>
      <c r="G1477" s="12"/>
      <c r="H1477" s="103"/>
      <c r="I1477" s="14"/>
      <c r="J1477" s="12"/>
      <c r="K1477" s="87"/>
      <c r="L1477" s="82"/>
      <c r="M1477" s="11"/>
    </row>
    <row r="1478" spans="1:13" s="79" customFormat="1" ht="13.5">
      <c r="A1478" s="72"/>
      <c r="B1478" s="88" t="s">
        <v>238</v>
      </c>
      <c r="C1478" s="102"/>
      <c r="D1478" s="90" t="str">
        <f>IF(ISNUMBER(C1478),VLOOKUP(C1478,Approaches,2,0),"")</f>
        <v/>
      </c>
      <c r="E1478" s="76">
        <v>9</v>
      </c>
      <c r="F1478" s="11"/>
      <c r="G1478" s="12"/>
      <c r="H1478" s="103"/>
      <c r="I1478" s="14"/>
      <c r="J1478" s="12"/>
      <c r="K1478" s="87"/>
      <c r="L1478" s="82"/>
      <c r="M1478" s="11"/>
    </row>
    <row r="1479" spans="1:13" s="79" customFormat="1" ht="14.25" thickBot="1">
      <c r="A1479" s="72"/>
      <c r="B1479" s="91"/>
      <c r="C1479" s="91"/>
      <c r="D1479" s="86"/>
      <c r="E1479" s="76">
        <v>10</v>
      </c>
      <c r="F1479" s="11"/>
      <c r="G1479" s="12"/>
      <c r="H1479" s="103"/>
      <c r="I1479" s="15"/>
      <c r="J1479" s="12"/>
      <c r="K1479" s="87"/>
      <c r="L1479" s="82"/>
      <c r="M1479" s="11"/>
    </row>
    <row r="1480" spans="1:13" s="79" customFormat="1" ht="14.25" thickBot="1">
      <c r="A1480" s="72" t="str">
        <f>IF(B1480="Code",1+MAX(A$5:A1474),"")</f>
        <v/>
      </c>
      <c r="B1480" s="92"/>
      <c r="C1480" s="92"/>
      <c r="D1480" s="92"/>
      <c r="E1480" s="93"/>
      <c r="F1480" s="94"/>
      <c r="G1480" s="92" t="s">
        <v>204</v>
      </c>
      <c r="H1480" s="95">
        <f>B1470</f>
        <v>1302124</v>
      </c>
      <c r="I1480" s="104"/>
      <c r="J1480" s="93" t="s">
        <v>216</v>
      </c>
      <c r="K1480" s="93"/>
      <c r="L1480" s="93"/>
      <c r="M1480" s="93"/>
    </row>
    <row r="1481" spans="1:13" s="79" customFormat="1" ht="14.25" thickBot="1">
      <c r="A1481" s="72">
        <f>IF(B1481="Code",1+MAX(A$5:A1480),"")</f>
        <v>124</v>
      </c>
      <c r="B1481" s="73" t="s">
        <v>199</v>
      </c>
      <c r="C1481" s="73"/>
      <c r="D1481" s="74" t="s">
        <v>200</v>
      </c>
      <c r="E1481" s="75"/>
      <c r="F1481" s="74" t="s">
        <v>201</v>
      </c>
      <c r="G1481" s="74" t="s">
        <v>202</v>
      </c>
      <c r="H1481" s="75" t="s">
        <v>198</v>
      </c>
      <c r="I1481" s="75" t="s">
        <v>203</v>
      </c>
      <c r="J1481" s="75" t="s">
        <v>215</v>
      </c>
      <c r="K1481" s="76"/>
      <c r="L1481" s="77" t="str">
        <f>IF(AND(ISNUMBER(I1492),ISNUMBER(H1492)),"OK","")</f>
        <v/>
      </c>
      <c r="M1481" s="78"/>
    </row>
    <row r="1482" spans="1:13" s="79" customFormat="1" ht="13.5">
      <c r="A1482" s="72" t="str">
        <f>IF(B1482="Code",1+MAX(A$5:A1481),"")</f>
        <v/>
      </c>
      <c r="B1482" s="80">
        <f>VLOOKUP(A1481,BasicHeadings,2,0)</f>
        <v>1302211</v>
      </c>
      <c r="C1482" s="81"/>
      <c r="D1482" s="80" t="str">
        <f>VLOOKUP(A1481,BasicHeadings,3,0)</f>
        <v>Compensation of employees</v>
      </c>
      <c r="E1482" s="76">
        <v>1</v>
      </c>
      <c r="F1482" s="11"/>
      <c r="G1482" s="11"/>
      <c r="H1482" s="12"/>
      <c r="I1482" s="12"/>
      <c r="J1482" s="12" t="s">
        <v>216</v>
      </c>
      <c r="K1482" s="76"/>
      <c r="L1482" s="82"/>
      <c r="M1482" s="11"/>
    </row>
    <row r="1483" spans="1:13" s="79" customFormat="1" ht="15" customHeight="1">
      <c r="A1483" s="72" t="str">
        <f>IF(B1483="Code",1+MAX(A$5:A1482),"")</f>
        <v/>
      </c>
      <c r="B1483" s="83"/>
      <c r="C1483" s="84" t="s">
        <v>212</v>
      </c>
      <c r="D1483" s="83"/>
      <c r="E1483" s="76">
        <v>2</v>
      </c>
      <c r="F1483" s="11"/>
      <c r="G1483" s="11"/>
      <c r="H1483" s="12"/>
      <c r="I1483" s="12"/>
      <c r="J1483" s="12" t="s">
        <v>216</v>
      </c>
      <c r="K1483" s="76"/>
      <c r="L1483" s="82"/>
      <c r="M1483" s="11"/>
    </row>
    <row r="1484" spans="1:13" s="79" customFormat="1" ht="13.5" customHeight="1">
      <c r="A1484" s="72" t="str">
        <f>IF(B1484="Code",1+MAX(A$5:A1483),"")</f>
        <v/>
      </c>
      <c r="B1484" s="85"/>
      <c r="C1484" s="167" t="s">
        <v>239</v>
      </c>
      <c r="D1484" s="168"/>
      <c r="E1484" s="76">
        <v>3</v>
      </c>
      <c r="F1484" s="11"/>
      <c r="G1484" s="11"/>
      <c r="H1484" s="12"/>
      <c r="I1484" s="13"/>
      <c r="J1484" s="12" t="s">
        <v>216</v>
      </c>
      <c r="K1484" s="76"/>
      <c r="L1484" s="82"/>
      <c r="M1484" s="11"/>
    </row>
    <row r="1485" spans="1:13" s="79" customFormat="1" ht="13.5">
      <c r="A1485" s="72" t="str">
        <f>IF(B1485="Code",1+MAX(A$5:A1484),"")</f>
        <v/>
      </c>
      <c r="B1485" s="86"/>
      <c r="C1485" s="169"/>
      <c r="D1485" s="170"/>
      <c r="E1485" s="87">
        <v>4</v>
      </c>
      <c r="F1485" s="11"/>
      <c r="G1485" s="11"/>
      <c r="H1485" s="12"/>
      <c r="I1485" s="12"/>
      <c r="J1485" s="12" t="s">
        <v>216</v>
      </c>
      <c r="K1485" s="76"/>
      <c r="L1485" s="82"/>
      <c r="M1485" s="11"/>
    </row>
    <row r="1486" spans="1:13" s="79" customFormat="1" ht="13.5">
      <c r="A1486" s="72" t="str">
        <f>IF(B1486="Code",1+MAX(A$5:A1485),"")</f>
        <v/>
      </c>
      <c r="B1486" s="88" t="s">
        <v>238</v>
      </c>
      <c r="C1486" s="102"/>
      <c r="D1486" s="89" t="str">
        <f>IF(ISNUMBER(C1486),VLOOKUP(C1486,Approaches,2,0),"")</f>
        <v/>
      </c>
      <c r="E1486" s="76">
        <v>5</v>
      </c>
      <c r="F1486" s="11"/>
      <c r="G1486" s="12"/>
      <c r="H1486" s="103"/>
      <c r="I1486" s="14"/>
      <c r="J1486" s="12" t="s">
        <v>216</v>
      </c>
      <c r="K1486" s="87"/>
      <c r="L1486" s="82"/>
      <c r="M1486" s="11"/>
    </row>
    <row r="1487" spans="1:13" s="79" customFormat="1" ht="13.5">
      <c r="A1487" s="72"/>
      <c r="B1487" s="88" t="s">
        <v>238</v>
      </c>
      <c r="C1487" s="102"/>
      <c r="D1487" s="86" t="str">
        <f>IF(ISNUMBER(C1487),VLOOKUP(C1487,Approaches,2,0),"")</f>
        <v/>
      </c>
      <c r="E1487" s="76">
        <v>6</v>
      </c>
      <c r="F1487" s="11"/>
      <c r="G1487" s="12"/>
      <c r="H1487" s="103"/>
      <c r="I1487" s="14"/>
      <c r="J1487" s="12"/>
      <c r="K1487" s="87"/>
      <c r="L1487" s="82"/>
      <c r="M1487" s="11"/>
    </row>
    <row r="1488" spans="1:13" s="79" customFormat="1" ht="13.5">
      <c r="A1488" s="72"/>
      <c r="B1488" s="88" t="s">
        <v>238</v>
      </c>
      <c r="C1488" s="102"/>
      <c r="D1488" s="86" t="str">
        <f>IF(ISNUMBER(C1488),VLOOKUP(C1488,Approaches,2,0),"")</f>
        <v/>
      </c>
      <c r="E1488" s="76">
        <v>7</v>
      </c>
      <c r="F1488" s="11"/>
      <c r="G1488" s="12"/>
      <c r="H1488" s="103"/>
      <c r="I1488" s="14"/>
      <c r="J1488" s="12"/>
      <c r="K1488" s="87"/>
      <c r="L1488" s="82"/>
      <c r="M1488" s="11"/>
    </row>
    <row r="1489" spans="1:13" s="79" customFormat="1" ht="13.5">
      <c r="A1489" s="72"/>
      <c r="B1489" s="88" t="s">
        <v>238</v>
      </c>
      <c r="C1489" s="102"/>
      <c r="D1489" s="86" t="str">
        <f>IF(ISNUMBER(C1489),VLOOKUP(C1489,Approaches,2,0),"")</f>
        <v/>
      </c>
      <c r="E1489" s="76">
        <v>8</v>
      </c>
      <c r="F1489" s="11"/>
      <c r="G1489" s="12"/>
      <c r="H1489" s="103"/>
      <c r="I1489" s="14"/>
      <c r="J1489" s="12"/>
      <c r="K1489" s="87"/>
      <c r="L1489" s="82"/>
      <c r="M1489" s="11"/>
    </row>
    <row r="1490" spans="1:13" s="79" customFormat="1" ht="13.5">
      <c r="A1490" s="72"/>
      <c r="B1490" s="88" t="s">
        <v>238</v>
      </c>
      <c r="C1490" s="102"/>
      <c r="D1490" s="90" t="str">
        <f>IF(ISNUMBER(C1490),VLOOKUP(C1490,Approaches,2,0),"")</f>
        <v/>
      </c>
      <c r="E1490" s="76">
        <v>9</v>
      </c>
      <c r="F1490" s="11"/>
      <c r="G1490" s="12"/>
      <c r="H1490" s="103"/>
      <c r="I1490" s="14"/>
      <c r="J1490" s="12"/>
      <c r="K1490" s="87"/>
      <c r="L1490" s="82"/>
      <c r="M1490" s="11"/>
    </row>
    <row r="1491" spans="1:13" s="79" customFormat="1" ht="14.25" thickBot="1">
      <c r="A1491" s="72"/>
      <c r="B1491" s="91"/>
      <c r="C1491" s="91"/>
      <c r="D1491" s="86"/>
      <c r="E1491" s="76">
        <v>10</v>
      </c>
      <c r="F1491" s="11"/>
      <c r="G1491" s="12"/>
      <c r="H1491" s="103"/>
      <c r="I1491" s="15"/>
      <c r="J1491" s="12"/>
      <c r="K1491" s="87"/>
      <c r="L1491" s="82"/>
      <c r="M1491" s="11"/>
    </row>
    <row r="1492" spans="1:13" s="79" customFormat="1" ht="14.25" thickBot="1">
      <c r="A1492" s="72" t="str">
        <f>IF(B1492="Code",1+MAX(A$5:A1486),"")</f>
        <v/>
      </c>
      <c r="B1492" s="92"/>
      <c r="C1492" s="92"/>
      <c r="D1492" s="92"/>
      <c r="E1492" s="93"/>
      <c r="F1492" s="94"/>
      <c r="G1492" s="92" t="s">
        <v>204</v>
      </c>
      <c r="H1492" s="95">
        <f>B1482</f>
        <v>1302211</v>
      </c>
      <c r="I1492" s="104"/>
      <c r="J1492" s="93" t="s">
        <v>216</v>
      </c>
      <c r="K1492" s="93"/>
      <c r="L1492" s="93"/>
      <c r="M1492" s="93"/>
    </row>
    <row r="1493" spans="1:13" s="79" customFormat="1" ht="14.25" thickBot="1">
      <c r="A1493" s="72">
        <f>IF(B1493="Code",1+MAX(A$5:A1492),"")</f>
        <v>125</v>
      </c>
      <c r="B1493" s="73" t="s">
        <v>199</v>
      </c>
      <c r="C1493" s="73"/>
      <c r="D1493" s="74" t="s">
        <v>200</v>
      </c>
      <c r="E1493" s="75"/>
      <c r="F1493" s="74" t="s">
        <v>201</v>
      </c>
      <c r="G1493" s="74" t="s">
        <v>202</v>
      </c>
      <c r="H1493" s="75" t="s">
        <v>198</v>
      </c>
      <c r="I1493" s="75" t="s">
        <v>203</v>
      </c>
      <c r="J1493" s="75" t="s">
        <v>215</v>
      </c>
      <c r="K1493" s="76"/>
      <c r="L1493" s="77" t="str">
        <f>IF(AND(ISNUMBER(I1504),ISNUMBER(H1504)),"OK","")</f>
        <v/>
      </c>
      <c r="M1493" s="78"/>
    </row>
    <row r="1494" spans="1:13" s="79" customFormat="1" ht="13.5">
      <c r="A1494" s="72" t="str">
        <f>IF(B1494="Code",1+MAX(A$5:A1493),"")</f>
        <v/>
      </c>
      <c r="B1494" s="80">
        <f>VLOOKUP(A1493,BasicHeadings,2,0)</f>
        <v>1302221</v>
      </c>
      <c r="C1494" s="81"/>
      <c r="D1494" s="80" t="str">
        <f>VLOOKUP(A1493,BasicHeadings,3,0)</f>
        <v>Intermediate consumption</v>
      </c>
      <c r="E1494" s="76">
        <v>1</v>
      </c>
      <c r="F1494" s="11"/>
      <c r="G1494" s="11"/>
      <c r="H1494" s="12"/>
      <c r="I1494" s="12"/>
      <c r="J1494" s="12" t="s">
        <v>216</v>
      </c>
      <c r="K1494" s="76"/>
      <c r="L1494" s="82"/>
      <c r="M1494" s="11"/>
    </row>
    <row r="1495" spans="1:13" s="79" customFormat="1" ht="15" customHeight="1">
      <c r="A1495" s="72" t="str">
        <f>IF(B1495="Code",1+MAX(A$5:A1494),"")</f>
        <v/>
      </c>
      <c r="B1495" s="83"/>
      <c r="C1495" s="84" t="s">
        <v>212</v>
      </c>
      <c r="D1495" s="83"/>
      <c r="E1495" s="76">
        <v>2</v>
      </c>
      <c r="F1495" s="11"/>
      <c r="G1495" s="11"/>
      <c r="H1495" s="12"/>
      <c r="I1495" s="12"/>
      <c r="J1495" s="12" t="s">
        <v>216</v>
      </c>
      <c r="K1495" s="76"/>
      <c r="L1495" s="82"/>
      <c r="M1495" s="11"/>
    </row>
    <row r="1496" spans="1:13" s="79" customFormat="1" ht="13.5" customHeight="1">
      <c r="A1496" s="72" t="str">
        <f>IF(B1496="Code",1+MAX(A$5:A1495),"")</f>
        <v/>
      </c>
      <c r="B1496" s="85"/>
      <c r="C1496" s="167" t="s">
        <v>239</v>
      </c>
      <c r="D1496" s="168"/>
      <c r="E1496" s="76">
        <v>3</v>
      </c>
      <c r="F1496" s="11"/>
      <c r="G1496" s="11"/>
      <c r="H1496" s="12"/>
      <c r="I1496" s="13"/>
      <c r="J1496" s="12" t="s">
        <v>216</v>
      </c>
      <c r="K1496" s="76"/>
      <c r="L1496" s="82"/>
      <c r="M1496" s="11"/>
    </row>
    <row r="1497" spans="1:13" s="79" customFormat="1" ht="13.5">
      <c r="A1497" s="72" t="str">
        <f>IF(B1497="Code",1+MAX(A$5:A1496),"")</f>
        <v/>
      </c>
      <c r="B1497" s="86"/>
      <c r="C1497" s="169"/>
      <c r="D1497" s="170"/>
      <c r="E1497" s="87">
        <v>4</v>
      </c>
      <c r="F1497" s="11"/>
      <c r="G1497" s="11"/>
      <c r="H1497" s="12"/>
      <c r="I1497" s="12"/>
      <c r="J1497" s="12" t="s">
        <v>216</v>
      </c>
      <c r="K1497" s="76"/>
      <c r="L1497" s="82"/>
      <c r="M1497" s="11"/>
    </row>
    <row r="1498" spans="1:13" s="79" customFormat="1" ht="13.5">
      <c r="A1498" s="72" t="str">
        <f>IF(B1498="Code",1+MAX(A$5:A1497),"")</f>
        <v/>
      </c>
      <c r="B1498" s="88" t="s">
        <v>238</v>
      </c>
      <c r="C1498" s="102"/>
      <c r="D1498" s="89" t="str">
        <f>IF(ISNUMBER(C1498),VLOOKUP(C1498,Approaches,2,0),"")</f>
        <v/>
      </c>
      <c r="E1498" s="76">
        <v>5</v>
      </c>
      <c r="F1498" s="11"/>
      <c r="G1498" s="12"/>
      <c r="H1498" s="103"/>
      <c r="I1498" s="14"/>
      <c r="J1498" s="12" t="s">
        <v>216</v>
      </c>
      <c r="K1498" s="87"/>
      <c r="L1498" s="82"/>
      <c r="M1498" s="11"/>
    </row>
    <row r="1499" spans="1:13" s="79" customFormat="1" ht="13.5">
      <c r="A1499" s="72"/>
      <c r="B1499" s="88" t="s">
        <v>238</v>
      </c>
      <c r="C1499" s="102"/>
      <c r="D1499" s="86" t="str">
        <f>IF(ISNUMBER(C1499),VLOOKUP(C1499,Approaches,2,0),"")</f>
        <v/>
      </c>
      <c r="E1499" s="76">
        <v>6</v>
      </c>
      <c r="F1499" s="11"/>
      <c r="G1499" s="12"/>
      <c r="H1499" s="103"/>
      <c r="I1499" s="14"/>
      <c r="J1499" s="12"/>
      <c r="K1499" s="87"/>
      <c r="L1499" s="82"/>
      <c r="M1499" s="11"/>
    </row>
    <row r="1500" spans="1:13" s="79" customFormat="1" ht="13.5">
      <c r="A1500" s="72"/>
      <c r="B1500" s="88" t="s">
        <v>238</v>
      </c>
      <c r="C1500" s="102"/>
      <c r="D1500" s="86" t="str">
        <f>IF(ISNUMBER(C1500),VLOOKUP(C1500,Approaches,2,0),"")</f>
        <v/>
      </c>
      <c r="E1500" s="76">
        <v>7</v>
      </c>
      <c r="F1500" s="11"/>
      <c r="G1500" s="12"/>
      <c r="H1500" s="103"/>
      <c r="I1500" s="14"/>
      <c r="J1500" s="12"/>
      <c r="K1500" s="87"/>
      <c r="L1500" s="82"/>
      <c r="M1500" s="11"/>
    </row>
    <row r="1501" spans="1:13" s="79" customFormat="1" ht="13.5">
      <c r="A1501" s="72"/>
      <c r="B1501" s="88" t="s">
        <v>238</v>
      </c>
      <c r="C1501" s="102"/>
      <c r="D1501" s="86" t="str">
        <f>IF(ISNUMBER(C1501),VLOOKUP(C1501,Approaches,2,0),"")</f>
        <v/>
      </c>
      <c r="E1501" s="76">
        <v>8</v>
      </c>
      <c r="F1501" s="11"/>
      <c r="G1501" s="12"/>
      <c r="H1501" s="103"/>
      <c r="I1501" s="14"/>
      <c r="J1501" s="12"/>
      <c r="K1501" s="87"/>
      <c r="L1501" s="82"/>
      <c r="M1501" s="11"/>
    </row>
    <row r="1502" spans="1:13" s="79" customFormat="1" ht="13.5">
      <c r="A1502" s="72"/>
      <c r="B1502" s="88" t="s">
        <v>238</v>
      </c>
      <c r="C1502" s="102"/>
      <c r="D1502" s="90" t="str">
        <f>IF(ISNUMBER(C1502),VLOOKUP(C1502,Approaches,2,0),"")</f>
        <v/>
      </c>
      <c r="E1502" s="76">
        <v>9</v>
      </c>
      <c r="F1502" s="11"/>
      <c r="G1502" s="12"/>
      <c r="H1502" s="103"/>
      <c r="I1502" s="14"/>
      <c r="J1502" s="12"/>
      <c r="K1502" s="87"/>
      <c r="L1502" s="82"/>
      <c r="M1502" s="11"/>
    </row>
    <row r="1503" spans="1:13" s="79" customFormat="1" ht="14.25" thickBot="1">
      <c r="A1503" s="72"/>
      <c r="B1503" s="91"/>
      <c r="C1503" s="91"/>
      <c r="D1503" s="86"/>
      <c r="E1503" s="76">
        <v>10</v>
      </c>
      <c r="F1503" s="11"/>
      <c r="G1503" s="12"/>
      <c r="H1503" s="103"/>
      <c r="I1503" s="15"/>
      <c r="J1503" s="12"/>
      <c r="K1503" s="87"/>
      <c r="L1503" s="82"/>
      <c r="M1503" s="11"/>
    </row>
    <row r="1504" spans="1:13" s="79" customFormat="1" ht="14.25" thickBot="1">
      <c r="A1504" s="72" t="str">
        <f>IF(B1504="Code",1+MAX(A$5:A1498),"")</f>
        <v/>
      </c>
      <c r="B1504" s="92"/>
      <c r="C1504" s="92"/>
      <c r="D1504" s="92"/>
      <c r="E1504" s="93"/>
      <c r="F1504" s="94"/>
      <c r="G1504" s="92" t="s">
        <v>204</v>
      </c>
      <c r="H1504" s="95">
        <f>B1494</f>
        <v>1302221</v>
      </c>
      <c r="I1504" s="104"/>
      <c r="J1504" s="93" t="s">
        <v>216</v>
      </c>
      <c r="K1504" s="93"/>
      <c r="L1504" s="93"/>
      <c r="M1504" s="93"/>
    </row>
    <row r="1505" spans="1:13" s="79" customFormat="1" ht="14.25" thickBot="1">
      <c r="A1505" s="72">
        <f>IF(B1505="Code",1+MAX(A$5:A1504),"")</f>
        <v>126</v>
      </c>
      <c r="B1505" s="73" t="s">
        <v>199</v>
      </c>
      <c r="C1505" s="73"/>
      <c r="D1505" s="74" t="s">
        <v>200</v>
      </c>
      <c r="E1505" s="75"/>
      <c r="F1505" s="74" t="s">
        <v>201</v>
      </c>
      <c r="G1505" s="74" t="s">
        <v>202</v>
      </c>
      <c r="H1505" s="75" t="s">
        <v>198</v>
      </c>
      <c r="I1505" s="75" t="s">
        <v>203</v>
      </c>
      <c r="J1505" s="75" t="s">
        <v>215</v>
      </c>
      <c r="K1505" s="76"/>
      <c r="L1505" s="77" t="str">
        <f>IF(AND(ISNUMBER(I1516),ISNUMBER(H1516)),"OK","")</f>
        <v/>
      </c>
      <c r="M1505" s="78"/>
    </row>
    <row r="1506" spans="1:13" s="79" customFormat="1" ht="13.5">
      <c r="A1506" s="72" t="str">
        <f>IF(B1506="Code",1+MAX(A$5:A1505),"")</f>
        <v/>
      </c>
      <c r="B1506" s="80">
        <f>VLOOKUP(A1505,BasicHeadings,2,0)</f>
        <v>1302231</v>
      </c>
      <c r="C1506" s="81"/>
      <c r="D1506" s="80" t="str">
        <f>VLOOKUP(A1505,BasicHeadings,3,0)</f>
        <v>Gross operating surplus</v>
      </c>
      <c r="E1506" s="76">
        <v>1</v>
      </c>
      <c r="F1506" s="11"/>
      <c r="G1506" s="11"/>
      <c r="H1506" s="12"/>
      <c r="I1506" s="12"/>
      <c r="J1506" s="12" t="s">
        <v>216</v>
      </c>
      <c r="K1506" s="76"/>
      <c r="L1506" s="82"/>
      <c r="M1506" s="11"/>
    </row>
    <row r="1507" spans="1:13" s="79" customFormat="1" ht="15" customHeight="1">
      <c r="A1507" s="72" t="str">
        <f>IF(B1507="Code",1+MAX(A$5:A1506),"")</f>
        <v/>
      </c>
      <c r="B1507" s="83"/>
      <c r="C1507" s="84" t="s">
        <v>212</v>
      </c>
      <c r="D1507" s="83"/>
      <c r="E1507" s="76">
        <v>2</v>
      </c>
      <c r="F1507" s="11"/>
      <c r="G1507" s="11"/>
      <c r="H1507" s="12"/>
      <c r="I1507" s="12"/>
      <c r="J1507" s="12" t="s">
        <v>216</v>
      </c>
      <c r="K1507" s="76"/>
      <c r="L1507" s="82"/>
      <c r="M1507" s="11"/>
    </row>
    <row r="1508" spans="1:13" s="79" customFormat="1" ht="13.5" customHeight="1">
      <c r="A1508" s="72" t="str">
        <f>IF(B1508="Code",1+MAX(A$5:A1507),"")</f>
        <v/>
      </c>
      <c r="B1508" s="85"/>
      <c r="C1508" s="167" t="s">
        <v>239</v>
      </c>
      <c r="D1508" s="168"/>
      <c r="E1508" s="76">
        <v>3</v>
      </c>
      <c r="F1508" s="11"/>
      <c r="G1508" s="11"/>
      <c r="H1508" s="12"/>
      <c r="I1508" s="13"/>
      <c r="J1508" s="12" t="s">
        <v>216</v>
      </c>
      <c r="K1508" s="76"/>
      <c r="L1508" s="82"/>
      <c r="M1508" s="11"/>
    </row>
    <row r="1509" spans="1:13" s="79" customFormat="1" ht="13.5">
      <c r="A1509" s="72" t="str">
        <f>IF(B1509="Code",1+MAX(A$5:A1508),"")</f>
        <v/>
      </c>
      <c r="B1509" s="86"/>
      <c r="C1509" s="169"/>
      <c r="D1509" s="170"/>
      <c r="E1509" s="87">
        <v>4</v>
      </c>
      <c r="F1509" s="11"/>
      <c r="G1509" s="11"/>
      <c r="H1509" s="12"/>
      <c r="I1509" s="12"/>
      <c r="J1509" s="12" t="s">
        <v>216</v>
      </c>
      <c r="K1509" s="76"/>
      <c r="L1509" s="82"/>
      <c r="M1509" s="11"/>
    </row>
    <row r="1510" spans="1:13" s="79" customFormat="1" ht="13.5">
      <c r="A1510" s="72" t="str">
        <f>IF(B1510="Code",1+MAX(A$5:A1509),"")</f>
        <v/>
      </c>
      <c r="B1510" s="88" t="s">
        <v>238</v>
      </c>
      <c r="C1510" s="102"/>
      <c r="D1510" s="89" t="str">
        <f>IF(ISNUMBER(C1510),VLOOKUP(C1510,Approaches,2,0),"")</f>
        <v/>
      </c>
      <c r="E1510" s="76">
        <v>5</v>
      </c>
      <c r="F1510" s="11"/>
      <c r="G1510" s="12"/>
      <c r="H1510" s="103"/>
      <c r="I1510" s="14"/>
      <c r="J1510" s="12" t="s">
        <v>216</v>
      </c>
      <c r="K1510" s="87"/>
      <c r="L1510" s="82"/>
      <c r="M1510" s="11"/>
    </row>
    <row r="1511" spans="1:13" s="79" customFormat="1" ht="13.5">
      <c r="A1511" s="72"/>
      <c r="B1511" s="88" t="s">
        <v>238</v>
      </c>
      <c r="C1511" s="102"/>
      <c r="D1511" s="86" t="str">
        <f>IF(ISNUMBER(C1511),VLOOKUP(C1511,Approaches,2,0),"")</f>
        <v/>
      </c>
      <c r="E1511" s="76">
        <v>6</v>
      </c>
      <c r="F1511" s="11"/>
      <c r="G1511" s="12"/>
      <c r="H1511" s="103"/>
      <c r="I1511" s="14"/>
      <c r="J1511" s="12"/>
      <c r="K1511" s="87"/>
      <c r="L1511" s="82"/>
      <c r="M1511" s="11"/>
    </row>
    <row r="1512" spans="1:13" s="79" customFormat="1" ht="13.5">
      <c r="A1512" s="72"/>
      <c r="B1512" s="88" t="s">
        <v>238</v>
      </c>
      <c r="C1512" s="102"/>
      <c r="D1512" s="86" t="str">
        <f>IF(ISNUMBER(C1512),VLOOKUP(C1512,Approaches,2,0),"")</f>
        <v/>
      </c>
      <c r="E1512" s="76">
        <v>7</v>
      </c>
      <c r="F1512" s="11"/>
      <c r="G1512" s="12"/>
      <c r="H1512" s="103"/>
      <c r="I1512" s="14"/>
      <c r="J1512" s="12"/>
      <c r="K1512" s="87"/>
      <c r="L1512" s="82"/>
      <c r="M1512" s="11"/>
    </row>
    <row r="1513" spans="1:13" s="79" customFormat="1" ht="13.5">
      <c r="A1513" s="72"/>
      <c r="B1513" s="88" t="s">
        <v>238</v>
      </c>
      <c r="C1513" s="102"/>
      <c r="D1513" s="86" t="str">
        <f>IF(ISNUMBER(C1513),VLOOKUP(C1513,Approaches,2,0),"")</f>
        <v/>
      </c>
      <c r="E1513" s="76">
        <v>8</v>
      </c>
      <c r="F1513" s="11"/>
      <c r="G1513" s="12"/>
      <c r="H1513" s="103"/>
      <c r="I1513" s="14"/>
      <c r="J1513" s="12"/>
      <c r="K1513" s="87"/>
      <c r="L1513" s="82"/>
      <c r="M1513" s="11"/>
    </row>
    <row r="1514" spans="1:13" s="79" customFormat="1" ht="13.5">
      <c r="A1514" s="72"/>
      <c r="B1514" s="88" t="s">
        <v>238</v>
      </c>
      <c r="C1514" s="102"/>
      <c r="D1514" s="90" t="str">
        <f>IF(ISNUMBER(C1514),VLOOKUP(C1514,Approaches,2,0),"")</f>
        <v/>
      </c>
      <c r="E1514" s="76">
        <v>9</v>
      </c>
      <c r="F1514" s="11"/>
      <c r="G1514" s="12"/>
      <c r="H1514" s="103"/>
      <c r="I1514" s="14"/>
      <c r="J1514" s="12"/>
      <c r="K1514" s="87"/>
      <c r="L1514" s="82"/>
      <c r="M1514" s="11"/>
    </row>
    <row r="1515" spans="1:13" s="79" customFormat="1" ht="14.25" thickBot="1">
      <c r="A1515" s="72"/>
      <c r="B1515" s="91"/>
      <c r="C1515" s="91"/>
      <c r="D1515" s="86"/>
      <c r="E1515" s="76">
        <v>10</v>
      </c>
      <c r="F1515" s="11"/>
      <c r="G1515" s="12"/>
      <c r="H1515" s="103"/>
      <c r="I1515" s="15"/>
      <c r="J1515" s="12"/>
      <c r="K1515" s="87"/>
      <c r="L1515" s="82"/>
      <c r="M1515" s="11"/>
    </row>
    <row r="1516" spans="1:13" s="79" customFormat="1" ht="14.25" thickBot="1">
      <c r="A1516" s="72" t="str">
        <f>IF(B1516="Code",1+MAX(A$5:A1510),"")</f>
        <v/>
      </c>
      <c r="B1516" s="92"/>
      <c r="C1516" s="92"/>
      <c r="D1516" s="92"/>
      <c r="E1516" s="93"/>
      <c r="F1516" s="94"/>
      <c r="G1516" s="92" t="s">
        <v>204</v>
      </c>
      <c r="H1516" s="95">
        <f>B1506</f>
        <v>1302231</v>
      </c>
      <c r="I1516" s="104"/>
      <c r="J1516" s="93" t="s">
        <v>216</v>
      </c>
      <c r="K1516" s="93"/>
      <c r="L1516" s="93"/>
      <c r="M1516" s="93"/>
    </row>
    <row r="1517" spans="1:13" s="79" customFormat="1" ht="14.25" thickBot="1">
      <c r="A1517" s="72">
        <f>IF(B1517="Code",1+MAX(A$5:A1516),"")</f>
        <v>127</v>
      </c>
      <c r="B1517" s="73" t="s">
        <v>199</v>
      </c>
      <c r="C1517" s="73"/>
      <c r="D1517" s="74" t="s">
        <v>200</v>
      </c>
      <c r="E1517" s="75"/>
      <c r="F1517" s="74" t="s">
        <v>201</v>
      </c>
      <c r="G1517" s="74" t="s">
        <v>202</v>
      </c>
      <c r="H1517" s="75" t="s">
        <v>198</v>
      </c>
      <c r="I1517" s="75" t="s">
        <v>203</v>
      </c>
      <c r="J1517" s="75" t="s">
        <v>215</v>
      </c>
      <c r="K1517" s="76"/>
      <c r="L1517" s="77" t="str">
        <f>IF(AND(ISNUMBER(I1528),ISNUMBER(H1528)),"OK","")</f>
        <v/>
      </c>
      <c r="M1517" s="78"/>
    </row>
    <row r="1518" spans="1:13" s="79" customFormat="1" ht="13.5">
      <c r="A1518" s="72" t="str">
        <f>IF(B1518="Code",1+MAX(A$5:A1517),"")</f>
        <v/>
      </c>
      <c r="B1518" s="80">
        <f>VLOOKUP(A1517,BasicHeadings,2,0)</f>
        <v>1302241</v>
      </c>
      <c r="C1518" s="81"/>
      <c r="D1518" s="80" t="str">
        <f>VLOOKUP(A1517,BasicHeadings,3,0)</f>
        <v>Net taxes on production</v>
      </c>
      <c r="E1518" s="76">
        <v>1</v>
      </c>
      <c r="F1518" s="11"/>
      <c r="G1518" s="11"/>
      <c r="H1518" s="12"/>
      <c r="I1518" s="12"/>
      <c r="J1518" s="12" t="s">
        <v>216</v>
      </c>
      <c r="K1518" s="76"/>
      <c r="L1518" s="82"/>
      <c r="M1518" s="11"/>
    </row>
    <row r="1519" spans="1:13" s="79" customFormat="1" ht="15" customHeight="1">
      <c r="A1519" s="72" t="str">
        <f>IF(B1519="Code",1+MAX(A$5:A1518),"")</f>
        <v/>
      </c>
      <c r="B1519" s="83"/>
      <c r="C1519" s="84" t="s">
        <v>212</v>
      </c>
      <c r="D1519" s="83"/>
      <c r="E1519" s="76">
        <v>2</v>
      </c>
      <c r="F1519" s="11"/>
      <c r="G1519" s="11"/>
      <c r="H1519" s="12"/>
      <c r="I1519" s="12"/>
      <c r="J1519" s="12" t="s">
        <v>216</v>
      </c>
      <c r="K1519" s="76"/>
      <c r="L1519" s="82"/>
      <c r="M1519" s="11"/>
    </row>
    <row r="1520" spans="1:13" s="79" customFormat="1" ht="13.5" customHeight="1">
      <c r="A1520" s="72" t="str">
        <f>IF(B1520="Code",1+MAX(A$5:A1519),"")</f>
        <v/>
      </c>
      <c r="B1520" s="85"/>
      <c r="C1520" s="167" t="s">
        <v>239</v>
      </c>
      <c r="D1520" s="168"/>
      <c r="E1520" s="76">
        <v>3</v>
      </c>
      <c r="F1520" s="11"/>
      <c r="G1520" s="11"/>
      <c r="H1520" s="12"/>
      <c r="I1520" s="13"/>
      <c r="J1520" s="12" t="s">
        <v>216</v>
      </c>
      <c r="K1520" s="76"/>
      <c r="L1520" s="82"/>
      <c r="M1520" s="11"/>
    </row>
    <row r="1521" spans="1:13" s="79" customFormat="1" ht="13.5">
      <c r="A1521" s="72" t="str">
        <f>IF(B1521="Code",1+MAX(A$5:A1520),"")</f>
        <v/>
      </c>
      <c r="B1521" s="86"/>
      <c r="C1521" s="169"/>
      <c r="D1521" s="170"/>
      <c r="E1521" s="87">
        <v>4</v>
      </c>
      <c r="F1521" s="11"/>
      <c r="G1521" s="11"/>
      <c r="H1521" s="12"/>
      <c r="I1521" s="12"/>
      <c r="J1521" s="12" t="s">
        <v>216</v>
      </c>
      <c r="K1521" s="76"/>
      <c r="L1521" s="82"/>
      <c r="M1521" s="11"/>
    </row>
    <row r="1522" spans="1:13" s="79" customFormat="1" ht="13.5">
      <c r="A1522" s="72" t="str">
        <f>IF(B1522="Code",1+MAX(A$5:A1521),"")</f>
        <v/>
      </c>
      <c r="B1522" s="88" t="s">
        <v>238</v>
      </c>
      <c r="C1522" s="102"/>
      <c r="D1522" s="89" t="str">
        <f>IF(ISNUMBER(C1522),VLOOKUP(C1522,Approaches,2,0),"")</f>
        <v/>
      </c>
      <c r="E1522" s="76">
        <v>5</v>
      </c>
      <c r="F1522" s="11"/>
      <c r="G1522" s="12"/>
      <c r="H1522" s="103"/>
      <c r="I1522" s="14"/>
      <c r="J1522" s="12" t="s">
        <v>216</v>
      </c>
      <c r="K1522" s="87"/>
      <c r="L1522" s="82"/>
      <c r="M1522" s="11"/>
    </row>
    <row r="1523" spans="1:13" s="79" customFormat="1" ht="13.5">
      <c r="A1523" s="72"/>
      <c r="B1523" s="88" t="s">
        <v>238</v>
      </c>
      <c r="C1523" s="102"/>
      <c r="D1523" s="86" t="str">
        <f>IF(ISNUMBER(C1523),VLOOKUP(C1523,Approaches,2,0),"")</f>
        <v/>
      </c>
      <c r="E1523" s="76">
        <v>6</v>
      </c>
      <c r="F1523" s="11"/>
      <c r="G1523" s="12"/>
      <c r="H1523" s="103"/>
      <c r="I1523" s="14"/>
      <c r="J1523" s="12"/>
      <c r="K1523" s="87"/>
      <c r="L1523" s="82"/>
      <c r="M1523" s="11"/>
    </row>
    <row r="1524" spans="1:13" s="79" customFormat="1" ht="13.5">
      <c r="A1524" s="72"/>
      <c r="B1524" s="88" t="s">
        <v>238</v>
      </c>
      <c r="C1524" s="102"/>
      <c r="D1524" s="86" t="str">
        <f>IF(ISNUMBER(C1524),VLOOKUP(C1524,Approaches,2,0),"")</f>
        <v/>
      </c>
      <c r="E1524" s="76">
        <v>7</v>
      </c>
      <c r="F1524" s="11"/>
      <c r="G1524" s="12"/>
      <c r="H1524" s="103"/>
      <c r="I1524" s="14"/>
      <c r="J1524" s="12"/>
      <c r="K1524" s="87"/>
      <c r="L1524" s="82"/>
      <c r="M1524" s="11"/>
    </row>
    <row r="1525" spans="1:13" s="79" customFormat="1" ht="13.5">
      <c r="A1525" s="72"/>
      <c r="B1525" s="88" t="s">
        <v>238</v>
      </c>
      <c r="C1525" s="102"/>
      <c r="D1525" s="86" t="str">
        <f>IF(ISNUMBER(C1525),VLOOKUP(C1525,Approaches,2,0),"")</f>
        <v/>
      </c>
      <c r="E1525" s="76">
        <v>8</v>
      </c>
      <c r="F1525" s="11"/>
      <c r="G1525" s="12"/>
      <c r="H1525" s="103"/>
      <c r="I1525" s="14"/>
      <c r="J1525" s="12"/>
      <c r="K1525" s="87"/>
      <c r="L1525" s="82"/>
      <c r="M1525" s="11"/>
    </row>
    <row r="1526" spans="1:13" s="79" customFormat="1" ht="13.5">
      <c r="A1526" s="72"/>
      <c r="B1526" s="88" t="s">
        <v>238</v>
      </c>
      <c r="C1526" s="102"/>
      <c r="D1526" s="90" t="str">
        <f>IF(ISNUMBER(C1526),VLOOKUP(C1526,Approaches,2,0),"")</f>
        <v/>
      </c>
      <c r="E1526" s="76">
        <v>9</v>
      </c>
      <c r="F1526" s="11"/>
      <c r="G1526" s="12"/>
      <c r="H1526" s="103"/>
      <c r="I1526" s="14"/>
      <c r="J1526" s="12"/>
      <c r="K1526" s="87"/>
      <c r="L1526" s="82"/>
      <c r="M1526" s="11"/>
    </row>
    <row r="1527" spans="1:13" s="79" customFormat="1" ht="14.25" thickBot="1">
      <c r="A1527" s="72"/>
      <c r="B1527" s="91"/>
      <c r="C1527" s="91"/>
      <c r="D1527" s="86"/>
      <c r="E1527" s="76">
        <v>10</v>
      </c>
      <c r="F1527" s="11"/>
      <c r="G1527" s="12"/>
      <c r="H1527" s="103"/>
      <c r="I1527" s="15"/>
      <c r="J1527" s="12"/>
      <c r="K1527" s="87"/>
      <c r="L1527" s="82"/>
      <c r="M1527" s="11"/>
    </row>
    <row r="1528" spans="1:13" s="79" customFormat="1" ht="14.25" thickBot="1">
      <c r="A1528" s="72" t="str">
        <f>IF(B1528="Code",1+MAX(A$5:A1522),"")</f>
        <v/>
      </c>
      <c r="B1528" s="92"/>
      <c r="C1528" s="92"/>
      <c r="D1528" s="92"/>
      <c r="E1528" s="93"/>
      <c r="F1528" s="94"/>
      <c r="G1528" s="92" t="s">
        <v>204</v>
      </c>
      <c r="H1528" s="95">
        <f>B1518</f>
        <v>1302241</v>
      </c>
      <c r="I1528" s="104"/>
      <c r="J1528" s="93" t="s">
        <v>216</v>
      </c>
      <c r="K1528" s="93"/>
      <c r="L1528" s="93"/>
      <c r="M1528" s="93"/>
    </row>
    <row r="1529" spans="1:13" s="79" customFormat="1" ht="14.25" thickBot="1">
      <c r="A1529" s="72">
        <f>IF(B1529="Code",1+MAX(A$5:A1528),"")</f>
        <v>128</v>
      </c>
      <c r="B1529" s="73" t="s">
        <v>199</v>
      </c>
      <c r="C1529" s="73"/>
      <c r="D1529" s="74" t="s">
        <v>200</v>
      </c>
      <c r="E1529" s="75"/>
      <c r="F1529" s="74" t="s">
        <v>201</v>
      </c>
      <c r="G1529" s="74" t="s">
        <v>202</v>
      </c>
      <c r="H1529" s="75" t="s">
        <v>198</v>
      </c>
      <c r="I1529" s="75" t="s">
        <v>203</v>
      </c>
      <c r="J1529" s="75" t="s">
        <v>215</v>
      </c>
      <c r="K1529" s="76"/>
      <c r="L1529" s="77" t="str">
        <f>IF(AND(ISNUMBER(I1540),ISNUMBER(H1540)),"OK","")</f>
        <v/>
      </c>
      <c r="M1529" s="78"/>
    </row>
    <row r="1530" spans="1:13" s="79" customFormat="1" ht="13.5">
      <c r="A1530" s="72" t="str">
        <f>IF(B1530="Code",1+MAX(A$5:A1529),"")</f>
        <v/>
      </c>
      <c r="B1530" s="80">
        <f>VLOOKUP(A1529,BasicHeadings,2,0)</f>
        <v>1302251</v>
      </c>
      <c r="C1530" s="81"/>
      <c r="D1530" s="80" t="str">
        <f>VLOOKUP(A1529,BasicHeadings,3,0)</f>
        <v>Receipts from sales</v>
      </c>
      <c r="E1530" s="76">
        <v>1</v>
      </c>
      <c r="F1530" s="11"/>
      <c r="G1530" s="11"/>
      <c r="H1530" s="12"/>
      <c r="I1530" s="12"/>
      <c r="J1530" s="12" t="s">
        <v>216</v>
      </c>
      <c r="K1530" s="76"/>
      <c r="L1530" s="82"/>
      <c r="M1530" s="11"/>
    </row>
    <row r="1531" spans="1:13" s="79" customFormat="1" ht="15" customHeight="1">
      <c r="A1531" s="72" t="str">
        <f>IF(B1531="Code",1+MAX(A$5:A1530),"")</f>
        <v/>
      </c>
      <c r="B1531" s="83"/>
      <c r="C1531" s="84" t="s">
        <v>212</v>
      </c>
      <c r="D1531" s="83"/>
      <c r="E1531" s="76">
        <v>2</v>
      </c>
      <c r="F1531" s="11"/>
      <c r="G1531" s="11"/>
      <c r="H1531" s="12"/>
      <c r="I1531" s="12"/>
      <c r="J1531" s="12" t="s">
        <v>216</v>
      </c>
      <c r="K1531" s="76"/>
      <c r="L1531" s="82"/>
      <c r="M1531" s="11"/>
    </row>
    <row r="1532" spans="1:13" s="79" customFormat="1" ht="13.5" customHeight="1">
      <c r="A1532" s="72" t="str">
        <f>IF(B1532="Code",1+MAX(A$5:A1531),"")</f>
        <v/>
      </c>
      <c r="B1532" s="85"/>
      <c r="C1532" s="167" t="s">
        <v>239</v>
      </c>
      <c r="D1532" s="168"/>
      <c r="E1532" s="76">
        <v>3</v>
      </c>
      <c r="F1532" s="11"/>
      <c r="G1532" s="11"/>
      <c r="H1532" s="12"/>
      <c r="I1532" s="13"/>
      <c r="J1532" s="12" t="s">
        <v>216</v>
      </c>
      <c r="K1532" s="76"/>
      <c r="L1532" s="82"/>
      <c r="M1532" s="11"/>
    </row>
    <row r="1533" spans="1:13" s="79" customFormat="1" ht="13.5">
      <c r="A1533" s="72" t="str">
        <f>IF(B1533="Code",1+MAX(A$5:A1532),"")</f>
        <v/>
      </c>
      <c r="B1533" s="86"/>
      <c r="C1533" s="169"/>
      <c r="D1533" s="170"/>
      <c r="E1533" s="87">
        <v>4</v>
      </c>
      <c r="F1533" s="11"/>
      <c r="G1533" s="11"/>
      <c r="H1533" s="12"/>
      <c r="I1533" s="12"/>
      <c r="J1533" s="12" t="s">
        <v>216</v>
      </c>
      <c r="K1533" s="76"/>
      <c r="L1533" s="82"/>
      <c r="M1533" s="11"/>
    </row>
    <row r="1534" spans="1:13" s="79" customFormat="1" ht="13.5">
      <c r="A1534" s="72" t="str">
        <f>IF(B1534="Code",1+MAX(A$5:A1533),"")</f>
        <v/>
      </c>
      <c r="B1534" s="88" t="s">
        <v>238</v>
      </c>
      <c r="C1534" s="102"/>
      <c r="D1534" s="89" t="str">
        <f>IF(ISNUMBER(C1534),VLOOKUP(C1534,Approaches,2,0),"")</f>
        <v/>
      </c>
      <c r="E1534" s="76">
        <v>5</v>
      </c>
      <c r="F1534" s="11"/>
      <c r="G1534" s="12"/>
      <c r="H1534" s="103"/>
      <c r="I1534" s="14"/>
      <c r="J1534" s="12" t="s">
        <v>216</v>
      </c>
      <c r="K1534" s="87"/>
      <c r="L1534" s="82"/>
      <c r="M1534" s="11"/>
    </row>
    <row r="1535" spans="1:13" s="79" customFormat="1" ht="13.5">
      <c r="A1535" s="72"/>
      <c r="B1535" s="88" t="s">
        <v>238</v>
      </c>
      <c r="C1535" s="102"/>
      <c r="D1535" s="86" t="str">
        <f>IF(ISNUMBER(C1535),VLOOKUP(C1535,Approaches,2,0),"")</f>
        <v/>
      </c>
      <c r="E1535" s="76">
        <v>6</v>
      </c>
      <c r="F1535" s="11"/>
      <c r="G1535" s="12"/>
      <c r="H1535" s="103"/>
      <c r="I1535" s="14"/>
      <c r="J1535" s="12"/>
      <c r="K1535" s="87"/>
      <c r="L1535" s="82"/>
      <c r="M1535" s="11"/>
    </row>
    <row r="1536" spans="1:13" s="79" customFormat="1" ht="13.5">
      <c r="A1536" s="72"/>
      <c r="B1536" s="88" t="s">
        <v>238</v>
      </c>
      <c r="C1536" s="102"/>
      <c r="D1536" s="86" t="str">
        <f>IF(ISNUMBER(C1536),VLOOKUP(C1536,Approaches,2,0),"")</f>
        <v/>
      </c>
      <c r="E1536" s="76">
        <v>7</v>
      </c>
      <c r="F1536" s="11"/>
      <c r="G1536" s="12"/>
      <c r="H1536" s="103"/>
      <c r="I1536" s="14"/>
      <c r="J1536" s="12"/>
      <c r="K1536" s="87"/>
      <c r="L1536" s="82"/>
      <c r="M1536" s="11"/>
    </row>
    <row r="1537" spans="1:13" s="79" customFormat="1" ht="13.5">
      <c r="A1537" s="72"/>
      <c r="B1537" s="88" t="s">
        <v>238</v>
      </c>
      <c r="C1537" s="102"/>
      <c r="D1537" s="86" t="str">
        <f>IF(ISNUMBER(C1537),VLOOKUP(C1537,Approaches,2,0),"")</f>
        <v/>
      </c>
      <c r="E1537" s="76">
        <v>8</v>
      </c>
      <c r="F1537" s="11"/>
      <c r="G1537" s="12"/>
      <c r="H1537" s="103"/>
      <c r="I1537" s="14"/>
      <c r="J1537" s="12"/>
      <c r="K1537" s="87"/>
      <c r="L1537" s="82"/>
      <c r="M1537" s="11"/>
    </row>
    <row r="1538" spans="1:13" s="79" customFormat="1" ht="13.5">
      <c r="A1538" s="72"/>
      <c r="B1538" s="88" t="s">
        <v>238</v>
      </c>
      <c r="C1538" s="102"/>
      <c r="D1538" s="90" t="str">
        <f>IF(ISNUMBER(C1538),VLOOKUP(C1538,Approaches,2,0),"")</f>
        <v/>
      </c>
      <c r="E1538" s="76">
        <v>9</v>
      </c>
      <c r="F1538" s="11"/>
      <c r="G1538" s="12"/>
      <c r="H1538" s="103"/>
      <c r="I1538" s="14"/>
      <c r="J1538" s="12"/>
      <c r="K1538" s="87"/>
      <c r="L1538" s="82"/>
      <c r="M1538" s="11"/>
    </row>
    <row r="1539" spans="1:13" s="79" customFormat="1" ht="14.25" thickBot="1">
      <c r="A1539" s="72"/>
      <c r="B1539" s="91"/>
      <c r="C1539" s="91"/>
      <c r="D1539" s="86"/>
      <c r="E1539" s="76">
        <v>10</v>
      </c>
      <c r="F1539" s="11"/>
      <c r="G1539" s="12"/>
      <c r="H1539" s="103"/>
      <c r="I1539" s="15"/>
      <c r="J1539" s="12"/>
      <c r="K1539" s="87"/>
      <c r="L1539" s="82"/>
      <c r="M1539" s="11"/>
    </row>
    <row r="1540" spans="1:13" s="79" customFormat="1" ht="14.25" thickBot="1">
      <c r="A1540" s="72" t="str">
        <f>IF(B1540="Code",1+MAX(A$5:A1534),"")</f>
        <v/>
      </c>
      <c r="B1540" s="92"/>
      <c r="C1540" s="92"/>
      <c r="D1540" s="92"/>
      <c r="E1540" s="93"/>
      <c r="F1540" s="94"/>
      <c r="G1540" s="92" t="s">
        <v>204</v>
      </c>
      <c r="H1540" s="95">
        <f>B1530</f>
        <v>1302251</v>
      </c>
      <c r="I1540" s="104"/>
      <c r="J1540" s="93" t="s">
        <v>216</v>
      </c>
      <c r="K1540" s="93"/>
      <c r="L1540" s="93"/>
      <c r="M1540" s="93"/>
    </row>
    <row r="1541" spans="1:13" s="79" customFormat="1" ht="14.25" thickBot="1">
      <c r="A1541" s="72">
        <f>IF(B1541="Code",1+MAX(A$5:A1540),"")</f>
        <v>129</v>
      </c>
      <c r="B1541" s="73" t="s">
        <v>199</v>
      </c>
      <c r="C1541" s="73"/>
      <c r="D1541" s="74" t="s">
        <v>200</v>
      </c>
      <c r="E1541" s="75"/>
      <c r="F1541" s="74" t="s">
        <v>201</v>
      </c>
      <c r="G1541" s="74" t="s">
        <v>202</v>
      </c>
      <c r="H1541" s="75" t="s">
        <v>198</v>
      </c>
      <c r="I1541" s="75" t="s">
        <v>203</v>
      </c>
      <c r="J1541" s="75" t="s">
        <v>215</v>
      </c>
      <c r="K1541" s="76"/>
      <c r="L1541" s="77" t="str">
        <f>IF(AND(ISNUMBER(I1552),ISNUMBER(H1552)),"OK","")</f>
        <v/>
      </c>
      <c r="M1541" s="78"/>
    </row>
    <row r="1542" spans="1:13" s="79" customFormat="1" ht="13.5">
      <c r="A1542" s="72" t="str">
        <f>IF(B1542="Code",1+MAX(A$5:A1541),"")</f>
        <v/>
      </c>
      <c r="B1542" s="80">
        <f>VLOOKUP(A1541,BasicHeadings,2,0)</f>
        <v>1303111</v>
      </c>
      <c r="C1542" s="81"/>
      <c r="D1542" s="80" t="str">
        <f>VLOOKUP(A1541,BasicHeadings,3,0)</f>
        <v>Recreation and culture</v>
      </c>
      <c r="E1542" s="76">
        <v>1</v>
      </c>
      <c r="F1542" s="11"/>
      <c r="G1542" s="11"/>
      <c r="H1542" s="12"/>
      <c r="I1542" s="12"/>
      <c r="J1542" s="12" t="s">
        <v>216</v>
      </c>
      <c r="K1542" s="76"/>
      <c r="L1542" s="82"/>
      <c r="M1542" s="11"/>
    </row>
    <row r="1543" spans="1:13" s="79" customFormat="1" ht="15" customHeight="1">
      <c r="A1543" s="72" t="str">
        <f>IF(B1543="Code",1+MAX(A$5:A1542),"")</f>
        <v/>
      </c>
      <c r="B1543" s="83"/>
      <c r="C1543" s="84" t="s">
        <v>212</v>
      </c>
      <c r="D1543" s="83"/>
      <c r="E1543" s="76">
        <v>2</v>
      </c>
      <c r="F1543" s="11"/>
      <c r="G1543" s="11"/>
      <c r="H1543" s="12"/>
      <c r="I1543" s="12"/>
      <c r="J1543" s="12" t="s">
        <v>216</v>
      </c>
      <c r="K1543" s="76"/>
      <c r="L1543" s="82"/>
      <c r="M1543" s="11"/>
    </row>
    <row r="1544" spans="1:13" s="79" customFormat="1" ht="13.5" customHeight="1">
      <c r="A1544" s="72" t="str">
        <f>IF(B1544="Code",1+MAX(A$5:A1543),"")</f>
        <v/>
      </c>
      <c r="B1544" s="85"/>
      <c r="C1544" s="167" t="s">
        <v>239</v>
      </c>
      <c r="D1544" s="168"/>
      <c r="E1544" s="76">
        <v>3</v>
      </c>
      <c r="F1544" s="11"/>
      <c r="G1544" s="11"/>
      <c r="H1544" s="12"/>
      <c r="I1544" s="13"/>
      <c r="J1544" s="12" t="s">
        <v>216</v>
      </c>
      <c r="K1544" s="76"/>
      <c r="L1544" s="82"/>
      <c r="M1544" s="11"/>
    </row>
    <row r="1545" spans="1:13" s="79" customFormat="1" ht="13.5">
      <c r="A1545" s="72" t="str">
        <f>IF(B1545="Code",1+MAX(A$5:A1544),"")</f>
        <v/>
      </c>
      <c r="B1545" s="86"/>
      <c r="C1545" s="169"/>
      <c r="D1545" s="170"/>
      <c r="E1545" s="87">
        <v>4</v>
      </c>
      <c r="F1545" s="11"/>
      <c r="G1545" s="11"/>
      <c r="H1545" s="12"/>
      <c r="I1545" s="12"/>
      <c r="J1545" s="12" t="s">
        <v>216</v>
      </c>
      <c r="K1545" s="76"/>
      <c r="L1545" s="82"/>
      <c r="M1545" s="11"/>
    </row>
    <row r="1546" spans="1:13" s="79" customFormat="1" ht="13.5">
      <c r="A1546" s="72" t="str">
        <f>IF(B1546="Code",1+MAX(A$5:A1545),"")</f>
        <v/>
      </c>
      <c r="B1546" s="88" t="s">
        <v>238</v>
      </c>
      <c r="C1546" s="102"/>
      <c r="D1546" s="89" t="str">
        <f>IF(ISNUMBER(C1546),VLOOKUP(C1546,Approaches,2,0),"")</f>
        <v/>
      </c>
      <c r="E1546" s="76">
        <v>5</v>
      </c>
      <c r="F1546" s="11"/>
      <c r="G1546" s="12"/>
      <c r="H1546" s="103"/>
      <c r="I1546" s="14"/>
      <c r="J1546" s="12" t="s">
        <v>216</v>
      </c>
      <c r="K1546" s="87"/>
      <c r="L1546" s="82"/>
      <c r="M1546" s="11"/>
    </row>
    <row r="1547" spans="1:13" s="79" customFormat="1" ht="13.5">
      <c r="A1547" s="72"/>
      <c r="B1547" s="88" t="s">
        <v>238</v>
      </c>
      <c r="C1547" s="102"/>
      <c r="D1547" s="86" t="str">
        <f>IF(ISNUMBER(C1547),VLOOKUP(C1547,Approaches,2,0),"")</f>
        <v/>
      </c>
      <c r="E1547" s="76">
        <v>6</v>
      </c>
      <c r="F1547" s="11"/>
      <c r="G1547" s="12"/>
      <c r="H1547" s="103"/>
      <c r="I1547" s="14"/>
      <c r="J1547" s="12"/>
      <c r="K1547" s="87"/>
      <c r="L1547" s="82"/>
      <c r="M1547" s="11"/>
    </row>
    <row r="1548" spans="1:13" s="79" customFormat="1" ht="13.5">
      <c r="A1548" s="72"/>
      <c r="B1548" s="88" t="s">
        <v>238</v>
      </c>
      <c r="C1548" s="102"/>
      <c r="D1548" s="86" t="str">
        <f>IF(ISNUMBER(C1548),VLOOKUP(C1548,Approaches,2,0),"")</f>
        <v/>
      </c>
      <c r="E1548" s="76">
        <v>7</v>
      </c>
      <c r="F1548" s="11"/>
      <c r="G1548" s="12"/>
      <c r="H1548" s="103"/>
      <c r="I1548" s="14"/>
      <c r="J1548" s="12"/>
      <c r="K1548" s="87"/>
      <c r="L1548" s="82"/>
      <c r="M1548" s="11"/>
    </row>
    <row r="1549" spans="1:13" s="79" customFormat="1" ht="13.5">
      <c r="A1549" s="72"/>
      <c r="B1549" s="88" t="s">
        <v>238</v>
      </c>
      <c r="C1549" s="102"/>
      <c r="D1549" s="86" t="str">
        <f>IF(ISNUMBER(C1549),VLOOKUP(C1549,Approaches,2,0),"")</f>
        <v/>
      </c>
      <c r="E1549" s="76">
        <v>8</v>
      </c>
      <c r="F1549" s="11"/>
      <c r="G1549" s="12"/>
      <c r="H1549" s="103"/>
      <c r="I1549" s="14"/>
      <c r="J1549" s="12"/>
      <c r="K1549" s="87"/>
      <c r="L1549" s="82"/>
      <c r="M1549" s="11"/>
    </row>
    <row r="1550" spans="1:13" s="79" customFormat="1" ht="13.5">
      <c r="A1550" s="72"/>
      <c r="B1550" s="88" t="s">
        <v>238</v>
      </c>
      <c r="C1550" s="102"/>
      <c r="D1550" s="90" t="str">
        <f>IF(ISNUMBER(C1550),VLOOKUP(C1550,Approaches,2,0),"")</f>
        <v/>
      </c>
      <c r="E1550" s="76">
        <v>9</v>
      </c>
      <c r="F1550" s="11"/>
      <c r="G1550" s="12"/>
      <c r="H1550" s="103"/>
      <c r="I1550" s="14"/>
      <c r="J1550" s="12"/>
      <c r="K1550" s="87"/>
      <c r="L1550" s="82"/>
      <c r="M1550" s="11"/>
    </row>
    <row r="1551" spans="1:13" s="79" customFormat="1" ht="14.25" thickBot="1">
      <c r="A1551" s="72"/>
      <c r="B1551" s="91"/>
      <c r="C1551" s="91"/>
      <c r="D1551" s="86"/>
      <c r="E1551" s="76">
        <v>10</v>
      </c>
      <c r="F1551" s="11"/>
      <c r="G1551" s="12"/>
      <c r="H1551" s="103"/>
      <c r="I1551" s="15"/>
      <c r="J1551" s="12"/>
      <c r="K1551" s="87"/>
      <c r="L1551" s="82"/>
      <c r="M1551" s="11"/>
    </row>
    <row r="1552" spans="1:13" s="79" customFormat="1" ht="14.25" thickBot="1">
      <c r="A1552" s="72" t="str">
        <f>IF(B1552="Code",1+MAX(A$5:A1546),"")</f>
        <v/>
      </c>
      <c r="B1552" s="92"/>
      <c r="C1552" s="92"/>
      <c r="D1552" s="92"/>
      <c r="E1552" s="93"/>
      <c r="F1552" s="94"/>
      <c r="G1552" s="92" t="s">
        <v>204</v>
      </c>
      <c r="H1552" s="95">
        <f>B1542</f>
        <v>1303111</v>
      </c>
      <c r="I1552" s="104"/>
      <c r="J1552" s="93" t="s">
        <v>216</v>
      </c>
      <c r="K1552" s="93"/>
      <c r="L1552" s="93"/>
      <c r="M1552" s="93"/>
    </row>
    <row r="1553" spans="1:13" s="79" customFormat="1" ht="14.25" thickBot="1">
      <c r="A1553" s="72">
        <f>IF(B1553="Code",1+MAX(A$5:A1552),"")</f>
        <v>130</v>
      </c>
      <c r="B1553" s="73" t="s">
        <v>199</v>
      </c>
      <c r="C1553" s="73"/>
      <c r="D1553" s="74" t="s">
        <v>200</v>
      </c>
      <c r="E1553" s="75"/>
      <c r="F1553" s="74" t="s">
        <v>201</v>
      </c>
      <c r="G1553" s="74" t="s">
        <v>202</v>
      </c>
      <c r="H1553" s="75" t="s">
        <v>198</v>
      </c>
      <c r="I1553" s="75" t="s">
        <v>203</v>
      </c>
      <c r="J1553" s="75" t="s">
        <v>215</v>
      </c>
      <c r="K1553" s="76"/>
      <c r="L1553" s="77" t="str">
        <f>IF(AND(ISNUMBER(I1564),ISNUMBER(H1564)),"OK","")</f>
        <v/>
      </c>
      <c r="M1553" s="78"/>
    </row>
    <row r="1554" spans="1:13" s="79" customFormat="1" ht="13.5">
      <c r="A1554" s="72" t="str">
        <f>IF(B1554="Code",1+MAX(A$5:A1553),"")</f>
        <v/>
      </c>
      <c r="B1554" s="80">
        <f>VLOOKUP(A1553,BasicHeadings,2,0)</f>
        <v>1304111</v>
      </c>
      <c r="C1554" s="81"/>
      <c r="D1554" s="80" t="str">
        <f>VLOOKUP(A1553,BasicHeadings,3,0)</f>
        <v>Education benefits and reimbursements</v>
      </c>
      <c r="E1554" s="76">
        <v>1</v>
      </c>
      <c r="F1554" s="11"/>
      <c r="G1554" s="11"/>
      <c r="H1554" s="12"/>
      <c r="I1554" s="12"/>
      <c r="J1554" s="12" t="s">
        <v>216</v>
      </c>
      <c r="K1554" s="76"/>
      <c r="L1554" s="82"/>
      <c r="M1554" s="11"/>
    </row>
    <row r="1555" spans="1:13" s="79" customFormat="1" ht="15" customHeight="1">
      <c r="A1555" s="72" t="str">
        <f>IF(B1555="Code",1+MAX(A$5:A1554),"")</f>
        <v/>
      </c>
      <c r="B1555" s="83"/>
      <c r="C1555" s="84" t="s">
        <v>212</v>
      </c>
      <c r="D1555" s="83"/>
      <c r="E1555" s="76">
        <v>2</v>
      </c>
      <c r="F1555" s="11"/>
      <c r="G1555" s="11"/>
      <c r="H1555" s="12"/>
      <c r="I1555" s="12"/>
      <c r="J1555" s="12" t="s">
        <v>216</v>
      </c>
      <c r="K1555" s="76"/>
      <c r="L1555" s="82"/>
      <c r="M1555" s="11"/>
    </row>
    <row r="1556" spans="1:13" s="79" customFormat="1" ht="13.5" customHeight="1">
      <c r="A1556" s="72" t="str">
        <f>IF(B1556="Code",1+MAX(A$5:A1555),"")</f>
        <v/>
      </c>
      <c r="B1556" s="85"/>
      <c r="C1556" s="167" t="s">
        <v>239</v>
      </c>
      <c r="D1556" s="168"/>
      <c r="E1556" s="76">
        <v>3</v>
      </c>
      <c r="F1556" s="11"/>
      <c r="G1556" s="11"/>
      <c r="H1556" s="12"/>
      <c r="I1556" s="13"/>
      <c r="J1556" s="12" t="s">
        <v>216</v>
      </c>
      <c r="K1556" s="76"/>
      <c r="L1556" s="82"/>
      <c r="M1556" s="11"/>
    </row>
    <row r="1557" spans="1:13" s="79" customFormat="1" ht="13.5">
      <c r="A1557" s="72" t="str">
        <f>IF(B1557="Code",1+MAX(A$5:A1556),"")</f>
        <v/>
      </c>
      <c r="B1557" s="86"/>
      <c r="C1557" s="169"/>
      <c r="D1557" s="170"/>
      <c r="E1557" s="87">
        <v>4</v>
      </c>
      <c r="F1557" s="11"/>
      <c r="G1557" s="11"/>
      <c r="H1557" s="12"/>
      <c r="I1557" s="12"/>
      <c r="J1557" s="12" t="s">
        <v>216</v>
      </c>
      <c r="K1557" s="76"/>
      <c r="L1557" s="82"/>
      <c r="M1557" s="11"/>
    </row>
    <row r="1558" spans="1:13" s="79" customFormat="1" ht="13.5">
      <c r="A1558" s="72" t="str">
        <f>IF(B1558="Code",1+MAX(A$5:A1557),"")</f>
        <v/>
      </c>
      <c r="B1558" s="88" t="s">
        <v>238</v>
      </c>
      <c r="C1558" s="102"/>
      <c r="D1558" s="89" t="str">
        <f>IF(ISNUMBER(C1558),VLOOKUP(C1558,Approaches,2,0),"")</f>
        <v/>
      </c>
      <c r="E1558" s="76">
        <v>5</v>
      </c>
      <c r="F1558" s="11"/>
      <c r="G1558" s="12"/>
      <c r="H1558" s="103"/>
      <c r="I1558" s="14"/>
      <c r="J1558" s="12" t="s">
        <v>216</v>
      </c>
      <c r="K1558" s="87"/>
      <c r="L1558" s="82"/>
      <c r="M1558" s="11"/>
    </row>
    <row r="1559" spans="1:13" s="79" customFormat="1" ht="13.5">
      <c r="A1559" s="72"/>
      <c r="B1559" s="88" t="s">
        <v>238</v>
      </c>
      <c r="C1559" s="102"/>
      <c r="D1559" s="86" t="str">
        <f>IF(ISNUMBER(C1559),VLOOKUP(C1559,Approaches,2,0),"")</f>
        <v/>
      </c>
      <c r="E1559" s="76">
        <v>6</v>
      </c>
      <c r="F1559" s="11"/>
      <c r="G1559" s="12"/>
      <c r="H1559" s="103"/>
      <c r="I1559" s="14"/>
      <c r="J1559" s="12"/>
      <c r="K1559" s="87"/>
      <c r="L1559" s="82"/>
      <c r="M1559" s="11"/>
    </row>
    <row r="1560" spans="1:13" s="79" customFormat="1" ht="13.5">
      <c r="A1560" s="72"/>
      <c r="B1560" s="88" t="s">
        <v>238</v>
      </c>
      <c r="C1560" s="102"/>
      <c r="D1560" s="86" t="str">
        <f>IF(ISNUMBER(C1560),VLOOKUP(C1560,Approaches,2,0),"")</f>
        <v/>
      </c>
      <c r="E1560" s="76">
        <v>7</v>
      </c>
      <c r="F1560" s="11"/>
      <c r="G1560" s="12"/>
      <c r="H1560" s="103"/>
      <c r="I1560" s="14"/>
      <c r="J1560" s="12"/>
      <c r="K1560" s="87"/>
      <c r="L1560" s="82"/>
      <c r="M1560" s="11"/>
    </row>
    <row r="1561" spans="1:13" s="79" customFormat="1" ht="13.5">
      <c r="A1561" s="72"/>
      <c r="B1561" s="88" t="s">
        <v>238</v>
      </c>
      <c r="C1561" s="102"/>
      <c r="D1561" s="86" t="str">
        <f>IF(ISNUMBER(C1561),VLOOKUP(C1561,Approaches,2,0),"")</f>
        <v/>
      </c>
      <c r="E1561" s="76">
        <v>8</v>
      </c>
      <c r="F1561" s="11"/>
      <c r="G1561" s="12"/>
      <c r="H1561" s="103"/>
      <c r="I1561" s="14"/>
      <c r="J1561" s="12"/>
      <c r="K1561" s="87"/>
      <c r="L1561" s="82"/>
      <c r="M1561" s="11"/>
    </row>
    <row r="1562" spans="1:13" s="79" customFormat="1" ht="13.5">
      <c r="A1562" s="72"/>
      <c r="B1562" s="88" t="s">
        <v>238</v>
      </c>
      <c r="C1562" s="102"/>
      <c r="D1562" s="90" t="str">
        <f>IF(ISNUMBER(C1562),VLOOKUP(C1562,Approaches,2,0),"")</f>
        <v/>
      </c>
      <c r="E1562" s="76">
        <v>9</v>
      </c>
      <c r="F1562" s="11"/>
      <c r="G1562" s="12"/>
      <c r="H1562" s="103"/>
      <c r="I1562" s="14"/>
      <c r="J1562" s="12"/>
      <c r="K1562" s="87"/>
      <c r="L1562" s="82"/>
      <c r="M1562" s="11"/>
    </row>
    <row r="1563" spans="1:13" s="79" customFormat="1" ht="14.25" thickBot="1">
      <c r="A1563" s="72"/>
      <c r="B1563" s="91"/>
      <c r="C1563" s="91"/>
      <c r="D1563" s="86"/>
      <c r="E1563" s="76">
        <v>10</v>
      </c>
      <c r="F1563" s="11"/>
      <c r="G1563" s="12"/>
      <c r="H1563" s="103"/>
      <c r="I1563" s="15"/>
      <c r="J1563" s="12"/>
      <c r="K1563" s="87"/>
      <c r="L1563" s="82"/>
      <c r="M1563" s="11"/>
    </row>
    <row r="1564" spans="1:13" s="79" customFormat="1" ht="14.25" thickBot="1">
      <c r="A1564" s="72" t="str">
        <f>IF(B1564="Code",1+MAX(A$5:A1558),"")</f>
        <v/>
      </c>
      <c r="B1564" s="92"/>
      <c r="C1564" s="92"/>
      <c r="D1564" s="92"/>
      <c r="E1564" s="93"/>
      <c r="F1564" s="94"/>
      <c r="G1564" s="92" t="s">
        <v>204</v>
      </c>
      <c r="H1564" s="95">
        <f>B1554</f>
        <v>1304111</v>
      </c>
      <c r="I1564" s="104"/>
      <c r="J1564" s="93" t="s">
        <v>216</v>
      </c>
      <c r="K1564" s="93"/>
      <c r="L1564" s="93"/>
      <c r="M1564" s="93"/>
    </row>
    <row r="1565" spans="1:13" s="79" customFormat="1" ht="14.25" thickBot="1">
      <c r="A1565" s="72">
        <f>IF(B1565="Code",1+MAX(A$5:A1564),"")</f>
        <v>131</v>
      </c>
      <c r="B1565" s="73" t="s">
        <v>199</v>
      </c>
      <c r="C1565" s="73"/>
      <c r="D1565" s="74" t="s">
        <v>200</v>
      </c>
      <c r="E1565" s="75"/>
      <c r="F1565" s="74" t="s">
        <v>201</v>
      </c>
      <c r="G1565" s="74" t="s">
        <v>202</v>
      </c>
      <c r="H1565" s="75" t="s">
        <v>198</v>
      </c>
      <c r="I1565" s="75" t="s">
        <v>203</v>
      </c>
      <c r="J1565" s="75" t="s">
        <v>215</v>
      </c>
      <c r="K1565" s="76"/>
      <c r="L1565" s="77" t="str">
        <f>IF(AND(ISNUMBER(I1576),ISNUMBER(H1576)),"OK","")</f>
        <v/>
      </c>
      <c r="M1565" s="78"/>
    </row>
    <row r="1566" spans="1:13" s="79" customFormat="1" ht="13.5">
      <c r="A1566" s="72" t="str">
        <f>IF(B1566="Code",1+MAX(A$5:A1565),"")</f>
        <v/>
      </c>
      <c r="B1566" s="80">
        <f>VLOOKUP(A1565,BasicHeadings,2,0)</f>
        <v>1304211</v>
      </c>
      <c r="C1566" s="81"/>
      <c r="D1566" s="80" t="str">
        <f>VLOOKUP(A1565,BasicHeadings,3,0)</f>
        <v>Compensation of employees</v>
      </c>
      <c r="E1566" s="76">
        <v>1</v>
      </c>
      <c r="F1566" s="11"/>
      <c r="G1566" s="11"/>
      <c r="H1566" s="12"/>
      <c r="I1566" s="12"/>
      <c r="J1566" s="12" t="s">
        <v>216</v>
      </c>
      <c r="K1566" s="76"/>
      <c r="L1566" s="82"/>
      <c r="M1566" s="11"/>
    </row>
    <row r="1567" spans="1:13" s="79" customFormat="1" ht="15" customHeight="1">
      <c r="A1567" s="72" t="str">
        <f>IF(B1567="Code",1+MAX(A$5:A1566),"")</f>
        <v/>
      </c>
      <c r="B1567" s="83"/>
      <c r="C1567" s="84" t="s">
        <v>212</v>
      </c>
      <c r="D1567" s="83"/>
      <c r="E1567" s="76">
        <v>2</v>
      </c>
      <c r="F1567" s="11"/>
      <c r="G1567" s="11"/>
      <c r="H1567" s="12"/>
      <c r="I1567" s="12"/>
      <c r="J1567" s="12" t="s">
        <v>216</v>
      </c>
      <c r="K1567" s="76"/>
      <c r="L1567" s="82"/>
      <c r="M1567" s="11"/>
    </row>
    <row r="1568" spans="1:13" s="79" customFormat="1" ht="13.5" customHeight="1">
      <c r="A1568" s="72" t="str">
        <f>IF(B1568="Code",1+MAX(A$5:A1567),"")</f>
        <v/>
      </c>
      <c r="B1568" s="85"/>
      <c r="C1568" s="167" t="s">
        <v>239</v>
      </c>
      <c r="D1568" s="168"/>
      <c r="E1568" s="76">
        <v>3</v>
      </c>
      <c r="F1568" s="11"/>
      <c r="G1568" s="11"/>
      <c r="H1568" s="12"/>
      <c r="I1568" s="13"/>
      <c r="J1568" s="12" t="s">
        <v>216</v>
      </c>
      <c r="K1568" s="76"/>
      <c r="L1568" s="82"/>
      <c r="M1568" s="11"/>
    </row>
    <row r="1569" spans="1:13" s="79" customFormat="1" ht="13.5">
      <c r="A1569" s="72" t="str">
        <f>IF(B1569="Code",1+MAX(A$5:A1568),"")</f>
        <v/>
      </c>
      <c r="B1569" s="86"/>
      <c r="C1569" s="169"/>
      <c r="D1569" s="170"/>
      <c r="E1569" s="87">
        <v>4</v>
      </c>
      <c r="F1569" s="11"/>
      <c r="G1569" s="11"/>
      <c r="H1569" s="12"/>
      <c r="I1569" s="12"/>
      <c r="J1569" s="12" t="s">
        <v>216</v>
      </c>
      <c r="K1569" s="76"/>
      <c r="L1569" s="82"/>
      <c r="M1569" s="11"/>
    </row>
    <row r="1570" spans="1:13" s="79" customFormat="1" ht="13.5">
      <c r="A1570" s="72" t="str">
        <f>IF(B1570="Code",1+MAX(A$5:A1569),"")</f>
        <v/>
      </c>
      <c r="B1570" s="88" t="s">
        <v>238</v>
      </c>
      <c r="C1570" s="102"/>
      <c r="D1570" s="89" t="str">
        <f>IF(ISNUMBER(C1570),VLOOKUP(C1570,Approaches,2,0),"")</f>
        <v/>
      </c>
      <c r="E1570" s="76">
        <v>5</v>
      </c>
      <c r="F1570" s="11"/>
      <c r="G1570" s="12"/>
      <c r="H1570" s="103"/>
      <c r="I1570" s="14"/>
      <c r="J1570" s="12" t="s">
        <v>216</v>
      </c>
      <c r="K1570" s="87"/>
      <c r="L1570" s="82"/>
      <c r="M1570" s="11"/>
    </row>
    <row r="1571" spans="1:13" s="79" customFormat="1" ht="13.5">
      <c r="A1571" s="72"/>
      <c r="B1571" s="88" t="s">
        <v>238</v>
      </c>
      <c r="C1571" s="102"/>
      <c r="D1571" s="86" t="str">
        <f>IF(ISNUMBER(C1571),VLOOKUP(C1571,Approaches,2,0),"")</f>
        <v/>
      </c>
      <c r="E1571" s="76">
        <v>6</v>
      </c>
      <c r="F1571" s="11"/>
      <c r="G1571" s="12"/>
      <c r="H1571" s="103"/>
      <c r="I1571" s="14"/>
      <c r="J1571" s="12"/>
      <c r="K1571" s="87"/>
      <c r="L1571" s="82"/>
      <c r="M1571" s="11"/>
    </row>
    <row r="1572" spans="1:13" s="79" customFormat="1" ht="13.5">
      <c r="A1572" s="72"/>
      <c r="B1572" s="88" t="s">
        <v>238</v>
      </c>
      <c r="C1572" s="102"/>
      <c r="D1572" s="86" t="str">
        <f>IF(ISNUMBER(C1572),VLOOKUP(C1572,Approaches,2,0),"")</f>
        <v/>
      </c>
      <c r="E1572" s="76">
        <v>7</v>
      </c>
      <c r="F1572" s="11"/>
      <c r="G1572" s="12"/>
      <c r="H1572" s="103"/>
      <c r="I1572" s="14"/>
      <c r="J1572" s="12"/>
      <c r="K1572" s="87"/>
      <c r="L1572" s="82"/>
      <c r="M1572" s="11"/>
    </row>
    <row r="1573" spans="1:13" s="79" customFormat="1" ht="13.5">
      <c r="A1573" s="72"/>
      <c r="B1573" s="88" t="s">
        <v>238</v>
      </c>
      <c r="C1573" s="102"/>
      <c r="D1573" s="86" t="str">
        <f>IF(ISNUMBER(C1573),VLOOKUP(C1573,Approaches,2,0),"")</f>
        <v/>
      </c>
      <c r="E1573" s="76">
        <v>8</v>
      </c>
      <c r="F1573" s="11"/>
      <c r="G1573" s="12"/>
      <c r="H1573" s="103"/>
      <c r="I1573" s="14"/>
      <c r="J1573" s="12"/>
      <c r="K1573" s="87"/>
      <c r="L1573" s="82"/>
      <c r="M1573" s="11"/>
    </row>
    <row r="1574" spans="1:13" s="79" customFormat="1" ht="13.5">
      <c r="A1574" s="72"/>
      <c r="B1574" s="88" t="s">
        <v>238</v>
      </c>
      <c r="C1574" s="102"/>
      <c r="D1574" s="90" t="str">
        <f>IF(ISNUMBER(C1574),VLOOKUP(C1574,Approaches,2,0),"")</f>
        <v/>
      </c>
      <c r="E1574" s="76">
        <v>9</v>
      </c>
      <c r="F1574" s="11"/>
      <c r="G1574" s="12"/>
      <c r="H1574" s="103"/>
      <c r="I1574" s="14"/>
      <c r="J1574" s="12"/>
      <c r="K1574" s="87"/>
      <c r="L1574" s="82"/>
      <c r="M1574" s="11"/>
    </row>
    <row r="1575" spans="1:13" s="79" customFormat="1" ht="14.25" thickBot="1">
      <c r="A1575" s="72"/>
      <c r="B1575" s="91"/>
      <c r="C1575" s="91"/>
      <c r="D1575" s="86"/>
      <c r="E1575" s="76">
        <v>10</v>
      </c>
      <c r="F1575" s="11"/>
      <c r="G1575" s="12"/>
      <c r="H1575" s="103"/>
      <c r="I1575" s="15"/>
      <c r="J1575" s="12"/>
      <c r="K1575" s="87"/>
      <c r="L1575" s="82"/>
      <c r="M1575" s="11"/>
    </row>
    <row r="1576" spans="1:13" s="79" customFormat="1" ht="14.25" thickBot="1">
      <c r="A1576" s="72" t="str">
        <f>IF(B1576="Code",1+MAX(A$5:A1570),"")</f>
        <v/>
      </c>
      <c r="B1576" s="92"/>
      <c r="C1576" s="92"/>
      <c r="D1576" s="92"/>
      <c r="E1576" s="93"/>
      <c r="F1576" s="94"/>
      <c r="G1576" s="92" t="s">
        <v>204</v>
      </c>
      <c r="H1576" s="95">
        <f>B1566</f>
        <v>1304211</v>
      </c>
      <c r="I1576" s="104"/>
      <c r="J1576" s="93" t="s">
        <v>216</v>
      </c>
      <c r="K1576" s="93"/>
      <c r="L1576" s="93"/>
      <c r="M1576" s="93"/>
    </row>
    <row r="1577" spans="1:13" s="79" customFormat="1" ht="14.25" thickBot="1">
      <c r="A1577" s="72">
        <f>IF(B1577="Code",1+MAX(A$5:A1576),"")</f>
        <v>132</v>
      </c>
      <c r="B1577" s="73" t="s">
        <v>199</v>
      </c>
      <c r="C1577" s="73"/>
      <c r="D1577" s="74" t="s">
        <v>200</v>
      </c>
      <c r="E1577" s="75"/>
      <c r="F1577" s="74" t="s">
        <v>201</v>
      </c>
      <c r="G1577" s="74" t="s">
        <v>202</v>
      </c>
      <c r="H1577" s="75" t="s">
        <v>198</v>
      </c>
      <c r="I1577" s="75" t="s">
        <v>203</v>
      </c>
      <c r="J1577" s="75" t="s">
        <v>215</v>
      </c>
      <c r="K1577" s="76"/>
      <c r="L1577" s="77" t="str">
        <f>IF(AND(ISNUMBER(I1588),ISNUMBER(H1588)),"OK","")</f>
        <v/>
      </c>
      <c r="M1577" s="78"/>
    </row>
    <row r="1578" spans="1:13" s="79" customFormat="1" ht="13.5">
      <c r="A1578" s="72" t="str">
        <f>IF(B1578="Code",1+MAX(A$5:A1577),"")</f>
        <v/>
      </c>
      <c r="B1578" s="80">
        <f>VLOOKUP(A1577,BasicHeadings,2,0)</f>
        <v>1304221</v>
      </c>
      <c r="C1578" s="81"/>
      <c r="D1578" s="80" t="str">
        <f>VLOOKUP(A1577,BasicHeadings,3,0)</f>
        <v>Intermediate consumption</v>
      </c>
      <c r="E1578" s="76">
        <v>1</v>
      </c>
      <c r="F1578" s="11"/>
      <c r="G1578" s="11"/>
      <c r="H1578" s="12"/>
      <c r="I1578" s="12"/>
      <c r="J1578" s="12" t="s">
        <v>216</v>
      </c>
      <c r="K1578" s="76"/>
      <c r="L1578" s="82"/>
      <c r="M1578" s="11"/>
    </row>
    <row r="1579" spans="1:13" s="79" customFormat="1" ht="15" customHeight="1">
      <c r="A1579" s="72" t="str">
        <f>IF(B1579="Code",1+MAX(A$5:A1578),"")</f>
        <v/>
      </c>
      <c r="B1579" s="83"/>
      <c r="C1579" s="84" t="s">
        <v>212</v>
      </c>
      <c r="D1579" s="83"/>
      <c r="E1579" s="76">
        <v>2</v>
      </c>
      <c r="F1579" s="11"/>
      <c r="G1579" s="11"/>
      <c r="H1579" s="12"/>
      <c r="I1579" s="12"/>
      <c r="J1579" s="12" t="s">
        <v>216</v>
      </c>
      <c r="K1579" s="76"/>
      <c r="L1579" s="82"/>
      <c r="M1579" s="11"/>
    </row>
    <row r="1580" spans="1:13" s="79" customFormat="1" ht="13.5" customHeight="1">
      <c r="A1580" s="72" t="str">
        <f>IF(B1580="Code",1+MAX(A$5:A1579),"")</f>
        <v/>
      </c>
      <c r="B1580" s="85"/>
      <c r="C1580" s="167" t="s">
        <v>239</v>
      </c>
      <c r="D1580" s="168"/>
      <c r="E1580" s="76">
        <v>3</v>
      </c>
      <c r="F1580" s="11"/>
      <c r="G1580" s="11"/>
      <c r="H1580" s="12"/>
      <c r="I1580" s="13"/>
      <c r="J1580" s="12" t="s">
        <v>216</v>
      </c>
      <c r="K1580" s="76"/>
      <c r="L1580" s="82"/>
      <c r="M1580" s="11"/>
    </row>
    <row r="1581" spans="1:13" s="79" customFormat="1" ht="13.5">
      <c r="A1581" s="72" t="str">
        <f>IF(B1581="Code",1+MAX(A$5:A1580),"")</f>
        <v/>
      </c>
      <c r="B1581" s="86"/>
      <c r="C1581" s="169"/>
      <c r="D1581" s="170"/>
      <c r="E1581" s="87">
        <v>4</v>
      </c>
      <c r="F1581" s="11"/>
      <c r="G1581" s="11"/>
      <c r="H1581" s="12"/>
      <c r="I1581" s="12"/>
      <c r="J1581" s="12" t="s">
        <v>216</v>
      </c>
      <c r="K1581" s="76"/>
      <c r="L1581" s="82"/>
      <c r="M1581" s="11"/>
    </row>
    <row r="1582" spans="1:13" s="79" customFormat="1" ht="13.5">
      <c r="A1582" s="72" t="str">
        <f>IF(B1582="Code",1+MAX(A$5:A1581),"")</f>
        <v/>
      </c>
      <c r="B1582" s="88" t="s">
        <v>238</v>
      </c>
      <c r="C1582" s="102"/>
      <c r="D1582" s="89" t="str">
        <f>IF(ISNUMBER(C1582),VLOOKUP(C1582,Approaches,2,0),"")</f>
        <v/>
      </c>
      <c r="E1582" s="76">
        <v>5</v>
      </c>
      <c r="F1582" s="11"/>
      <c r="G1582" s="12"/>
      <c r="H1582" s="103"/>
      <c r="I1582" s="14"/>
      <c r="J1582" s="12" t="s">
        <v>216</v>
      </c>
      <c r="K1582" s="87"/>
      <c r="L1582" s="82"/>
      <c r="M1582" s="11"/>
    </row>
    <row r="1583" spans="1:13" s="79" customFormat="1" ht="13.5">
      <c r="A1583" s="72"/>
      <c r="B1583" s="88" t="s">
        <v>238</v>
      </c>
      <c r="C1583" s="102"/>
      <c r="D1583" s="86" t="str">
        <f>IF(ISNUMBER(C1583),VLOOKUP(C1583,Approaches,2,0),"")</f>
        <v/>
      </c>
      <c r="E1583" s="76">
        <v>6</v>
      </c>
      <c r="F1583" s="11"/>
      <c r="G1583" s="12"/>
      <c r="H1583" s="103"/>
      <c r="I1583" s="14"/>
      <c r="J1583" s="12"/>
      <c r="K1583" s="87"/>
      <c r="L1583" s="82"/>
      <c r="M1583" s="11"/>
    </row>
    <row r="1584" spans="1:13" s="79" customFormat="1" ht="13.5">
      <c r="A1584" s="72"/>
      <c r="B1584" s="88" t="s">
        <v>238</v>
      </c>
      <c r="C1584" s="102"/>
      <c r="D1584" s="86" t="str">
        <f>IF(ISNUMBER(C1584),VLOOKUP(C1584,Approaches,2,0),"")</f>
        <v/>
      </c>
      <c r="E1584" s="76">
        <v>7</v>
      </c>
      <c r="F1584" s="11"/>
      <c r="G1584" s="12"/>
      <c r="H1584" s="103"/>
      <c r="I1584" s="14"/>
      <c r="J1584" s="12"/>
      <c r="K1584" s="87"/>
      <c r="L1584" s="82"/>
      <c r="M1584" s="11"/>
    </row>
    <row r="1585" spans="1:13" s="79" customFormat="1" ht="13.5">
      <c r="A1585" s="72"/>
      <c r="B1585" s="88" t="s">
        <v>238</v>
      </c>
      <c r="C1585" s="102"/>
      <c r="D1585" s="86" t="str">
        <f>IF(ISNUMBER(C1585),VLOOKUP(C1585,Approaches,2,0),"")</f>
        <v/>
      </c>
      <c r="E1585" s="76">
        <v>8</v>
      </c>
      <c r="F1585" s="11"/>
      <c r="G1585" s="12"/>
      <c r="H1585" s="103"/>
      <c r="I1585" s="14"/>
      <c r="J1585" s="12"/>
      <c r="K1585" s="87"/>
      <c r="L1585" s="82"/>
      <c r="M1585" s="11"/>
    </row>
    <row r="1586" spans="1:13" s="79" customFormat="1" ht="13.5">
      <c r="A1586" s="72"/>
      <c r="B1586" s="88" t="s">
        <v>238</v>
      </c>
      <c r="C1586" s="102"/>
      <c r="D1586" s="90" t="str">
        <f>IF(ISNUMBER(C1586),VLOOKUP(C1586,Approaches,2,0),"")</f>
        <v/>
      </c>
      <c r="E1586" s="76">
        <v>9</v>
      </c>
      <c r="F1586" s="11"/>
      <c r="G1586" s="12"/>
      <c r="H1586" s="103"/>
      <c r="I1586" s="14"/>
      <c r="J1586" s="12"/>
      <c r="K1586" s="87"/>
      <c r="L1586" s="82"/>
      <c r="M1586" s="11"/>
    </row>
    <row r="1587" spans="1:13" s="79" customFormat="1" ht="14.25" thickBot="1">
      <c r="A1587" s="72"/>
      <c r="B1587" s="91"/>
      <c r="C1587" s="91"/>
      <c r="D1587" s="86"/>
      <c r="E1587" s="76">
        <v>10</v>
      </c>
      <c r="F1587" s="11"/>
      <c r="G1587" s="12"/>
      <c r="H1587" s="103"/>
      <c r="I1587" s="15"/>
      <c r="J1587" s="12"/>
      <c r="K1587" s="87"/>
      <c r="L1587" s="82"/>
      <c r="M1587" s="11"/>
    </row>
    <row r="1588" spans="1:13" s="79" customFormat="1" ht="14.25" thickBot="1">
      <c r="A1588" s="72" t="str">
        <f>IF(B1588="Code",1+MAX(A$5:A1582),"")</f>
        <v/>
      </c>
      <c r="B1588" s="92"/>
      <c r="C1588" s="92"/>
      <c r="D1588" s="92"/>
      <c r="E1588" s="93"/>
      <c r="F1588" s="94"/>
      <c r="G1588" s="92" t="s">
        <v>204</v>
      </c>
      <c r="H1588" s="95">
        <f>B1578</f>
        <v>1304221</v>
      </c>
      <c r="I1588" s="104"/>
      <c r="J1588" s="93" t="s">
        <v>216</v>
      </c>
      <c r="K1588" s="93"/>
      <c r="L1588" s="93"/>
      <c r="M1588" s="93"/>
    </row>
    <row r="1589" spans="1:13" s="79" customFormat="1" ht="14.25" thickBot="1">
      <c r="A1589" s="72">
        <f>IF(B1589="Code",1+MAX(A$5:A1588),"")</f>
        <v>133</v>
      </c>
      <c r="B1589" s="73" t="s">
        <v>199</v>
      </c>
      <c r="C1589" s="73"/>
      <c r="D1589" s="74" t="s">
        <v>200</v>
      </c>
      <c r="E1589" s="75"/>
      <c r="F1589" s="74" t="s">
        <v>201</v>
      </c>
      <c r="G1589" s="74" t="s">
        <v>202</v>
      </c>
      <c r="H1589" s="75" t="s">
        <v>198</v>
      </c>
      <c r="I1589" s="75" t="s">
        <v>203</v>
      </c>
      <c r="J1589" s="75" t="s">
        <v>215</v>
      </c>
      <c r="K1589" s="76"/>
      <c r="L1589" s="77" t="str">
        <f>IF(AND(ISNUMBER(I1600),ISNUMBER(H1600)),"OK","")</f>
        <v/>
      </c>
      <c r="M1589" s="78"/>
    </row>
    <row r="1590" spans="1:13" s="79" customFormat="1" ht="13.5">
      <c r="A1590" s="72" t="str">
        <f>IF(B1590="Code",1+MAX(A$5:A1589),"")</f>
        <v/>
      </c>
      <c r="B1590" s="80">
        <f>VLOOKUP(A1589,BasicHeadings,2,0)</f>
        <v>1304231</v>
      </c>
      <c r="C1590" s="81"/>
      <c r="D1590" s="80" t="str">
        <f>VLOOKUP(A1589,BasicHeadings,3,0)</f>
        <v>Gross operating surplus</v>
      </c>
      <c r="E1590" s="76">
        <v>1</v>
      </c>
      <c r="F1590" s="11"/>
      <c r="G1590" s="11"/>
      <c r="H1590" s="12"/>
      <c r="I1590" s="12"/>
      <c r="J1590" s="12" t="s">
        <v>216</v>
      </c>
      <c r="K1590" s="76"/>
      <c r="L1590" s="82"/>
      <c r="M1590" s="11"/>
    </row>
    <row r="1591" spans="1:13" s="79" customFormat="1" ht="15" customHeight="1">
      <c r="A1591" s="72" t="str">
        <f>IF(B1591="Code",1+MAX(A$5:A1590),"")</f>
        <v/>
      </c>
      <c r="B1591" s="83"/>
      <c r="C1591" s="84" t="s">
        <v>212</v>
      </c>
      <c r="D1591" s="83"/>
      <c r="E1591" s="76">
        <v>2</v>
      </c>
      <c r="F1591" s="11"/>
      <c r="G1591" s="11"/>
      <c r="H1591" s="12"/>
      <c r="I1591" s="12"/>
      <c r="J1591" s="12" t="s">
        <v>216</v>
      </c>
      <c r="K1591" s="76"/>
      <c r="L1591" s="82"/>
      <c r="M1591" s="11"/>
    </row>
    <row r="1592" spans="1:13" s="79" customFormat="1" ht="13.5" customHeight="1">
      <c r="A1592" s="72" t="str">
        <f>IF(B1592="Code",1+MAX(A$5:A1591),"")</f>
        <v/>
      </c>
      <c r="B1592" s="85"/>
      <c r="C1592" s="167" t="s">
        <v>239</v>
      </c>
      <c r="D1592" s="168"/>
      <c r="E1592" s="76">
        <v>3</v>
      </c>
      <c r="F1592" s="11"/>
      <c r="G1592" s="11"/>
      <c r="H1592" s="12"/>
      <c r="I1592" s="13"/>
      <c r="J1592" s="12" t="s">
        <v>216</v>
      </c>
      <c r="K1592" s="76"/>
      <c r="L1592" s="82"/>
      <c r="M1592" s="11"/>
    </row>
    <row r="1593" spans="1:13" s="79" customFormat="1" ht="13.5">
      <c r="A1593" s="72" t="str">
        <f>IF(B1593="Code",1+MAX(A$5:A1592),"")</f>
        <v/>
      </c>
      <c r="B1593" s="86"/>
      <c r="C1593" s="169"/>
      <c r="D1593" s="170"/>
      <c r="E1593" s="87">
        <v>4</v>
      </c>
      <c r="F1593" s="11"/>
      <c r="G1593" s="11"/>
      <c r="H1593" s="12"/>
      <c r="I1593" s="12"/>
      <c r="J1593" s="12" t="s">
        <v>216</v>
      </c>
      <c r="K1593" s="76"/>
      <c r="L1593" s="82"/>
      <c r="M1593" s="11"/>
    </row>
    <row r="1594" spans="1:13" s="79" customFormat="1" ht="13.5">
      <c r="A1594" s="72" t="str">
        <f>IF(B1594="Code",1+MAX(A$5:A1593),"")</f>
        <v/>
      </c>
      <c r="B1594" s="88" t="s">
        <v>238</v>
      </c>
      <c r="C1594" s="102"/>
      <c r="D1594" s="89" t="str">
        <f>IF(ISNUMBER(C1594),VLOOKUP(C1594,Approaches,2,0),"")</f>
        <v/>
      </c>
      <c r="E1594" s="76">
        <v>5</v>
      </c>
      <c r="F1594" s="11"/>
      <c r="G1594" s="12"/>
      <c r="H1594" s="103"/>
      <c r="I1594" s="14"/>
      <c r="J1594" s="12" t="s">
        <v>216</v>
      </c>
      <c r="K1594" s="87"/>
      <c r="L1594" s="82"/>
      <c r="M1594" s="11"/>
    </row>
    <row r="1595" spans="1:13" s="79" customFormat="1" ht="13.5">
      <c r="A1595" s="72"/>
      <c r="B1595" s="88" t="s">
        <v>238</v>
      </c>
      <c r="C1595" s="102"/>
      <c r="D1595" s="86" t="str">
        <f>IF(ISNUMBER(C1595),VLOOKUP(C1595,Approaches,2,0),"")</f>
        <v/>
      </c>
      <c r="E1595" s="76">
        <v>6</v>
      </c>
      <c r="F1595" s="11"/>
      <c r="G1595" s="12"/>
      <c r="H1595" s="103"/>
      <c r="I1595" s="14"/>
      <c r="J1595" s="12"/>
      <c r="K1595" s="87"/>
      <c r="L1595" s="82"/>
      <c r="M1595" s="11"/>
    </row>
    <row r="1596" spans="1:13" s="79" customFormat="1" ht="13.5">
      <c r="A1596" s="72"/>
      <c r="B1596" s="88" t="s">
        <v>238</v>
      </c>
      <c r="C1596" s="102"/>
      <c r="D1596" s="86" t="str">
        <f>IF(ISNUMBER(C1596),VLOOKUP(C1596,Approaches,2,0),"")</f>
        <v/>
      </c>
      <c r="E1596" s="76">
        <v>7</v>
      </c>
      <c r="F1596" s="11"/>
      <c r="G1596" s="12"/>
      <c r="H1596" s="103"/>
      <c r="I1596" s="14"/>
      <c r="J1596" s="12"/>
      <c r="K1596" s="87"/>
      <c r="L1596" s="82"/>
      <c r="M1596" s="11"/>
    </row>
    <row r="1597" spans="1:13" s="79" customFormat="1" ht="13.5">
      <c r="A1597" s="72"/>
      <c r="B1597" s="88" t="s">
        <v>238</v>
      </c>
      <c r="C1597" s="102"/>
      <c r="D1597" s="86" t="str">
        <f>IF(ISNUMBER(C1597),VLOOKUP(C1597,Approaches,2,0),"")</f>
        <v/>
      </c>
      <c r="E1597" s="76">
        <v>8</v>
      </c>
      <c r="F1597" s="11"/>
      <c r="G1597" s="12"/>
      <c r="H1597" s="103"/>
      <c r="I1597" s="14"/>
      <c r="J1597" s="12"/>
      <c r="K1597" s="87"/>
      <c r="L1597" s="82"/>
      <c r="M1597" s="11"/>
    </row>
    <row r="1598" spans="1:13" s="79" customFormat="1" ht="13.5">
      <c r="A1598" s="72"/>
      <c r="B1598" s="88" t="s">
        <v>238</v>
      </c>
      <c r="C1598" s="102"/>
      <c r="D1598" s="90" t="str">
        <f>IF(ISNUMBER(C1598),VLOOKUP(C1598,Approaches,2,0),"")</f>
        <v/>
      </c>
      <c r="E1598" s="76">
        <v>9</v>
      </c>
      <c r="F1598" s="11"/>
      <c r="G1598" s="12"/>
      <c r="H1598" s="103"/>
      <c r="I1598" s="14"/>
      <c r="J1598" s="12"/>
      <c r="K1598" s="87"/>
      <c r="L1598" s="82"/>
      <c r="M1598" s="11"/>
    </row>
    <row r="1599" spans="1:13" s="79" customFormat="1" ht="14.25" thickBot="1">
      <c r="A1599" s="72"/>
      <c r="B1599" s="91"/>
      <c r="C1599" s="91"/>
      <c r="D1599" s="86"/>
      <c r="E1599" s="76">
        <v>10</v>
      </c>
      <c r="F1599" s="11"/>
      <c r="G1599" s="12"/>
      <c r="H1599" s="103"/>
      <c r="I1599" s="15"/>
      <c r="J1599" s="12"/>
      <c r="K1599" s="87"/>
      <c r="L1599" s="82"/>
      <c r="M1599" s="11"/>
    </row>
    <row r="1600" spans="1:13" s="79" customFormat="1" ht="14.25" thickBot="1">
      <c r="A1600" s="72" t="str">
        <f>IF(B1600="Code",1+MAX(A$5:A1594),"")</f>
        <v/>
      </c>
      <c r="B1600" s="92"/>
      <c r="C1600" s="92"/>
      <c r="D1600" s="92"/>
      <c r="E1600" s="93"/>
      <c r="F1600" s="94"/>
      <c r="G1600" s="92" t="s">
        <v>204</v>
      </c>
      <c r="H1600" s="95">
        <f>B1590</f>
        <v>1304231</v>
      </c>
      <c r="I1600" s="104"/>
      <c r="J1600" s="93" t="s">
        <v>216</v>
      </c>
      <c r="K1600" s="93"/>
      <c r="L1600" s="93"/>
      <c r="M1600" s="93"/>
    </row>
    <row r="1601" spans="1:13" s="79" customFormat="1" ht="14.25" thickBot="1">
      <c r="A1601" s="72">
        <f>IF(B1601="Code",1+MAX(A$5:A1600),"")</f>
        <v>134</v>
      </c>
      <c r="B1601" s="73" t="s">
        <v>199</v>
      </c>
      <c r="C1601" s="73"/>
      <c r="D1601" s="74" t="s">
        <v>200</v>
      </c>
      <c r="E1601" s="75"/>
      <c r="F1601" s="74" t="s">
        <v>201</v>
      </c>
      <c r="G1601" s="74" t="s">
        <v>202</v>
      </c>
      <c r="H1601" s="75" t="s">
        <v>198</v>
      </c>
      <c r="I1601" s="75" t="s">
        <v>203</v>
      </c>
      <c r="J1601" s="75" t="s">
        <v>215</v>
      </c>
      <c r="K1601" s="76"/>
      <c r="L1601" s="77" t="str">
        <f>IF(AND(ISNUMBER(I1612),ISNUMBER(H1612)),"OK","")</f>
        <v/>
      </c>
      <c r="M1601" s="78"/>
    </row>
    <row r="1602" spans="1:13" s="79" customFormat="1" ht="13.5">
      <c r="A1602" s="72" t="str">
        <f>IF(B1602="Code",1+MAX(A$5:A1601),"")</f>
        <v/>
      </c>
      <c r="B1602" s="80">
        <f>VLOOKUP(A1601,BasicHeadings,2,0)</f>
        <v>1304241</v>
      </c>
      <c r="C1602" s="81"/>
      <c r="D1602" s="80" t="str">
        <f>VLOOKUP(A1601,BasicHeadings,3,0)</f>
        <v>Net taxes on production</v>
      </c>
      <c r="E1602" s="76">
        <v>1</v>
      </c>
      <c r="F1602" s="11"/>
      <c r="G1602" s="11"/>
      <c r="H1602" s="12"/>
      <c r="I1602" s="12"/>
      <c r="J1602" s="12" t="s">
        <v>216</v>
      </c>
      <c r="K1602" s="76"/>
      <c r="L1602" s="82"/>
      <c r="M1602" s="11"/>
    </row>
    <row r="1603" spans="1:13" s="79" customFormat="1" ht="15" customHeight="1">
      <c r="A1603" s="72" t="str">
        <f>IF(B1603="Code",1+MAX(A$5:A1602),"")</f>
        <v/>
      </c>
      <c r="B1603" s="83"/>
      <c r="C1603" s="84" t="s">
        <v>212</v>
      </c>
      <c r="D1603" s="83"/>
      <c r="E1603" s="76">
        <v>2</v>
      </c>
      <c r="F1603" s="11"/>
      <c r="G1603" s="11"/>
      <c r="H1603" s="12"/>
      <c r="I1603" s="12"/>
      <c r="J1603" s="12" t="s">
        <v>216</v>
      </c>
      <c r="K1603" s="76"/>
      <c r="L1603" s="82"/>
      <c r="M1603" s="11"/>
    </row>
    <row r="1604" spans="1:13" s="79" customFormat="1" ht="13.5" customHeight="1">
      <c r="A1604" s="72" t="str">
        <f>IF(B1604="Code",1+MAX(A$5:A1603),"")</f>
        <v/>
      </c>
      <c r="B1604" s="85"/>
      <c r="C1604" s="167" t="s">
        <v>239</v>
      </c>
      <c r="D1604" s="168"/>
      <c r="E1604" s="76">
        <v>3</v>
      </c>
      <c r="F1604" s="11"/>
      <c r="G1604" s="11"/>
      <c r="H1604" s="12"/>
      <c r="I1604" s="13"/>
      <c r="J1604" s="12" t="s">
        <v>216</v>
      </c>
      <c r="K1604" s="76"/>
      <c r="L1604" s="82"/>
      <c r="M1604" s="11"/>
    </row>
    <row r="1605" spans="1:13" s="79" customFormat="1" ht="13.5">
      <c r="A1605" s="72" t="str">
        <f>IF(B1605="Code",1+MAX(A$5:A1604),"")</f>
        <v/>
      </c>
      <c r="B1605" s="86"/>
      <c r="C1605" s="169"/>
      <c r="D1605" s="170"/>
      <c r="E1605" s="87">
        <v>4</v>
      </c>
      <c r="F1605" s="11"/>
      <c r="G1605" s="11"/>
      <c r="H1605" s="12"/>
      <c r="I1605" s="12"/>
      <c r="J1605" s="12" t="s">
        <v>216</v>
      </c>
      <c r="K1605" s="76"/>
      <c r="L1605" s="82"/>
      <c r="M1605" s="11"/>
    </row>
    <row r="1606" spans="1:13" s="79" customFormat="1" ht="13.5">
      <c r="A1606" s="72" t="str">
        <f>IF(B1606="Code",1+MAX(A$5:A1605),"")</f>
        <v/>
      </c>
      <c r="B1606" s="88" t="s">
        <v>238</v>
      </c>
      <c r="C1606" s="102"/>
      <c r="D1606" s="89" t="str">
        <f>IF(ISNUMBER(C1606),VLOOKUP(C1606,Approaches,2,0),"")</f>
        <v/>
      </c>
      <c r="E1606" s="76">
        <v>5</v>
      </c>
      <c r="F1606" s="11"/>
      <c r="G1606" s="12"/>
      <c r="H1606" s="103"/>
      <c r="I1606" s="14"/>
      <c r="J1606" s="12" t="s">
        <v>216</v>
      </c>
      <c r="K1606" s="87"/>
      <c r="L1606" s="82"/>
      <c r="M1606" s="11"/>
    </row>
    <row r="1607" spans="1:13" s="79" customFormat="1" ht="13.5">
      <c r="A1607" s="72"/>
      <c r="B1607" s="88" t="s">
        <v>238</v>
      </c>
      <c r="C1607" s="102"/>
      <c r="D1607" s="86" t="str">
        <f>IF(ISNUMBER(C1607),VLOOKUP(C1607,Approaches,2,0),"")</f>
        <v/>
      </c>
      <c r="E1607" s="76">
        <v>6</v>
      </c>
      <c r="F1607" s="11"/>
      <c r="G1607" s="12"/>
      <c r="H1607" s="103"/>
      <c r="I1607" s="14"/>
      <c r="J1607" s="12"/>
      <c r="K1607" s="87"/>
      <c r="L1607" s="82"/>
      <c r="M1607" s="11"/>
    </row>
    <row r="1608" spans="1:13" s="79" customFormat="1" ht="13.5">
      <c r="A1608" s="72"/>
      <c r="B1608" s="88" t="s">
        <v>238</v>
      </c>
      <c r="C1608" s="102"/>
      <c r="D1608" s="86" t="str">
        <f>IF(ISNUMBER(C1608),VLOOKUP(C1608,Approaches,2,0),"")</f>
        <v/>
      </c>
      <c r="E1608" s="76">
        <v>7</v>
      </c>
      <c r="F1608" s="11"/>
      <c r="G1608" s="12"/>
      <c r="H1608" s="103"/>
      <c r="I1608" s="14"/>
      <c r="J1608" s="12"/>
      <c r="K1608" s="87"/>
      <c r="L1608" s="82"/>
      <c r="M1608" s="11"/>
    </row>
    <row r="1609" spans="1:13" s="79" customFormat="1" ht="13.5">
      <c r="A1609" s="72"/>
      <c r="B1609" s="88" t="s">
        <v>238</v>
      </c>
      <c r="C1609" s="102"/>
      <c r="D1609" s="86" t="str">
        <f>IF(ISNUMBER(C1609),VLOOKUP(C1609,Approaches,2,0),"")</f>
        <v/>
      </c>
      <c r="E1609" s="76">
        <v>8</v>
      </c>
      <c r="F1609" s="11"/>
      <c r="G1609" s="12"/>
      <c r="H1609" s="103"/>
      <c r="I1609" s="14"/>
      <c r="J1609" s="12"/>
      <c r="K1609" s="87"/>
      <c r="L1609" s="82"/>
      <c r="M1609" s="11"/>
    </row>
    <row r="1610" spans="1:13" s="79" customFormat="1" ht="13.5">
      <c r="A1610" s="72"/>
      <c r="B1610" s="88" t="s">
        <v>238</v>
      </c>
      <c r="C1610" s="102"/>
      <c r="D1610" s="90" t="str">
        <f>IF(ISNUMBER(C1610),VLOOKUP(C1610,Approaches,2,0),"")</f>
        <v/>
      </c>
      <c r="E1610" s="76">
        <v>9</v>
      </c>
      <c r="F1610" s="11"/>
      <c r="G1610" s="12"/>
      <c r="H1610" s="103"/>
      <c r="I1610" s="14"/>
      <c r="J1610" s="12"/>
      <c r="K1610" s="87"/>
      <c r="L1610" s="82"/>
      <c r="M1610" s="11"/>
    </row>
    <row r="1611" spans="1:13" s="79" customFormat="1" ht="14.25" thickBot="1">
      <c r="A1611" s="72"/>
      <c r="B1611" s="91"/>
      <c r="C1611" s="91"/>
      <c r="D1611" s="86"/>
      <c r="E1611" s="76">
        <v>10</v>
      </c>
      <c r="F1611" s="11"/>
      <c r="G1611" s="12"/>
      <c r="H1611" s="103"/>
      <c r="I1611" s="15"/>
      <c r="J1611" s="12"/>
      <c r="K1611" s="87"/>
      <c r="L1611" s="82"/>
      <c r="M1611" s="11"/>
    </row>
    <row r="1612" spans="1:13" s="79" customFormat="1" ht="14.25" thickBot="1">
      <c r="A1612" s="72" t="str">
        <f>IF(B1612="Code",1+MAX(A$5:A1606),"")</f>
        <v/>
      </c>
      <c r="B1612" s="92"/>
      <c r="C1612" s="92"/>
      <c r="D1612" s="92"/>
      <c r="E1612" s="93"/>
      <c r="F1612" s="94"/>
      <c r="G1612" s="92" t="s">
        <v>204</v>
      </c>
      <c r="H1612" s="95">
        <f>B1602</f>
        <v>1304241</v>
      </c>
      <c r="I1612" s="104"/>
      <c r="J1612" s="93" t="s">
        <v>216</v>
      </c>
      <c r="K1612" s="93"/>
      <c r="L1612" s="93"/>
      <c r="M1612" s="93"/>
    </row>
    <row r="1613" spans="1:13" s="79" customFormat="1" ht="14.25" thickBot="1">
      <c r="A1613" s="72">
        <f>IF(B1613="Code",1+MAX(A$5:A1612),"")</f>
        <v>135</v>
      </c>
      <c r="B1613" s="73" t="s">
        <v>199</v>
      </c>
      <c r="C1613" s="73"/>
      <c r="D1613" s="74" t="s">
        <v>200</v>
      </c>
      <c r="E1613" s="75"/>
      <c r="F1613" s="74" t="s">
        <v>201</v>
      </c>
      <c r="G1613" s="74" t="s">
        <v>202</v>
      </c>
      <c r="H1613" s="75" t="s">
        <v>198</v>
      </c>
      <c r="I1613" s="75" t="s">
        <v>203</v>
      </c>
      <c r="J1613" s="75" t="s">
        <v>215</v>
      </c>
      <c r="K1613" s="76"/>
      <c r="L1613" s="77" t="str">
        <f>IF(AND(ISNUMBER(I1624),ISNUMBER(H1624)),"OK","")</f>
        <v/>
      </c>
      <c r="M1613" s="78"/>
    </row>
    <row r="1614" spans="1:13" s="79" customFormat="1" ht="13.5">
      <c r="A1614" s="72" t="str">
        <f>IF(B1614="Code",1+MAX(A$5:A1613),"")</f>
        <v/>
      </c>
      <c r="B1614" s="80">
        <f>VLOOKUP(A1613,BasicHeadings,2,0)</f>
        <v>1304251</v>
      </c>
      <c r="C1614" s="81"/>
      <c r="D1614" s="80" t="str">
        <f>VLOOKUP(A1613,BasicHeadings,3,0)</f>
        <v>Receipt from sales</v>
      </c>
      <c r="E1614" s="76">
        <v>1</v>
      </c>
      <c r="F1614" s="11"/>
      <c r="G1614" s="11"/>
      <c r="H1614" s="12"/>
      <c r="I1614" s="12"/>
      <c r="J1614" s="12" t="s">
        <v>216</v>
      </c>
      <c r="K1614" s="76"/>
      <c r="L1614" s="82"/>
      <c r="M1614" s="11"/>
    </row>
    <row r="1615" spans="1:13" s="79" customFormat="1" ht="15" customHeight="1">
      <c r="A1615" s="72" t="str">
        <f>IF(B1615="Code",1+MAX(A$5:A1614),"")</f>
        <v/>
      </c>
      <c r="B1615" s="83"/>
      <c r="C1615" s="84" t="s">
        <v>212</v>
      </c>
      <c r="D1615" s="83"/>
      <c r="E1615" s="76">
        <v>2</v>
      </c>
      <c r="F1615" s="11"/>
      <c r="G1615" s="11"/>
      <c r="H1615" s="12"/>
      <c r="I1615" s="12"/>
      <c r="J1615" s="12" t="s">
        <v>216</v>
      </c>
      <c r="K1615" s="76"/>
      <c r="L1615" s="82"/>
      <c r="M1615" s="11"/>
    </row>
    <row r="1616" spans="1:13" s="79" customFormat="1" ht="13.5" customHeight="1">
      <c r="A1616" s="72" t="str">
        <f>IF(B1616="Code",1+MAX(A$5:A1615),"")</f>
        <v/>
      </c>
      <c r="B1616" s="85"/>
      <c r="C1616" s="167" t="s">
        <v>239</v>
      </c>
      <c r="D1616" s="168"/>
      <c r="E1616" s="76">
        <v>3</v>
      </c>
      <c r="F1616" s="11"/>
      <c r="G1616" s="11"/>
      <c r="H1616" s="12"/>
      <c r="I1616" s="13"/>
      <c r="J1616" s="12" t="s">
        <v>216</v>
      </c>
      <c r="K1616" s="76"/>
      <c r="L1616" s="82"/>
      <c r="M1616" s="11"/>
    </row>
    <row r="1617" spans="1:13" s="79" customFormat="1" ht="13.5">
      <c r="A1617" s="72" t="str">
        <f>IF(B1617="Code",1+MAX(A$5:A1616),"")</f>
        <v/>
      </c>
      <c r="B1617" s="86"/>
      <c r="C1617" s="169"/>
      <c r="D1617" s="170"/>
      <c r="E1617" s="87">
        <v>4</v>
      </c>
      <c r="F1617" s="11"/>
      <c r="G1617" s="11"/>
      <c r="H1617" s="12"/>
      <c r="I1617" s="12"/>
      <c r="J1617" s="12" t="s">
        <v>216</v>
      </c>
      <c r="K1617" s="76"/>
      <c r="L1617" s="82"/>
      <c r="M1617" s="11"/>
    </row>
    <row r="1618" spans="1:13" s="79" customFormat="1" ht="13.5">
      <c r="A1618" s="72" t="str">
        <f>IF(B1618="Code",1+MAX(A$5:A1617),"")</f>
        <v/>
      </c>
      <c r="B1618" s="88" t="s">
        <v>238</v>
      </c>
      <c r="C1618" s="102"/>
      <c r="D1618" s="89" t="str">
        <f>IF(ISNUMBER(C1618),VLOOKUP(C1618,Approaches,2,0),"")</f>
        <v/>
      </c>
      <c r="E1618" s="76">
        <v>5</v>
      </c>
      <c r="F1618" s="11"/>
      <c r="G1618" s="12"/>
      <c r="H1618" s="103"/>
      <c r="I1618" s="14"/>
      <c r="J1618" s="12" t="s">
        <v>216</v>
      </c>
      <c r="K1618" s="87"/>
      <c r="L1618" s="82"/>
      <c r="M1618" s="11"/>
    </row>
    <row r="1619" spans="1:13" s="79" customFormat="1" ht="13.5">
      <c r="A1619" s="72"/>
      <c r="B1619" s="88" t="s">
        <v>238</v>
      </c>
      <c r="C1619" s="102"/>
      <c r="D1619" s="86" t="str">
        <f>IF(ISNUMBER(C1619),VLOOKUP(C1619,Approaches,2,0),"")</f>
        <v/>
      </c>
      <c r="E1619" s="76">
        <v>6</v>
      </c>
      <c r="F1619" s="11"/>
      <c r="G1619" s="12"/>
      <c r="H1619" s="103"/>
      <c r="I1619" s="14"/>
      <c r="J1619" s="12"/>
      <c r="K1619" s="87"/>
      <c r="L1619" s="82"/>
      <c r="M1619" s="11"/>
    </row>
    <row r="1620" spans="1:13" s="79" customFormat="1" ht="13.5">
      <c r="A1620" s="72"/>
      <c r="B1620" s="88" t="s">
        <v>238</v>
      </c>
      <c r="C1620" s="102"/>
      <c r="D1620" s="86" t="str">
        <f>IF(ISNUMBER(C1620),VLOOKUP(C1620,Approaches,2,0),"")</f>
        <v/>
      </c>
      <c r="E1620" s="76">
        <v>7</v>
      </c>
      <c r="F1620" s="11"/>
      <c r="G1620" s="12"/>
      <c r="H1620" s="103"/>
      <c r="I1620" s="14"/>
      <c r="J1620" s="12"/>
      <c r="K1620" s="87"/>
      <c r="L1620" s="82"/>
      <c r="M1620" s="11"/>
    </row>
    <row r="1621" spans="1:13" s="79" customFormat="1" ht="13.5">
      <c r="A1621" s="72"/>
      <c r="B1621" s="88" t="s">
        <v>238</v>
      </c>
      <c r="C1621" s="102"/>
      <c r="D1621" s="86" t="str">
        <f>IF(ISNUMBER(C1621),VLOOKUP(C1621,Approaches,2,0),"")</f>
        <v/>
      </c>
      <c r="E1621" s="76">
        <v>8</v>
      </c>
      <c r="F1621" s="11"/>
      <c r="G1621" s="12"/>
      <c r="H1621" s="103"/>
      <c r="I1621" s="14"/>
      <c r="J1621" s="12"/>
      <c r="K1621" s="87"/>
      <c r="L1621" s="82"/>
      <c r="M1621" s="11"/>
    </row>
    <row r="1622" spans="1:13" s="79" customFormat="1" ht="13.5">
      <c r="A1622" s="72"/>
      <c r="B1622" s="88" t="s">
        <v>238</v>
      </c>
      <c r="C1622" s="102"/>
      <c r="D1622" s="90" t="str">
        <f>IF(ISNUMBER(C1622),VLOOKUP(C1622,Approaches,2,0),"")</f>
        <v/>
      </c>
      <c r="E1622" s="76">
        <v>9</v>
      </c>
      <c r="F1622" s="11"/>
      <c r="G1622" s="12"/>
      <c r="H1622" s="103"/>
      <c r="I1622" s="14"/>
      <c r="J1622" s="12"/>
      <c r="K1622" s="87"/>
      <c r="L1622" s="82"/>
      <c r="M1622" s="11"/>
    </row>
    <row r="1623" spans="1:13" s="79" customFormat="1" ht="14.25" thickBot="1">
      <c r="A1623" s="72"/>
      <c r="B1623" s="91"/>
      <c r="C1623" s="91"/>
      <c r="D1623" s="86"/>
      <c r="E1623" s="76">
        <v>10</v>
      </c>
      <c r="F1623" s="11"/>
      <c r="G1623" s="12"/>
      <c r="H1623" s="103"/>
      <c r="I1623" s="15"/>
      <c r="J1623" s="12"/>
      <c r="K1623" s="87"/>
      <c r="L1623" s="82"/>
      <c r="M1623" s="11"/>
    </row>
    <row r="1624" spans="1:13" s="79" customFormat="1" ht="14.25" thickBot="1">
      <c r="A1624" s="72" t="str">
        <f>IF(B1624="Code",1+MAX(A$5:A1618),"")</f>
        <v/>
      </c>
      <c r="B1624" s="92"/>
      <c r="C1624" s="92"/>
      <c r="D1624" s="92"/>
      <c r="E1624" s="93"/>
      <c r="F1624" s="94"/>
      <c r="G1624" s="92" t="s">
        <v>204</v>
      </c>
      <c r="H1624" s="95">
        <f>B1614</f>
        <v>1304251</v>
      </c>
      <c r="I1624" s="104"/>
      <c r="J1624" s="93" t="s">
        <v>216</v>
      </c>
      <c r="K1624" s="93"/>
      <c r="L1624" s="93"/>
      <c r="M1624" s="93"/>
    </row>
    <row r="1625" spans="1:13" s="79" customFormat="1" ht="14.25" thickBot="1">
      <c r="A1625" s="72">
        <f>IF(B1625="Code",1+MAX(A$5:A1624),"")</f>
        <v>136</v>
      </c>
      <c r="B1625" s="73" t="s">
        <v>199</v>
      </c>
      <c r="C1625" s="73"/>
      <c r="D1625" s="74" t="s">
        <v>200</v>
      </c>
      <c r="E1625" s="75"/>
      <c r="F1625" s="74" t="s">
        <v>201</v>
      </c>
      <c r="G1625" s="74" t="s">
        <v>202</v>
      </c>
      <c r="H1625" s="75" t="s">
        <v>198</v>
      </c>
      <c r="I1625" s="75" t="s">
        <v>203</v>
      </c>
      <c r="J1625" s="75" t="s">
        <v>215</v>
      </c>
      <c r="K1625" s="76"/>
      <c r="L1625" s="77" t="str">
        <f>IF(AND(ISNUMBER(I1636),ISNUMBER(H1636)),"OK","")</f>
        <v/>
      </c>
      <c r="M1625" s="78"/>
    </row>
    <row r="1626" spans="1:13" s="79" customFormat="1" ht="13.5">
      <c r="A1626" s="72" t="str">
        <f>IF(B1626="Code",1+MAX(A$5:A1625),"")</f>
        <v/>
      </c>
      <c r="B1626" s="80">
        <f>VLOOKUP(A1625,BasicHeadings,2,0)</f>
        <v>1305111</v>
      </c>
      <c r="C1626" s="81"/>
      <c r="D1626" s="80" t="str">
        <f>VLOOKUP(A1625,BasicHeadings,3,0)</f>
        <v>Social protection</v>
      </c>
      <c r="E1626" s="76">
        <v>1</v>
      </c>
      <c r="F1626" s="11"/>
      <c r="G1626" s="11"/>
      <c r="H1626" s="12"/>
      <c r="I1626" s="12"/>
      <c r="J1626" s="12" t="s">
        <v>216</v>
      </c>
      <c r="K1626" s="76"/>
      <c r="L1626" s="82"/>
      <c r="M1626" s="11"/>
    </row>
    <row r="1627" spans="1:13" s="79" customFormat="1" ht="15" customHeight="1">
      <c r="A1627" s="72" t="str">
        <f>IF(B1627="Code",1+MAX(A$5:A1626),"")</f>
        <v/>
      </c>
      <c r="B1627" s="83"/>
      <c r="C1627" s="84" t="s">
        <v>212</v>
      </c>
      <c r="D1627" s="83"/>
      <c r="E1627" s="76">
        <v>2</v>
      </c>
      <c r="F1627" s="11"/>
      <c r="G1627" s="11"/>
      <c r="H1627" s="12"/>
      <c r="I1627" s="12"/>
      <c r="J1627" s="12" t="s">
        <v>216</v>
      </c>
      <c r="K1627" s="76"/>
      <c r="L1627" s="82"/>
      <c r="M1627" s="11"/>
    </row>
    <row r="1628" spans="1:13" s="79" customFormat="1" ht="13.5" customHeight="1">
      <c r="A1628" s="72" t="str">
        <f>IF(B1628="Code",1+MAX(A$5:A1627),"")</f>
        <v/>
      </c>
      <c r="B1628" s="85"/>
      <c r="C1628" s="167" t="s">
        <v>239</v>
      </c>
      <c r="D1628" s="168"/>
      <c r="E1628" s="76">
        <v>3</v>
      </c>
      <c r="F1628" s="11"/>
      <c r="G1628" s="11"/>
      <c r="H1628" s="12"/>
      <c r="I1628" s="13"/>
      <c r="J1628" s="12" t="s">
        <v>216</v>
      </c>
      <c r="K1628" s="76"/>
      <c r="L1628" s="82"/>
      <c r="M1628" s="11"/>
    </row>
    <row r="1629" spans="1:13" s="79" customFormat="1" ht="13.5">
      <c r="A1629" s="72" t="str">
        <f>IF(B1629="Code",1+MAX(A$5:A1628),"")</f>
        <v/>
      </c>
      <c r="B1629" s="86"/>
      <c r="C1629" s="169"/>
      <c r="D1629" s="170"/>
      <c r="E1629" s="87">
        <v>4</v>
      </c>
      <c r="F1629" s="11"/>
      <c r="G1629" s="11"/>
      <c r="H1629" s="12"/>
      <c r="I1629" s="12"/>
      <c r="J1629" s="12" t="s">
        <v>216</v>
      </c>
      <c r="K1629" s="76"/>
      <c r="L1629" s="82"/>
      <c r="M1629" s="11"/>
    </row>
    <row r="1630" spans="1:13" s="79" customFormat="1" ht="13.5">
      <c r="A1630" s="72" t="str">
        <f>IF(B1630="Code",1+MAX(A$5:A1629),"")</f>
        <v/>
      </c>
      <c r="B1630" s="88" t="s">
        <v>238</v>
      </c>
      <c r="C1630" s="102"/>
      <c r="D1630" s="89" t="str">
        <f>IF(ISNUMBER(C1630),VLOOKUP(C1630,Approaches,2,0),"")</f>
        <v/>
      </c>
      <c r="E1630" s="76">
        <v>5</v>
      </c>
      <c r="F1630" s="11"/>
      <c r="G1630" s="12"/>
      <c r="H1630" s="103"/>
      <c r="I1630" s="14"/>
      <c r="J1630" s="12" t="s">
        <v>216</v>
      </c>
      <c r="K1630" s="87"/>
      <c r="L1630" s="82"/>
      <c r="M1630" s="11"/>
    </row>
    <row r="1631" spans="1:13" s="79" customFormat="1" ht="13.5">
      <c r="A1631" s="72"/>
      <c r="B1631" s="88" t="s">
        <v>238</v>
      </c>
      <c r="C1631" s="102"/>
      <c r="D1631" s="86" t="str">
        <f>IF(ISNUMBER(C1631),VLOOKUP(C1631,Approaches,2,0),"")</f>
        <v/>
      </c>
      <c r="E1631" s="76">
        <v>6</v>
      </c>
      <c r="F1631" s="11"/>
      <c r="G1631" s="12"/>
      <c r="H1631" s="103"/>
      <c r="I1631" s="14"/>
      <c r="J1631" s="12"/>
      <c r="K1631" s="87"/>
      <c r="L1631" s="82"/>
      <c r="M1631" s="11"/>
    </row>
    <row r="1632" spans="1:13" s="79" customFormat="1" ht="13.5">
      <c r="A1632" s="72"/>
      <c r="B1632" s="88" t="s">
        <v>238</v>
      </c>
      <c r="C1632" s="102"/>
      <c r="D1632" s="86" t="str">
        <f>IF(ISNUMBER(C1632),VLOOKUP(C1632,Approaches,2,0),"")</f>
        <v/>
      </c>
      <c r="E1632" s="76">
        <v>7</v>
      </c>
      <c r="F1632" s="11"/>
      <c r="G1632" s="12"/>
      <c r="H1632" s="103"/>
      <c r="I1632" s="14"/>
      <c r="J1632" s="12"/>
      <c r="K1632" s="87"/>
      <c r="L1632" s="82"/>
      <c r="M1632" s="11"/>
    </row>
    <row r="1633" spans="1:13" s="79" customFormat="1" ht="13.5">
      <c r="A1633" s="72"/>
      <c r="B1633" s="88" t="s">
        <v>238</v>
      </c>
      <c r="C1633" s="102"/>
      <c r="D1633" s="86" t="str">
        <f>IF(ISNUMBER(C1633),VLOOKUP(C1633,Approaches,2,0),"")</f>
        <v/>
      </c>
      <c r="E1633" s="76">
        <v>8</v>
      </c>
      <c r="F1633" s="11"/>
      <c r="G1633" s="12"/>
      <c r="H1633" s="103"/>
      <c r="I1633" s="14"/>
      <c r="J1633" s="12"/>
      <c r="K1633" s="87"/>
      <c r="L1633" s="82"/>
      <c r="M1633" s="11"/>
    </row>
    <row r="1634" spans="1:13" s="79" customFormat="1" ht="13.5">
      <c r="A1634" s="72"/>
      <c r="B1634" s="88" t="s">
        <v>238</v>
      </c>
      <c r="C1634" s="102"/>
      <c r="D1634" s="90" t="str">
        <f>IF(ISNUMBER(C1634),VLOOKUP(C1634,Approaches,2,0),"")</f>
        <v/>
      </c>
      <c r="E1634" s="76">
        <v>9</v>
      </c>
      <c r="F1634" s="11"/>
      <c r="G1634" s="12"/>
      <c r="H1634" s="103"/>
      <c r="I1634" s="14"/>
      <c r="J1634" s="12"/>
      <c r="K1634" s="87"/>
      <c r="L1634" s="82"/>
      <c r="M1634" s="11"/>
    </row>
    <row r="1635" spans="1:13" s="79" customFormat="1" ht="14.25" thickBot="1">
      <c r="A1635" s="72"/>
      <c r="B1635" s="91"/>
      <c r="C1635" s="91"/>
      <c r="D1635" s="86"/>
      <c r="E1635" s="76">
        <v>10</v>
      </c>
      <c r="F1635" s="11"/>
      <c r="G1635" s="12"/>
      <c r="H1635" s="103"/>
      <c r="I1635" s="15"/>
      <c r="J1635" s="12"/>
      <c r="K1635" s="87"/>
      <c r="L1635" s="82"/>
      <c r="M1635" s="11"/>
    </row>
    <row r="1636" spans="1:13" s="79" customFormat="1" ht="14.25" thickBot="1">
      <c r="A1636" s="72" t="str">
        <f>IF(B1636="Code",1+MAX(A$5:A1630),"")</f>
        <v/>
      </c>
      <c r="B1636" s="92"/>
      <c r="C1636" s="92"/>
      <c r="D1636" s="92"/>
      <c r="E1636" s="93"/>
      <c r="F1636" s="94"/>
      <c r="G1636" s="92" t="s">
        <v>204</v>
      </c>
      <c r="H1636" s="95">
        <f>B1626</f>
        <v>1305111</v>
      </c>
      <c r="I1636" s="104"/>
      <c r="J1636" s="93" t="s">
        <v>216</v>
      </c>
      <c r="K1636" s="93"/>
      <c r="L1636" s="93"/>
      <c r="M1636" s="93"/>
    </row>
    <row r="1637" spans="1:13" s="79" customFormat="1" ht="14.25" thickBot="1">
      <c r="A1637" s="72">
        <f>IF(B1637="Code",1+MAX(A$5:A1636),"")</f>
        <v>137</v>
      </c>
      <c r="B1637" s="73" t="s">
        <v>199</v>
      </c>
      <c r="C1637" s="73"/>
      <c r="D1637" s="74" t="s">
        <v>200</v>
      </c>
      <c r="E1637" s="75"/>
      <c r="F1637" s="74" t="s">
        <v>201</v>
      </c>
      <c r="G1637" s="74" t="s">
        <v>202</v>
      </c>
      <c r="H1637" s="75" t="s">
        <v>198</v>
      </c>
      <c r="I1637" s="75" t="s">
        <v>203</v>
      </c>
      <c r="J1637" s="75" t="s">
        <v>215</v>
      </c>
      <c r="K1637" s="76"/>
      <c r="L1637" s="77" t="str">
        <f>IF(AND(ISNUMBER(I1648),ISNUMBER(H1648)),"OK","")</f>
        <v/>
      </c>
      <c r="M1637" s="78"/>
    </row>
    <row r="1638" spans="1:13" s="79" customFormat="1" ht="13.5">
      <c r="A1638" s="72" t="str">
        <f>IF(B1638="Code",1+MAX(A$5:A1637),"")</f>
        <v/>
      </c>
      <c r="B1638" s="80">
        <f>VLOOKUP(A1637,BasicHeadings,2,0)</f>
        <v>1401111</v>
      </c>
      <c r="C1638" s="81"/>
      <c r="D1638" s="80" t="str">
        <f>VLOOKUP(A1637,BasicHeadings,3,0)</f>
        <v>Compensation of employees</v>
      </c>
      <c r="E1638" s="76">
        <v>1</v>
      </c>
      <c r="F1638" s="11"/>
      <c r="G1638" s="11"/>
      <c r="H1638" s="12"/>
      <c r="I1638" s="12"/>
      <c r="J1638" s="12" t="s">
        <v>216</v>
      </c>
      <c r="K1638" s="76"/>
      <c r="L1638" s="82"/>
      <c r="M1638" s="11"/>
    </row>
    <row r="1639" spans="1:13" s="79" customFormat="1" ht="15" customHeight="1">
      <c r="A1639" s="72" t="str">
        <f>IF(B1639="Code",1+MAX(A$5:A1638),"")</f>
        <v/>
      </c>
      <c r="B1639" s="83"/>
      <c r="C1639" s="84" t="s">
        <v>212</v>
      </c>
      <c r="D1639" s="83"/>
      <c r="E1639" s="76">
        <v>2</v>
      </c>
      <c r="F1639" s="11"/>
      <c r="G1639" s="11"/>
      <c r="H1639" s="12"/>
      <c r="I1639" s="12"/>
      <c r="J1639" s="12" t="s">
        <v>216</v>
      </c>
      <c r="K1639" s="76"/>
      <c r="L1639" s="82"/>
      <c r="M1639" s="11"/>
    </row>
    <row r="1640" spans="1:13" s="79" customFormat="1" ht="13.5" customHeight="1">
      <c r="A1640" s="72" t="str">
        <f>IF(B1640="Code",1+MAX(A$5:A1639),"")</f>
        <v/>
      </c>
      <c r="B1640" s="85"/>
      <c r="C1640" s="167" t="s">
        <v>239</v>
      </c>
      <c r="D1640" s="168"/>
      <c r="E1640" s="76">
        <v>3</v>
      </c>
      <c r="F1640" s="11"/>
      <c r="G1640" s="11"/>
      <c r="H1640" s="12"/>
      <c r="I1640" s="13"/>
      <c r="J1640" s="12" t="s">
        <v>216</v>
      </c>
      <c r="K1640" s="76"/>
      <c r="L1640" s="82"/>
      <c r="M1640" s="11"/>
    </row>
    <row r="1641" spans="1:13" s="79" customFormat="1" ht="13.5">
      <c r="A1641" s="72" t="str">
        <f>IF(B1641="Code",1+MAX(A$5:A1640),"")</f>
        <v/>
      </c>
      <c r="B1641" s="86"/>
      <c r="C1641" s="169"/>
      <c r="D1641" s="170"/>
      <c r="E1641" s="87">
        <v>4</v>
      </c>
      <c r="F1641" s="11"/>
      <c r="G1641" s="11"/>
      <c r="H1641" s="12"/>
      <c r="I1641" s="12"/>
      <c r="J1641" s="12" t="s">
        <v>216</v>
      </c>
      <c r="K1641" s="76"/>
      <c r="L1641" s="82"/>
      <c r="M1641" s="11"/>
    </row>
    <row r="1642" spans="1:13" s="79" customFormat="1" ht="13.5">
      <c r="A1642" s="72" t="str">
        <f>IF(B1642="Code",1+MAX(A$5:A1641),"")</f>
        <v/>
      </c>
      <c r="B1642" s="88" t="s">
        <v>238</v>
      </c>
      <c r="C1642" s="102"/>
      <c r="D1642" s="89" t="str">
        <f>IF(ISNUMBER(C1642),VLOOKUP(C1642,Approaches,2,0),"")</f>
        <v/>
      </c>
      <c r="E1642" s="76">
        <v>5</v>
      </c>
      <c r="F1642" s="11"/>
      <c r="G1642" s="12"/>
      <c r="H1642" s="103"/>
      <c r="I1642" s="14"/>
      <c r="J1642" s="12" t="s">
        <v>216</v>
      </c>
      <c r="K1642" s="87"/>
      <c r="L1642" s="82"/>
      <c r="M1642" s="11"/>
    </row>
    <row r="1643" spans="1:13" s="79" customFormat="1" ht="13.5">
      <c r="A1643" s="72"/>
      <c r="B1643" s="88" t="s">
        <v>238</v>
      </c>
      <c r="C1643" s="102"/>
      <c r="D1643" s="86" t="str">
        <f>IF(ISNUMBER(C1643),VLOOKUP(C1643,Approaches,2,0),"")</f>
        <v/>
      </c>
      <c r="E1643" s="76">
        <v>6</v>
      </c>
      <c r="F1643" s="11"/>
      <c r="G1643" s="12"/>
      <c r="H1643" s="103"/>
      <c r="I1643" s="14"/>
      <c r="J1643" s="12"/>
      <c r="K1643" s="87"/>
      <c r="L1643" s="82"/>
      <c r="M1643" s="11"/>
    </row>
    <row r="1644" spans="1:13" s="79" customFormat="1" ht="13.5">
      <c r="A1644" s="72"/>
      <c r="B1644" s="88" t="s">
        <v>238</v>
      </c>
      <c r="C1644" s="102"/>
      <c r="D1644" s="86" t="str">
        <f>IF(ISNUMBER(C1644),VLOOKUP(C1644,Approaches,2,0),"")</f>
        <v/>
      </c>
      <c r="E1644" s="76">
        <v>7</v>
      </c>
      <c r="F1644" s="11"/>
      <c r="G1644" s="12"/>
      <c r="H1644" s="103"/>
      <c r="I1644" s="14"/>
      <c r="J1644" s="12"/>
      <c r="K1644" s="87"/>
      <c r="L1644" s="82"/>
      <c r="M1644" s="11"/>
    </row>
    <row r="1645" spans="1:13" s="79" customFormat="1" ht="13.5">
      <c r="A1645" s="72"/>
      <c r="B1645" s="88" t="s">
        <v>238</v>
      </c>
      <c r="C1645" s="102"/>
      <c r="D1645" s="86" t="str">
        <f>IF(ISNUMBER(C1645),VLOOKUP(C1645,Approaches,2,0),"")</f>
        <v/>
      </c>
      <c r="E1645" s="76">
        <v>8</v>
      </c>
      <c r="F1645" s="11"/>
      <c r="G1645" s="12"/>
      <c r="H1645" s="103"/>
      <c r="I1645" s="14"/>
      <c r="J1645" s="12"/>
      <c r="K1645" s="87"/>
      <c r="L1645" s="82"/>
      <c r="M1645" s="11"/>
    </row>
    <row r="1646" spans="1:13" s="79" customFormat="1" ht="13.5">
      <c r="A1646" s="72"/>
      <c r="B1646" s="88" t="s">
        <v>238</v>
      </c>
      <c r="C1646" s="102"/>
      <c r="D1646" s="90" t="str">
        <f>IF(ISNUMBER(C1646),VLOOKUP(C1646,Approaches,2,0),"")</f>
        <v/>
      </c>
      <c r="E1646" s="76">
        <v>9</v>
      </c>
      <c r="F1646" s="11"/>
      <c r="G1646" s="12"/>
      <c r="H1646" s="103"/>
      <c r="I1646" s="14"/>
      <c r="J1646" s="12"/>
      <c r="K1646" s="87"/>
      <c r="L1646" s="82"/>
      <c r="M1646" s="11"/>
    </row>
    <row r="1647" spans="1:13" s="79" customFormat="1" ht="14.25" thickBot="1">
      <c r="A1647" s="72"/>
      <c r="B1647" s="91"/>
      <c r="C1647" s="91"/>
      <c r="D1647" s="86"/>
      <c r="E1647" s="76">
        <v>10</v>
      </c>
      <c r="F1647" s="11"/>
      <c r="G1647" s="12"/>
      <c r="H1647" s="103"/>
      <c r="I1647" s="15"/>
      <c r="J1647" s="12"/>
      <c r="K1647" s="87"/>
      <c r="L1647" s="82"/>
      <c r="M1647" s="11"/>
    </row>
    <row r="1648" spans="1:13" s="79" customFormat="1" ht="14.25" thickBot="1">
      <c r="A1648" s="72" t="str">
        <f>IF(B1648="Code",1+MAX(A$5:A1642),"")</f>
        <v/>
      </c>
      <c r="B1648" s="92"/>
      <c r="C1648" s="92"/>
      <c r="D1648" s="92"/>
      <c r="E1648" s="93"/>
      <c r="F1648" s="94"/>
      <c r="G1648" s="92" t="s">
        <v>204</v>
      </c>
      <c r="H1648" s="95">
        <f>B1638</f>
        <v>1401111</v>
      </c>
      <c r="I1648" s="104"/>
      <c r="J1648" s="93" t="s">
        <v>216</v>
      </c>
      <c r="K1648" s="93"/>
      <c r="L1648" s="93"/>
      <c r="M1648" s="93"/>
    </row>
    <row r="1649" spans="1:13" s="79" customFormat="1" ht="14.25" thickBot="1">
      <c r="A1649" s="72">
        <f>IF(B1649="Code",1+MAX(A$5:A1648),"")</f>
        <v>138</v>
      </c>
      <c r="B1649" s="73" t="s">
        <v>199</v>
      </c>
      <c r="C1649" s="73"/>
      <c r="D1649" s="74" t="s">
        <v>200</v>
      </c>
      <c r="E1649" s="75"/>
      <c r="F1649" s="74" t="s">
        <v>201</v>
      </c>
      <c r="G1649" s="74" t="s">
        <v>202</v>
      </c>
      <c r="H1649" s="75" t="s">
        <v>198</v>
      </c>
      <c r="I1649" s="75" t="s">
        <v>203</v>
      </c>
      <c r="J1649" s="75" t="s">
        <v>215</v>
      </c>
      <c r="K1649" s="76"/>
      <c r="L1649" s="77" t="str">
        <f>IF(AND(ISNUMBER(I1660),ISNUMBER(H1660)),"OK","")</f>
        <v/>
      </c>
      <c r="M1649" s="78"/>
    </row>
    <row r="1650" spans="1:13" s="79" customFormat="1" ht="13.5">
      <c r="A1650" s="72" t="str">
        <f>IF(B1650="Code",1+MAX(A$5:A1649),"")</f>
        <v/>
      </c>
      <c r="B1650" s="80">
        <f>VLOOKUP(A1649,BasicHeadings,2,0)</f>
        <v>1401121</v>
      </c>
      <c r="C1650" s="81"/>
      <c r="D1650" s="80" t="str">
        <f>VLOOKUP(A1649,BasicHeadings,3,0)</f>
        <v>Intermediate consumption</v>
      </c>
      <c r="E1650" s="76">
        <v>1</v>
      </c>
      <c r="F1650" s="11"/>
      <c r="G1650" s="11"/>
      <c r="H1650" s="12"/>
      <c r="I1650" s="12"/>
      <c r="J1650" s="12" t="s">
        <v>216</v>
      </c>
      <c r="K1650" s="76"/>
      <c r="L1650" s="82"/>
      <c r="M1650" s="11"/>
    </row>
    <row r="1651" spans="1:13" s="79" customFormat="1" ht="15" customHeight="1">
      <c r="A1651" s="72" t="str">
        <f>IF(B1651="Code",1+MAX(A$5:A1650),"")</f>
        <v/>
      </c>
      <c r="B1651" s="83"/>
      <c r="C1651" s="84" t="s">
        <v>212</v>
      </c>
      <c r="D1651" s="83"/>
      <c r="E1651" s="76">
        <v>2</v>
      </c>
      <c r="F1651" s="11"/>
      <c r="G1651" s="11"/>
      <c r="H1651" s="12"/>
      <c r="I1651" s="12"/>
      <c r="J1651" s="12" t="s">
        <v>216</v>
      </c>
      <c r="K1651" s="76"/>
      <c r="L1651" s="82"/>
      <c r="M1651" s="11"/>
    </row>
    <row r="1652" spans="1:13" s="79" customFormat="1" ht="13.5" customHeight="1">
      <c r="A1652" s="72" t="str">
        <f>IF(B1652="Code",1+MAX(A$5:A1651),"")</f>
        <v/>
      </c>
      <c r="B1652" s="85"/>
      <c r="C1652" s="167" t="s">
        <v>239</v>
      </c>
      <c r="D1652" s="168"/>
      <c r="E1652" s="76">
        <v>3</v>
      </c>
      <c r="F1652" s="11"/>
      <c r="G1652" s="11"/>
      <c r="H1652" s="12"/>
      <c r="I1652" s="13"/>
      <c r="J1652" s="12" t="s">
        <v>216</v>
      </c>
      <c r="K1652" s="76"/>
      <c r="L1652" s="82"/>
      <c r="M1652" s="11"/>
    </row>
    <row r="1653" spans="1:13" s="79" customFormat="1" ht="13.5">
      <c r="A1653" s="72" t="str">
        <f>IF(B1653="Code",1+MAX(A$5:A1652),"")</f>
        <v/>
      </c>
      <c r="B1653" s="86"/>
      <c r="C1653" s="169"/>
      <c r="D1653" s="170"/>
      <c r="E1653" s="87">
        <v>4</v>
      </c>
      <c r="F1653" s="11"/>
      <c r="G1653" s="11"/>
      <c r="H1653" s="12"/>
      <c r="I1653" s="12"/>
      <c r="J1653" s="12" t="s">
        <v>216</v>
      </c>
      <c r="K1653" s="76"/>
      <c r="L1653" s="82"/>
      <c r="M1653" s="11"/>
    </row>
    <row r="1654" spans="1:13" s="79" customFormat="1" ht="13.5">
      <c r="A1654" s="72" t="str">
        <f>IF(B1654="Code",1+MAX(A$5:A1653),"")</f>
        <v/>
      </c>
      <c r="B1654" s="88" t="s">
        <v>238</v>
      </c>
      <c r="C1654" s="102"/>
      <c r="D1654" s="89" t="str">
        <f>IF(ISNUMBER(C1654),VLOOKUP(C1654,Approaches,2,0),"")</f>
        <v/>
      </c>
      <c r="E1654" s="76">
        <v>5</v>
      </c>
      <c r="F1654" s="11"/>
      <c r="G1654" s="12"/>
      <c r="H1654" s="103"/>
      <c r="I1654" s="14"/>
      <c r="J1654" s="12" t="s">
        <v>216</v>
      </c>
      <c r="K1654" s="87"/>
      <c r="L1654" s="82"/>
      <c r="M1654" s="11"/>
    </row>
    <row r="1655" spans="1:13" s="79" customFormat="1" ht="13.5">
      <c r="A1655" s="72"/>
      <c r="B1655" s="88" t="s">
        <v>238</v>
      </c>
      <c r="C1655" s="102"/>
      <c r="D1655" s="86" t="str">
        <f>IF(ISNUMBER(C1655),VLOOKUP(C1655,Approaches,2,0),"")</f>
        <v/>
      </c>
      <c r="E1655" s="76">
        <v>6</v>
      </c>
      <c r="F1655" s="11"/>
      <c r="G1655" s="12"/>
      <c r="H1655" s="103"/>
      <c r="I1655" s="14"/>
      <c r="J1655" s="12"/>
      <c r="K1655" s="87"/>
      <c r="L1655" s="82"/>
      <c r="M1655" s="11"/>
    </row>
    <row r="1656" spans="1:13" s="79" customFormat="1" ht="13.5">
      <c r="A1656" s="72"/>
      <c r="B1656" s="88" t="s">
        <v>238</v>
      </c>
      <c r="C1656" s="102"/>
      <c r="D1656" s="86" t="str">
        <f>IF(ISNUMBER(C1656),VLOOKUP(C1656,Approaches,2,0),"")</f>
        <v/>
      </c>
      <c r="E1656" s="76">
        <v>7</v>
      </c>
      <c r="F1656" s="11"/>
      <c r="G1656" s="12"/>
      <c r="H1656" s="103"/>
      <c r="I1656" s="14"/>
      <c r="J1656" s="12"/>
      <c r="K1656" s="87"/>
      <c r="L1656" s="82"/>
      <c r="M1656" s="11"/>
    </row>
    <row r="1657" spans="1:13" s="79" customFormat="1" ht="13.5">
      <c r="A1657" s="72"/>
      <c r="B1657" s="88" t="s">
        <v>238</v>
      </c>
      <c r="C1657" s="102"/>
      <c r="D1657" s="86" t="str">
        <f>IF(ISNUMBER(C1657),VLOOKUP(C1657,Approaches,2,0),"")</f>
        <v/>
      </c>
      <c r="E1657" s="76">
        <v>8</v>
      </c>
      <c r="F1657" s="11"/>
      <c r="G1657" s="12"/>
      <c r="H1657" s="103"/>
      <c r="I1657" s="14"/>
      <c r="J1657" s="12"/>
      <c r="K1657" s="87"/>
      <c r="L1657" s="82"/>
      <c r="M1657" s="11"/>
    </row>
    <row r="1658" spans="1:13" s="79" customFormat="1" ht="13.5">
      <c r="A1658" s="72"/>
      <c r="B1658" s="88" t="s">
        <v>238</v>
      </c>
      <c r="C1658" s="102"/>
      <c r="D1658" s="90" t="str">
        <f>IF(ISNUMBER(C1658),VLOOKUP(C1658,Approaches,2,0),"")</f>
        <v/>
      </c>
      <c r="E1658" s="76">
        <v>9</v>
      </c>
      <c r="F1658" s="11"/>
      <c r="G1658" s="12"/>
      <c r="H1658" s="103"/>
      <c r="I1658" s="14"/>
      <c r="J1658" s="12"/>
      <c r="K1658" s="87"/>
      <c r="L1658" s="82"/>
      <c r="M1658" s="11"/>
    </row>
    <row r="1659" spans="1:13" s="79" customFormat="1" ht="14.25" thickBot="1">
      <c r="A1659" s="72"/>
      <c r="B1659" s="91"/>
      <c r="C1659" s="91"/>
      <c r="D1659" s="86"/>
      <c r="E1659" s="76">
        <v>10</v>
      </c>
      <c r="F1659" s="11"/>
      <c r="G1659" s="12"/>
      <c r="H1659" s="103"/>
      <c r="I1659" s="15"/>
      <c r="J1659" s="12"/>
      <c r="K1659" s="87"/>
      <c r="L1659" s="82"/>
      <c r="M1659" s="11"/>
    </row>
    <row r="1660" spans="1:13" s="79" customFormat="1" ht="14.25" thickBot="1">
      <c r="A1660" s="72" t="str">
        <f>IF(B1660="Code",1+MAX(A$5:A1654),"")</f>
        <v/>
      </c>
      <c r="B1660" s="92"/>
      <c r="C1660" s="92"/>
      <c r="D1660" s="92"/>
      <c r="E1660" s="93"/>
      <c r="F1660" s="94"/>
      <c r="G1660" s="92" t="s">
        <v>204</v>
      </c>
      <c r="H1660" s="95">
        <f>B1650</f>
        <v>1401121</v>
      </c>
      <c r="I1660" s="104"/>
      <c r="J1660" s="93" t="s">
        <v>216</v>
      </c>
      <c r="K1660" s="93"/>
      <c r="L1660" s="93"/>
      <c r="M1660" s="93"/>
    </row>
    <row r="1661" spans="1:13" s="79" customFormat="1" ht="14.25" thickBot="1">
      <c r="A1661" s="72">
        <f>IF(B1661="Code",1+MAX(A$5:A1660),"")</f>
        <v>139</v>
      </c>
      <c r="B1661" s="73" t="s">
        <v>199</v>
      </c>
      <c r="C1661" s="73"/>
      <c r="D1661" s="74" t="s">
        <v>200</v>
      </c>
      <c r="E1661" s="75"/>
      <c r="F1661" s="74" t="s">
        <v>201</v>
      </c>
      <c r="G1661" s="74" t="s">
        <v>202</v>
      </c>
      <c r="H1661" s="75" t="s">
        <v>198</v>
      </c>
      <c r="I1661" s="75" t="s">
        <v>203</v>
      </c>
      <c r="J1661" s="75" t="s">
        <v>215</v>
      </c>
      <c r="K1661" s="76"/>
      <c r="L1661" s="77" t="str">
        <f>IF(AND(ISNUMBER(I1672),ISNUMBER(H1672)),"OK","")</f>
        <v/>
      </c>
      <c r="M1661" s="78"/>
    </row>
    <row r="1662" spans="1:13" s="79" customFormat="1" ht="13.5">
      <c r="A1662" s="72" t="str">
        <f>IF(B1662="Code",1+MAX(A$5:A1661),"")</f>
        <v/>
      </c>
      <c r="B1662" s="80">
        <f>VLOOKUP(A1661,BasicHeadings,2,0)</f>
        <v>1401131</v>
      </c>
      <c r="C1662" s="81"/>
      <c r="D1662" s="80" t="str">
        <f>VLOOKUP(A1661,BasicHeadings,3,0)</f>
        <v>Gross operating surplus</v>
      </c>
      <c r="E1662" s="76">
        <v>1</v>
      </c>
      <c r="F1662" s="11"/>
      <c r="G1662" s="11"/>
      <c r="H1662" s="12"/>
      <c r="I1662" s="12"/>
      <c r="J1662" s="12" t="s">
        <v>216</v>
      </c>
      <c r="K1662" s="76"/>
      <c r="L1662" s="82"/>
      <c r="M1662" s="11"/>
    </row>
    <row r="1663" spans="1:13" s="79" customFormat="1" ht="15" customHeight="1">
      <c r="A1663" s="72" t="str">
        <f>IF(B1663="Code",1+MAX(A$5:A1662),"")</f>
        <v/>
      </c>
      <c r="B1663" s="83"/>
      <c r="C1663" s="84" t="s">
        <v>212</v>
      </c>
      <c r="D1663" s="83"/>
      <c r="E1663" s="76">
        <v>2</v>
      </c>
      <c r="F1663" s="11"/>
      <c r="G1663" s="11"/>
      <c r="H1663" s="12"/>
      <c r="I1663" s="12"/>
      <c r="J1663" s="12" t="s">
        <v>216</v>
      </c>
      <c r="K1663" s="76"/>
      <c r="L1663" s="82"/>
      <c r="M1663" s="11"/>
    </row>
    <row r="1664" spans="1:13" s="79" customFormat="1" ht="13.5" customHeight="1">
      <c r="A1664" s="72" t="str">
        <f>IF(B1664="Code",1+MAX(A$5:A1663),"")</f>
        <v/>
      </c>
      <c r="B1664" s="85"/>
      <c r="C1664" s="167" t="s">
        <v>239</v>
      </c>
      <c r="D1664" s="168"/>
      <c r="E1664" s="76">
        <v>3</v>
      </c>
      <c r="F1664" s="11"/>
      <c r="G1664" s="11"/>
      <c r="H1664" s="12"/>
      <c r="I1664" s="13"/>
      <c r="J1664" s="12" t="s">
        <v>216</v>
      </c>
      <c r="K1664" s="76"/>
      <c r="L1664" s="82"/>
      <c r="M1664" s="11"/>
    </row>
    <row r="1665" spans="1:13" s="79" customFormat="1" ht="13.5">
      <c r="A1665" s="72" t="str">
        <f>IF(B1665="Code",1+MAX(A$5:A1664),"")</f>
        <v/>
      </c>
      <c r="B1665" s="86"/>
      <c r="C1665" s="169"/>
      <c r="D1665" s="170"/>
      <c r="E1665" s="87">
        <v>4</v>
      </c>
      <c r="F1665" s="11"/>
      <c r="G1665" s="11"/>
      <c r="H1665" s="12"/>
      <c r="I1665" s="12"/>
      <c r="J1665" s="12" t="s">
        <v>216</v>
      </c>
      <c r="K1665" s="76"/>
      <c r="L1665" s="82"/>
      <c r="M1665" s="11"/>
    </row>
    <row r="1666" spans="1:13" s="79" customFormat="1" ht="13.5">
      <c r="A1666" s="72" t="str">
        <f>IF(B1666="Code",1+MAX(A$5:A1665),"")</f>
        <v/>
      </c>
      <c r="B1666" s="88" t="s">
        <v>238</v>
      </c>
      <c r="C1666" s="102"/>
      <c r="D1666" s="89" t="str">
        <f>IF(ISNUMBER(C1666),VLOOKUP(C1666,Approaches,2,0),"")</f>
        <v/>
      </c>
      <c r="E1666" s="76">
        <v>5</v>
      </c>
      <c r="F1666" s="11"/>
      <c r="G1666" s="12"/>
      <c r="H1666" s="103"/>
      <c r="I1666" s="14"/>
      <c r="J1666" s="12" t="s">
        <v>216</v>
      </c>
      <c r="K1666" s="87"/>
      <c r="L1666" s="82"/>
      <c r="M1666" s="11"/>
    </row>
    <row r="1667" spans="1:13" s="79" customFormat="1" ht="13.5">
      <c r="A1667" s="72"/>
      <c r="B1667" s="88" t="s">
        <v>238</v>
      </c>
      <c r="C1667" s="102"/>
      <c r="D1667" s="86" t="str">
        <f>IF(ISNUMBER(C1667),VLOOKUP(C1667,Approaches,2,0),"")</f>
        <v/>
      </c>
      <c r="E1667" s="76">
        <v>6</v>
      </c>
      <c r="F1667" s="11"/>
      <c r="G1667" s="12"/>
      <c r="H1667" s="103"/>
      <c r="I1667" s="14"/>
      <c r="J1667" s="12"/>
      <c r="K1667" s="87"/>
      <c r="L1667" s="82"/>
      <c r="M1667" s="11"/>
    </row>
    <row r="1668" spans="1:13" s="79" customFormat="1" ht="13.5">
      <c r="A1668" s="72"/>
      <c r="B1668" s="88" t="s">
        <v>238</v>
      </c>
      <c r="C1668" s="102"/>
      <c r="D1668" s="86" t="str">
        <f>IF(ISNUMBER(C1668),VLOOKUP(C1668,Approaches,2,0),"")</f>
        <v/>
      </c>
      <c r="E1668" s="76">
        <v>7</v>
      </c>
      <c r="F1668" s="11"/>
      <c r="G1668" s="12"/>
      <c r="H1668" s="103"/>
      <c r="I1668" s="14"/>
      <c r="J1668" s="12"/>
      <c r="K1668" s="87"/>
      <c r="L1668" s="82"/>
      <c r="M1668" s="11"/>
    </row>
    <row r="1669" spans="1:13" s="79" customFormat="1" ht="13.5">
      <c r="A1669" s="72"/>
      <c r="B1669" s="88" t="s">
        <v>238</v>
      </c>
      <c r="C1669" s="102"/>
      <c r="D1669" s="86" t="str">
        <f>IF(ISNUMBER(C1669),VLOOKUP(C1669,Approaches,2,0),"")</f>
        <v/>
      </c>
      <c r="E1669" s="76">
        <v>8</v>
      </c>
      <c r="F1669" s="11"/>
      <c r="G1669" s="12"/>
      <c r="H1669" s="103"/>
      <c r="I1669" s="14"/>
      <c r="J1669" s="12"/>
      <c r="K1669" s="87"/>
      <c r="L1669" s="82"/>
      <c r="M1669" s="11"/>
    </row>
    <row r="1670" spans="1:13" s="79" customFormat="1" ht="13.5">
      <c r="A1670" s="72"/>
      <c r="B1670" s="88" t="s">
        <v>238</v>
      </c>
      <c r="C1670" s="102"/>
      <c r="D1670" s="90" t="str">
        <f>IF(ISNUMBER(C1670),VLOOKUP(C1670,Approaches,2,0),"")</f>
        <v/>
      </c>
      <c r="E1670" s="76">
        <v>9</v>
      </c>
      <c r="F1670" s="11"/>
      <c r="G1670" s="12"/>
      <c r="H1670" s="103"/>
      <c r="I1670" s="14"/>
      <c r="J1670" s="12"/>
      <c r="K1670" s="87"/>
      <c r="L1670" s="82"/>
      <c r="M1670" s="11"/>
    </row>
    <row r="1671" spans="1:13" s="79" customFormat="1" ht="14.25" thickBot="1">
      <c r="A1671" s="72"/>
      <c r="B1671" s="91"/>
      <c r="C1671" s="91"/>
      <c r="D1671" s="86"/>
      <c r="E1671" s="76">
        <v>10</v>
      </c>
      <c r="F1671" s="11"/>
      <c r="G1671" s="12"/>
      <c r="H1671" s="103"/>
      <c r="I1671" s="15"/>
      <c r="J1671" s="12"/>
      <c r="K1671" s="87"/>
      <c r="L1671" s="82"/>
      <c r="M1671" s="11"/>
    </row>
    <row r="1672" spans="1:13" s="79" customFormat="1" ht="14.25" thickBot="1">
      <c r="A1672" s="72" t="str">
        <f>IF(B1672="Code",1+MAX(A$5:A1666),"")</f>
        <v/>
      </c>
      <c r="B1672" s="92"/>
      <c r="C1672" s="92"/>
      <c r="D1672" s="92"/>
      <c r="E1672" s="93"/>
      <c r="F1672" s="94"/>
      <c r="G1672" s="92" t="s">
        <v>204</v>
      </c>
      <c r="H1672" s="95">
        <f>B1662</f>
        <v>1401131</v>
      </c>
      <c r="I1672" s="104"/>
      <c r="J1672" s="93" t="s">
        <v>216</v>
      </c>
      <c r="K1672" s="93"/>
      <c r="L1672" s="93"/>
      <c r="M1672" s="93"/>
    </row>
    <row r="1673" spans="1:13" s="79" customFormat="1" ht="14.25" thickBot="1">
      <c r="A1673" s="72">
        <f>IF(B1673="Code",1+MAX(A$5:A1672),"")</f>
        <v>140</v>
      </c>
      <c r="B1673" s="73" t="s">
        <v>199</v>
      </c>
      <c r="C1673" s="73"/>
      <c r="D1673" s="74" t="s">
        <v>200</v>
      </c>
      <c r="E1673" s="75"/>
      <c r="F1673" s="74" t="s">
        <v>201</v>
      </c>
      <c r="G1673" s="74" t="s">
        <v>202</v>
      </c>
      <c r="H1673" s="75" t="s">
        <v>198</v>
      </c>
      <c r="I1673" s="75" t="s">
        <v>203</v>
      </c>
      <c r="J1673" s="75" t="s">
        <v>215</v>
      </c>
      <c r="K1673" s="76"/>
      <c r="L1673" s="77" t="str">
        <f>IF(AND(ISNUMBER(I1684),ISNUMBER(H1684)),"OK","")</f>
        <v/>
      </c>
      <c r="M1673" s="78"/>
    </row>
    <row r="1674" spans="1:13" s="79" customFormat="1" ht="13.5">
      <c r="A1674" s="72" t="str">
        <f>IF(B1674="Code",1+MAX(A$5:A1673),"")</f>
        <v/>
      </c>
      <c r="B1674" s="80">
        <f>VLOOKUP(A1673,BasicHeadings,2,0)</f>
        <v>1401141</v>
      </c>
      <c r="C1674" s="81"/>
      <c r="D1674" s="80" t="str">
        <f>VLOOKUP(A1673,BasicHeadings,3,0)</f>
        <v>Net taxes on production</v>
      </c>
      <c r="E1674" s="76">
        <v>1</v>
      </c>
      <c r="F1674" s="11"/>
      <c r="G1674" s="11"/>
      <c r="H1674" s="12"/>
      <c r="I1674" s="12"/>
      <c r="J1674" s="12" t="s">
        <v>216</v>
      </c>
      <c r="K1674" s="76"/>
      <c r="L1674" s="82"/>
      <c r="M1674" s="11"/>
    </row>
    <row r="1675" spans="1:13" s="79" customFormat="1" ht="15" customHeight="1">
      <c r="A1675" s="72" t="str">
        <f>IF(B1675="Code",1+MAX(A$5:A1674),"")</f>
        <v/>
      </c>
      <c r="B1675" s="83"/>
      <c r="C1675" s="84" t="s">
        <v>212</v>
      </c>
      <c r="D1675" s="83"/>
      <c r="E1675" s="76">
        <v>2</v>
      </c>
      <c r="F1675" s="11"/>
      <c r="G1675" s="11"/>
      <c r="H1675" s="12"/>
      <c r="I1675" s="12"/>
      <c r="J1675" s="12" t="s">
        <v>216</v>
      </c>
      <c r="K1675" s="76"/>
      <c r="L1675" s="82"/>
      <c r="M1675" s="11"/>
    </row>
    <row r="1676" spans="1:13" s="79" customFormat="1" ht="13.5" customHeight="1">
      <c r="A1676" s="72" t="str">
        <f>IF(B1676="Code",1+MAX(A$5:A1675),"")</f>
        <v/>
      </c>
      <c r="B1676" s="85"/>
      <c r="C1676" s="167" t="s">
        <v>239</v>
      </c>
      <c r="D1676" s="168"/>
      <c r="E1676" s="76">
        <v>3</v>
      </c>
      <c r="F1676" s="11"/>
      <c r="G1676" s="11"/>
      <c r="H1676" s="12"/>
      <c r="I1676" s="13"/>
      <c r="J1676" s="12" t="s">
        <v>216</v>
      </c>
      <c r="K1676" s="76"/>
      <c r="L1676" s="82"/>
      <c r="M1676" s="11"/>
    </row>
    <row r="1677" spans="1:13" s="79" customFormat="1" ht="13.5">
      <c r="A1677" s="72" t="str">
        <f>IF(B1677="Code",1+MAX(A$5:A1676),"")</f>
        <v/>
      </c>
      <c r="B1677" s="86"/>
      <c r="C1677" s="169"/>
      <c r="D1677" s="170"/>
      <c r="E1677" s="87">
        <v>4</v>
      </c>
      <c r="F1677" s="11"/>
      <c r="G1677" s="11"/>
      <c r="H1677" s="12"/>
      <c r="I1677" s="12"/>
      <c r="J1677" s="12" t="s">
        <v>216</v>
      </c>
      <c r="K1677" s="76"/>
      <c r="L1677" s="82"/>
      <c r="M1677" s="11"/>
    </row>
    <row r="1678" spans="1:13" s="79" customFormat="1" ht="13.5">
      <c r="A1678" s="72" t="str">
        <f>IF(B1678="Code",1+MAX(A$5:A1677),"")</f>
        <v/>
      </c>
      <c r="B1678" s="88" t="s">
        <v>238</v>
      </c>
      <c r="C1678" s="102"/>
      <c r="D1678" s="89" t="str">
        <f>IF(ISNUMBER(C1678),VLOOKUP(C1678,Approaches,2,0),"")</f>
        <v/>
      </c>
      <c r="E1678" s="76">
        <v>5</v>
      </c>
      <c r="F1678" s="11"/>
      <c r="G1678" s="12"/>
      <c r="H1678" s="103"/>
      <c r="I1678" s="14"/>
      <c r="J1678" s="12" t="s">
        <v>216</v>
      </c>
      <c r="K1678" s="87"/>
      <c r="L1678" s="82"/>
      <c r="M1678" s="11"/>
    </row>
    <row r="1679" spans="1:13" s="79" customFormat="1" ht="13.5">
      <c r="A1679" s="72"/>
      <c r="B1679" s="88" t="s">
        <v>238</v>
      </c>
      <c r="C1679" s="102"/>
      <c r="D1679" s="86" t="str">
        <f>IF(ISNUMBER(C1679),VLOOKUP(C1679,Approaches,2,0),"")</f>
        <v/>
      </c>
      <c r="E1679" s="76">
        <v>6</v>
      </c>
      <c r="F1679" s="11"/>
      <c r="G1679" s="12"/>
      <c r="H1679" s="103"/>
      <c r="I1679" s="14"/>
      <c r="J1679" s="12"/>
      <c r="K1679" s="87"/>
      <c r="L1679" s="82"/>
      <c r="M1679" s="11"/>
    </row>
    <row r="1680" spans="1:13" s="79" customFormat="1" ht="13.5">
      <c r="A1680" s="72"/>
      <c r="B1680" s="88" t="s">
        <v>238</v>
      </c>
      <c r="C1680" s="102"/>
      <c r="D1680" s="86" t="str">
        <f>IF(ISNUMBER(C1680),VLOOKUP(C1680,Approaches,2,0),"")</f>
        <v/>
      </c>
      <c r="E1680" s="76">
        <v>7</v>
      </c>
      <c r="F1680" s="11"/>
      <c r="G1680" s="12"/>
      <c r="H1680" s="103"/>
      <c r="I1680" s="14"/>
      <c r="J1680" s="12"/>
      <c r="K1680" s="87"/>
      <c r="L1680" s="82"/>
      <c r="M1680" s="11"/>
    </row>
    <row r="1681" spans="1:13" s="79" customFormat="1" ht="13.5">
      <c r="A1681" s="72"/>
      <c r="B1681" s="88" t="s">
        <v>238</v>
      </c>
      <c r="C1681" s="102"/>
      <c r="D1681" s="86" t="str">
        <f>IF(ISNUMBER(C1681),VLOOKUP(C1681,Approaches,2,0),"")</f>
        <v/>
      </c>
      <c r="E1681" s="76">
        <v>8</v>
      </c>
      <c r="F1681" s="11"/>
      <c r="G1681" s="12"/>
      <c r="H1681" s="103"/>
      <c r="I1681" s="14"/>
      <c r="J1681" s="12"/>
      <c r="K1681" s="87"/>
      <c r="L1681" s="82"/>
      <c r="M1681" s="11"/>
    </row>
    <row r="1682" spans="1:13" s="79" customFormat="1" ht="13.5">
      <c r="A1682" s="72"/>
      <c r="B1682" s="88" t="s">
        <v>238</v>
      </c>
      <c r="C1682" s="102"/>
      <c r="D1682" s="90" t="str">
        <f>IF(ISNUMBER(C1682),VLOOKUP(C1682,Approaches,2,0),"")</f>
        <v/>
      </c>
      <c r="E1682" s="76">
        <v>9</v>
      </c>
      <c r="F1682" s="11"/>
      <c r="G1682" s="12"/>
      <c r="H1682" s="103"/>
      <c r="I1682" s="14"/>
      <c r="J1682" s="12"/>
      <c r="K1682" s="87"/>
      <c r="L1682" s="82"/>
      <c r="M1682" s="11"/>
    </row>
    <row r="1683" spans="1:13" s="79" customFormat="1" ht="14.25" thickBot="1">
      <c r="A1683" s="72"/>
      <c r="B1683" s="91"/>
      <c r="C1683" s="91"/>
      <c r="D1683" s="86"/>
      <c r="E1683" s="76">
        <v>10</v>
      </c>
      <c r="F1683" s="11"/>
      <c r="G1683" s="12"/>
      <c r="H1683" s="103"/>
      <c r="I1683" s="15"/>
      <c r="J1683" s="12"/>
      <c r="K1683" s="87"/>
      <c r="L1683" s="82"/>
      <c r="M1683" s="11"/>
    </row>
    <row r="1684" spans="1:13" s="79" customFormat="1" ht="14.25" thickBot="1">
      <c r="A1684" s="72" t="str">
        <f>IF(B1684="Code",1+MAX(A$5:A1678),"")</f>
        <v/>
      </c>
      <c r="B1684" s="92"/>
      <c r="C1684" s="92"/>
      <c r="D1684" s="92"/>
      <c r="E1684" s="93"/>
      <c r="F1684" s="94"/>
      <c r="G1684" s="92" t="s">
        <v>204</v>
      </c>
      <c r="H1684" s="95">
        <f>B1674</f>
        <v>1401141</v>
      </c>
      <c r="I1684" s="104"/>
      <c r="J1684" s="93" t="s">
        <v>216</v>
      </c>
      <c r="K1684" s="93"/>
      <c r="L1684" s="93"/>
      <c r="M1684" s="93"/>
    </row>
    <row r="1685" spans="1:13" s="79" customFormat="1" ht="14.25" thickBot="1">
      <c r="A1685" s="72">
        <f>IF(B1685="Code",1+MAX(A$5:A1684),"")</f>
        <v>141</v>
      </c>
      <c r="B1685" s="73" t="s">
        <v>199</v>
      </c>
      <c r="C1685" s="73"/>
      <c r="D1685" s="74" t="s">
        <v>200</v>
      </c>
      <c r="E1685" s="75"/>
      <c r="F1685" s="74" t="s">
        <v>201</v>
      </c>
      <c r="G1685" s="74" t="s">
        <v>202</v>
      </c>
      <c r="H1685" s="75" t="s">
        <v>198</v>
      </c>
      <c r="I1685" s="75" t="s">
        <v>203</v>
      </c>
      <c r="J1685" s="75" t="s">
        <v>215</v>
      </c>
      <c r="K1685" s="76"/>
      <c r="L1685" s="77" t="str">
        <f>IF(AND(ISNUMBER(I1696),ISNUMBER(H1696)),"OK","")</f>
        <v/>
      </c>
      <c r="M1685" s="78"/>
    </row>
    <row r="1686" spans="1:13" s="79" customFormat="1" ht="13.5">
      <c r="A1686" s="72" t="str">
        <f>IF(B1686="Code",1+MAX(A$5:A1685),"")</f>
        <v/>
      </c>
      <c r="B1686" s="80">
        <f>VLOOKUP(A1685,BasicHeadings,2,0)</f>
        <v>1401151</v>
      </c>
      <c r="C1686" s="81"/>
      <c r="D1686" s="80" t="str">
        <f>VLOOKUP(A1685,BasicHeadings,3,0)</f>
        <v>Receipts from sales</v>
      </c>
      <c r="E1686" s="76">
        <v>1</v>
      </c>
      <c r="F1686" s="11"/>
      <c r="G1686" s="11"/>
      <c r="H1686" s="12"/>
      <c r="I1686" s="12"/>
      <c r="J1686" s="12" t="s">
        <v>216</v>
      </c>
      <c r="K1686" s="76"/>
      <c r="L1686" s="82"/>
      <c r="M1686" s="11"/>
    </row>
    <row r="1687" spans="1:13" s="79" customFormat="1" ht="15" customHeight="1">
      <c r="A1687" s="72" t="str">
        <f>IF(B1687="Code",1+MAX(A$5:A1686),"")</f>
        <v/>
      </c>
      <c r="B1687" s="83"/>
      <c r="C1687" s="84" t="s">
        <v>212</v>
      </c>
      <c r="D1687" s="83"/>
      <c r="E1687" s="76">
        <v>2</v>
      </c>
      <c r="F1687" s="11"/>
      <c r="G1687" s="11"/>
      <c r="H1687" s="12"/>
      <c r="I1687" s="12"/>
      <c r="J1687" s="12" t="s">
        <v>216</v>
      </c>
      <c r="K1687" s="76"/>
      <c r="L1687" s="82"/>
      <c r="M1687" s="11"/>
    </row>
    <row r="1688" spans="1:13" s="79" customFormat="1" ht="13.5" customHeight="1">
      <c r="A1688" s="72" t="str">
        <f>IF(B1688="Code",1+MAX(A$5:A1687),"")</f>
        <v/>
      </c>
      <c r="B1688" s="85"/>
      <c r="C1688" s="167" t="s">
        <v>239</v>
      </c>
      <c r="D1688" s="168"/>
      <c r="E1688" s="76">
        <v>3</v>
      </c>
      <c r="F1688" s="11"/>
      <c r="G1688" s="11"/>
      <c r="H1688" s="12"/>
      <c r="I1688" s="13"/>
      <c r="J1688" s="12" t="s">
        <v>216</v>
      </c>
      <c r="K1688" s="76"/>
      <c r="L1688" s="82"/>
      <c r="M1688" s="11"/>
    </row>
    <row r="1689" spans="1:13" s="79" customFormat="1" ht="13.5">
      <c r="A1689" s="72" t="str">
        <f>IF(B1689="Code",1+MAX(A$5:A1688),"")</f>
        <v/>
      </c>
      <c r="B1689" s="86"/>
      <c r="C1689" s="169"/>
      <c r="D1689" s="170"/>
      <c r="E1689" s="87">
        <v>4</v>
      </c>
      <c r="F1689" s="11"/>
      <c r="G1689" s="11"/>
      <c r="H1689" s="12"/>
      <c r="I1689" s="12"/>
      <c r="J1689" s="12" t="s">
        <v>216</v>
      </c>
      <c r="K1689" s="76"/>
      <c r="L1689" s="82"/>
      <c r="M1689" s="11"/>
    </row>
    <row r="1690" spans="1:13" s="79" customFormat="1" ht="13.5">
      <c r="A1690" s="72" t="str">
        <f>IF(B1690="Code",1+MAX(A$5:A1689),"")</f>
        <v/>
      </c>
      <c r="B1690" s="88" t="s">
        <v>238</v>
      </c>
      <c r="C1690" s="102"/>
      <c r="D1690" s="89" t="str">
        <f>IF(ISNUMBER(C1690),VLOOKUP(C1690,Approaches,2,0),"")</f>
        <v/>
      </c>
      <c r="E1690" s="76">
        <v>5</v>
      </c>
      <c r="F1690" s="11"/>
      <c r="G1690" s="12"/>
      <c r="H1690" s="103"/>
      <c r="I1690" s="14"/>
      <c r="J1690" s="12" t="s">
        <v>216</v>
      </c>
      <c r="K1690" s="87"/>
      <c r="L1690" s="82"/>
      <c r="M1690" s="11"/>
    </row>
    <row r="1691" spans="1:13" s="79" customFormat="1" ht="13.5">
      <c r="A1691" s="72"/>
      <c r="B1691" s="88" t="s">
        <v>238</v>
      </c>
      <c r="C1691" s="102"/>
      <c r="D1691" s="86" t="str">
        <f>IF(ISNUMBER(C1691),VLOOKUP(C1691,Approaches,2,0),"")</f>
        <v/>
      </c>
      <c r="E1691" s="76">
        <v>6</v>
      </c>
      <c r="F1691" s="11"/>
      <c r="G1691" s="12"/>
      <c r="H1691" s="103"/>
      <c r="I1691" s="14"/>
      <c r="J1691" s="12"/>
      <c r="K1691" s="87"/>
      <c r="L1691" s="82"/>
      <c r="M1691" s="11"/>
    </row>
    <row r="1692" spans="1:13" s="79" customFormat="1" ht="13.5">
      <c r="A1692" s="72"/>
      <c r="B1692" s="88" t="s">
        <v>238</v>
      </c>
      <c r="C1692" s="102"/>
      <c r="D1692" s="86" t="str">
        <f>IF(ISNUMBER(C1692),VLOOKUP(C1692,Approaches,2,0),"")</f>
        <v/>
      </c>
      <c r="E1692" s="76">
        <v>7</v>
      </c>
      <c r="F1692" s="11"/>
      <c r="G1692" s="12"/>
      <c r="H1692" s="103"/>
      <c r="I1692" s="14"/>
      <c r="J1692" s="12"/>
      <c r="K1692" s="87"/>
      <c r="L1692" s="82"/>
      <c r="M1692" s="11"/>
    </row>
    <row r="1693" spans="1:13" s="79" customFormat="1" ht="13.5">
      <c r="A1693" s="72"/>
      <c r="B1693" s="88" t="s">
        <v>238</v>
      </c>
      <c r="C1693" s="102"/>
      <c r="D1693" s="86" t="str">
        <f>IF(ISNUMBER(C1693),VLOOKUP(C1693,Approaches,2,0),"")</f>
        <v/>
      </c>
      <c r="E1693" s="76">
        <v>8</v>
      </c>
      <c r="F1693" s="11"/>
      <c r="G1693" s="12"/>
      <c r="H1693" s="103"/>
      <c r="I1693" s="14"/>
      <c r="J1693" s="12"/>
      <c r="K1693" s="87"/>
      <c r="L1693" s="82"/>
      <c r="M1693" s="11"/>
    </row>
    <row r="1694" spans="1:13" s="79" customFormat="1" ht="13.5">
      <c r="A1694" s="72"/>
      <c r="B1694" s="88" t="s">
        <v>238</v>
      </c>
      <c r="C1694" s="102"/>
      <c r="D1694" s="90" t="str">
        <f>IF(ISNUMBER(C1694),VLOOKUP(C1694,Approaches,2,0),"")</f>
        <v/>
      </c>
      <c r="E1694" s="76">
        <v>9</v>
      </c>
      <c r="F1694" s="11"/>
      <c r="G1694" s="12"/>
      <c r="H1694" s="103"/>
      <c r="I1694" s="14"/>
      <c r="J1694" s="12"/>
      <c r="K1694" s="87"/>
      <c r="L1694" s="82"/>
      <c r="M1694" s="11"/>
    </row>
    <row r="1695" spans="1:13" s="79" customFormat="1" ht="14.25" thickBot="1">
      <c r="A1695" s="72"/>
      <c r="B1695" s="91"/>
      <c r="C1695" s="91"/>
      <c r="D1695" s="86"/>
      <c r="E1695" s="76">
        <v>10</v>
      </c>
      <c r="F1695" s="11"/>
      <c r="G1695" s="12"/>
      <c r="H1695" s="103"/>
      <c r="I1695" s="15"/>
      <c r="J1695" s="12"/>
      <c r="K1695" s="87"/>
      <c r="L1695" s="82"/>
      <c r="M1695" s="11"/>
    </row>
    <row r="1696" spans="1:13" s="79" customFormat="1" ht="14.25" thickBot="1">
      <c r="A1696" s="72" t="str">
        <f>IF(B1696="Code",1+MAX(A$5:A1690),"")</f>
        <v/>
      </c>
      <c r="B1696" s="92"/>
      <c r="C1696" s="92"/>
      <c r="D1696" s="92"/>
      <c r="E1696" s="93"/>
      <c r="F1696" s="94"/>
      <c r="G1696" s="92" t="s">
        <v>204</v>
      </c>
      <c r="H1696" s="95">
        <f>B1686</f>
        <v>1401151</v>
      </c>
      <c r="I1696" s="104"/>
      <c r="J1696" s="93" t="s">
        <v>216</v>
      </c>
      <c r="K1696" s="93"/>
      <c r="L1696" s="93"/>
      <c r="M1696" s="93"/>
    </row>
    <row r="1697" spans="1:13" s="79" customFormat="1" ht="14.25" thickBot="1">
      <c r="A1697" s="72">
        <f>IF(B1697="Code",1+MAX(A$5:A1696),"")</f>
        <v>142</v>
      </c>
      <c r="B1697" s="73" t="s">
        <v>199</v>
      </c>
      <c r="C1697" s="73"/>
      <c r="D1697" s="74" t="s">
        <v>200</v>
      </c>
      <c r="E1697" s="75"/>
      <c r="F1697" s="74" t="s">
        <v>201</v>
      </c>
      <c r="G1697" s="74" t="s">
        <v>202</v>
      </c>
      <c r="H1697" s="75" t="s">
        <v>198</v>
      </c>
      <c r="I1697" s="75" t="s">
        <v>203</v>
      </c>
      <c r="J1697" s="75" t="s">
        <v>215</v>
      </c>
      <c r="K1697" s="76"/>
      <c r="L1697" s="77" t="str">
        <f>IF(AND(ISNUMBER(I1708),ISNUMBER(H1708)),"OK","")</f>
        <v/>
      </c>
      <c r="M1697" s="78"/>
    </row>
    <row r="1698" spans="1:13" s="79" customFormat="1" ht="13.5">
      <c r="A1698" s="72" t="str">
        <f>IF(B1698="Code",1+MAX(A$5:A1697),"")</f>
        <v/>
      </c>
      <c r="B1698" s="80">
        <f>VLOOKUP(A1697,BasicHeadings,2,0)</f>
        <v>1501111</v>
      </c>
      <c r="C1698" s="81"/>
      <c r="D1698" s="80" t="str">
        <f>VLOOKUP(A1697,BasicHeadings,3,0)</f>
        <v>Fabricated metal products, except machinery and equipment</v>
      </c>
      <c r="E1698" s="76">
        <v>1</v>
      </c>
      <c r="F1698" s="11"/>
      <c r="G1698" s="11"/>
      <c r="H1698" s="12"/>
      <c r="I1698" s="12"/>
      <c r="J1698" s="12" t="s">
        <v>216</v>
      </c>
      <c r="K1698" s="76"/>
      <c r="L1698" s="82"/>
      <c r="M1698" s="11"/>
    </row>
    <row r="1699" spans="1:13" s="79" customFormat="1" ht="15" customHeight="1">
      <c r="A1699" s="72" t="str">
        <f>IF(B1699="Code",1+MAX(A$5:A1698),"")</f>
        <v/>
      </c>
      <c r="B1699" s="83"/>
      <c r="C1699" s="84" t="s">
        <v>212</v>
      </c>
      <c r="D1699" s="83"/>
      <c r="E1699" s="76">
        <v>2</v>
      </c>
      <c r="F1699" s="11"/>
      <c r="G1699" s="11"/>
      <c r="H1699" s="12"/>
      <c r="I1699" s="12"/>
      <c r="J1699" s="12" t="s">
        <v>216</v>
      </c>
      <c r="K1699" s="76"/>
      <c r="L1699" s="82"/>
      <c r="M1699" s="11"/>
    </row>
    <row r="1700" spans="1:13" s="79" customFormat="1" ht="13.5" customHeight="1">
      <c r="A1700" s="72" t="str">
        <f>IF(B1700="Code",1+MAX(A$5:A1699),"")</f>
        <v/>
      </c>
      <c r="B1700" s="85"/>
      <c r="C1700" s="167" t="s">
        <v>239</v>
      </c>
      <c r="D1700" s="168"/>
      <c r="E1700" s="76">
        <v>3</v>
      </c>
      <c r="F1700" s="11"/>
      <c r="G1700" s="11"/>
      <c r="H1700" s="12"/>
      <c r="I1700" s="13"/>
      <c r="J1700" s="12" t="s">
        <v>216</v>
      </c>
      <c r="K1700" s="76"/>
      <c r="L1700" s="82"/>
      <c r="M1700" s="11"/>
    </row>
    <row r="1701" spans="1:13" s="79" customFormat="1" ht="13.5">
      <c r="A1701" s="72" t="str">
        <f>IF(B1701="Code",1+MAX(A$5:A1700),"")</f>
        <v/>
      </c>
      <c r="B1701" s="86"/>
      <c r="C1701" s="169"/>
      <c r="D1701" s="170"/>
      <c r="E1701" s="87">
        <v>4</v>
      </c>
      <c r="F1701" s="11"/>
      <c r="G1701" s="11"/>
      <c r="H1701" s="12"/>
      <c r="I1701" s="12"/>
      <c r="J1701" s="12" t="s">
        <v>216</v>
      </c>
      <c r="K1701" s="76"/>
      <c r="L1701" s="82"/>
      <c r="M1701" s="11"/>
    </row>
    <row r="1702" spans="1:13" s="79" customFormat="1" ht="13.5">
      <c r="A1702" s="72" t="str">
        <f>IF(B1702="Code",1+MAX(A$5:A1701),"")</f>
        <v/>
      </c>
      <c r="B1702" s="88" t="s">
        <v>238</v>
      </c>
      <c r="C1702" s="102"/>
      <c r="D1702" s="89" t="str">
        <f>IF(ISNUMBER(C1702),VLOOKUP(C1702,Approaches,2,0),"")</f>
        <v/>
      </c>
      <c r="E1702" s="76">
        <v>5</v>
      </c>
      <c r="F1702" s="11"/>
      <c r="G1702" s="12"/>
      <c r="H1702" s="103"/>
      <c r="I1702" s="14"/>
      <c r="J1702" s="12" t="s">
        <v>216</v>
      </c>
      <c r="K1702" s="87"/>
      <c r="L1702" s="82"/>
      <c r="M1702" s="11"/>
    </row>
    <row r="1703" spans="1:13" s="79" customFormat="1" ht="13.5">
      <c r="A1703" s="72"/>
      <c r="B1703" s="88" t="s">
        <v>238</v>
      </c>
      <c r="C1703" s="102"/>
      <c r="D1703" s="86" t="str">
        <f>IF(ISNUMBER(C1703),VLOOKUP(C1703,Approaches,2,0),"")</f>
        <v/>
      </c>
      <c r="E1703" s="76">
        <v>6</v>
      </c>
      <c r="F1703" s="11"/>
      <c r="G1703" s="12"/>
      <c r="H1703" s="103"/>
      <c r="I1703" s="14"/>
      <c r="J1703" s="12"/>
      <c r="K1703" s="87"/>
      <c r="L1703" s="82"/>
      <c r="M1703" s="11"/>
    </row>
    <row r="1704" spans="1:13" s="79" customFormat="1" ht="13.5">
      <c r="A1704" s="72"/>
      <c r="B1704" s="88" t="s">
        <v>238</v>
      </c>
      <c r="C1704" s="102"/>
      <c r="D1704" s="86" t="str">
        <f>IF(ISNUMBER(C1704),VLOOKUP(C1704,Approaches,2,0),"")</f>
        <v/>
      </c>
      <c r="E1704" s="76">
        <v>7</v>
      </c>
      <c r="F1704" s="11"/>
      <c r="G1704" s="12"/>
      <c r="H1704" s="103"/>
      <c r="I1704" s="14"/>
      <c r="J1704" s="12"/>
      <c r="K1704" s="87"/>
      <c r="L1704" s="82"/>
      <c r="M1704" s="11"/>
    </row>
    <row r="1705" spans="1:13" s="79" customFormat="1" ht="13.5">
      <c r="A1705" s="72"/>
      <c r="B1705" s="88" t="s">
        <v>238</v>
      </c>
      <c r="C1705" s="102"/>
      <c r="D1705" s="86" t="str">
        <f>IF(ISNUMBER(C1705),VLOOKUP(C1705,Approaches,2,0),"")</f>
        <v/>
      </c>
      <c r="E1705" s="76">
        <v>8</v>
      </c>
      <c r="F1705" s="11"/>
      <c r="G1705" s="12"/>
      <c r="H1705" s="103"/>
      <c r="I1705" s="14"/>
      <c r="J1705" s="12"/>
      <c r="K1705" s="87"/>
      <c r="L1705" s="82"/>
      <c r="M1705" s="11"/>
    </row>
    <row r="1706" spans="1:13" s="79" customFormat="1" ht="13.5">
      <c r="A1706" s="72"/>
      <c r="B1706" s="88" t="s">
        <v>238</v>
      </c>
      <c r="C1706" s="102"/>
      <c r="D1706" s="90" t="str">
        <f>IF(ISNUMBER(C1706),VLOOKUP(C1706,Approaches,2,0),"")</f>
        <v/>
      </c>
      <c r="E1706" s="76">
        <v>9</v>
      </c>
      <c r="F1706" s="11"/>
      <c r="G1706" s="12"/>
      <c r="H1706" s="103"/>
      <c r="I1706" s="14"/>
      <c r="J1706" s="12"/>
      <c r="K1706" s="87"/>
      <c r="L1706" s="82"/>
      <c r="M1706" s="11"/>
    </row>
    <row r="1707" spans="1:13" s="79" customFormat="1" ht="14.25" thickBot="1">
      <c r="A1707" s="72"/>
      <c r="B1707" s="91"/>
      <c r="C1707" s="91"/>
      <c r="D1707" s="86"/>
      <c r="E1707" s="76">
        <v>10</v>
      </c>
      <c r="F1707" s="11"/>
      <c r="G1707" s="12"/>
      <c r="H1707" s="103"/>
      <c r="I1707" s="15"/>
      <c r="J1707" s="12"/>
      <c r="K1707" s="87"/>
      <c r="L1707" s="82"/>
      <c r="M1707" s="11"/>
    </row>
    <row r="1708" spans="1:13" s="79" customFormat="1" ht="14.25" thickBot="1">
      <c r="A1708" s="72" t="str">
        <f>IF(B1708="Code",1+MAX(A$5:A1702),"")</f>
        <v/>
      </c>
      <c r="B1708" s="92"/>
      <c r="C1708" s="92"/>
      <c r="D1708" s="92"/>
      <c r="E1708" s="93"/>
      <c r="F1708" s="94"/>
      <c r="G1708" s="92" t="s">
        <v>204</v>
      </c>
      <c r="H1708" s="95">
        <f>B1698</f>
        <v>1501111</v>
      </c>
      <c r="I1708" s="104"/>
      <c r="J1708" s="93" t="s">
        <v>216</v>
      </c>
      <c r="K1708" s="93"/>
      <c r="L1708" s="93"/>
      <c r="M1708" s="93"/>
    </row>
    <row r="1709" spans="1:13" s="79" customFormat="1" ht="14.25" thickBot="1">
      <c r="A1709" s="72">
        <f>IF(B1709="Code",1+MAX(A$5:A1708),"")</f>
        <v>143</v>
      </c>
      <c r="B1709" s="73" t="s">
        <v>199</v>
      </c>
      <c r="C1709" s="73"/>
      <c r="D1709" s="74" t="s">
        <v>200</v>
      </c>
      <c r="E1709" s="75"/>
      <c r="F1709" s="74" t="s">
        <v>201</v>
      </c>
      <c r="G1709" s="74" t="s">
        <v>202</v>
      </c>
      <c r="H1709" s="75" t="s">
        <v>198</v>
      </c>
      <c r="I1709" s="75" t="s">
        <v>203</v>
      </c>
      <c r="J1709" s="75" t="s">
        <v>215</v>
      </c>
      <c r="K1709" s="76"/>
      <c r="L1709" s="77" t="str">
        <f>IF(AND(ISNUMBER(I1720),ISNUMBER(H1720)),"OK","")</f>
        <v/>
      </c>
      <c r="M1709" s="78"/>
    </row>
    <row r="1710" spans="1:13" s="79" customFormat="1" ht="13.5">
      <c r="A1710" s="72" t="str">
        <f>IF(B1710="Code",1+MAX(A$5:A1709),"")</f>
        <v/>
      </c>
      <c r="B1710" s="80">
        <f>VLOOKUP(A1709,BasicHeadings,2,0)</f>
        <v>1501112</v>
      </c>
      <c r="C1710" s="81"/>
      <c r="D1710" s="80" t="str">
        <f>VLOOKUP(A1709,BasicHeadings,3,0)</f>
        <v>Electrical and optical equipment</v>
      </c>
      <c r="E1710" s="76">
        <v>1</v>
      </c>
      <c r="F1710" s="11"/>
      <c r="G1710" s="11"/>
      <c r="H1710" s="12"/>
      <c r="I1710" s="12"/>
      <c r="J1710" s="12" t="s">
        <v>216</v>
      </c>
      <c r="K1710" s="76"/>
      <c r="L1710" s="82"/>
      <c r="M1710" s="11"/>
    </row>
    <row r="1711" spans="1:13" s="79" customFormat="1" ht="15" customHeight="1">
      <c r="A1711" s="72" t="str">
        <f>IF(B1711="Code",1+MAX(A$5:A1710),"")</f>
        <v/>
      </c>
      <c r="B1711" s="83"/>
      <c r="C1711" s="84" t="s">
        <v>212</v>
      </c>
      <c r="D1711" s="83"/>
      <c r="E1711" s="76">
        <v>2</v>
      </c>
      <c r="F1711" s="11"/>
      <c r="G1711" s="11"/>
      <c r="H1711" s="12"/>
      <c r="I1711" s="12"/>
      <c r="J1711" s="12" t="s">
        <v>216</v>
      </c>
      <c r="K1711" s="76"/>
      <c r="L1711" s="82"/>
      <c r="M1711" s="11"/>
    </row>
    <row r="1712" spans="1:13" s="79" customFormat="1" ht="13.5" customHeight="1">
      <c r="A1712" s="72" t="str">
        <f>IF(B1712="Code",1+MAX(A$5:A1711),"")</f>
        <v/>
      </c>
      <c r="B1712" s="85"/>
      <c r="C1712" s="167" t="s">
        <v>239</v>
      </c>
      <c r="D1712" s="168"/>
      <c r="E1712" s="76">
        <v>3</v>
      </c>
      <c r="F1712" s="11"/>
      <c r="G1712" s="11"/>
      <c r="H1712" s="12"/>
      <c r="I1712" s="13"/>
      <c r="J1712" s="12" t="s">
        <v>216</v>
      </c>
      <c r="K1712" s="76"/>
      <c r="L1712" s="82"/>
      <c r="M1712" s="11"/>
    </row>
    <row r="1713" spans="1:13" s="79" customFormat="1" ht="13.5">
      <c r="A1713" s="72" t="str">
        <f>IF(B1713="Code",1+MAX(A$5:A1712),"")</f>
        <v/>
      </c>
      <c r="B1713" s="86"/>
      <c r="C1713" s="169"/>
      <c r="D1713" s="170"/>
      <c r="E1713" s="87">
        <v>4</v>
      </c>
      <c r="F1713" s="11"/>
      <c r="G1713" s="11"/>
      <c r="H1713" s="12"/>
      <c r="I1713" s="12"/>
      <c r="J1713" s="12" t="s">
        <v>216</v>
      </c>
      <c r="K1713" s="76"/>
      <c r="L1713" s="82"/>
      <c r="M1713" s="11"/>
    </row>
    <row r="1714" spans="1:13" s="79" customFormat="1" ht="13.5">
      <c r="A1714" s="72" t="str">
        <f>IF(B1714="Code",1+MAX(A$5:A1713),"")</f>
        <v/>
      </c>
      <c r="B1714" s="88" t="s">
        <v>238</v>
      </c>
      <c r="C1714" s="102"/>
      <c r="D1714" s="89" t="str">
        <f>IF(ISNUMBER(C1714),VLOOKUP(C1714,Approaches,2,0),"")</f>
        <v/>
      </c>
      <c r="E1714" s="76">
        <v>5</v>
      </c>
      <c r="F1714" s="11"/>
      <c r="G1714" s="12"/>
      <c r="H1714" s="103"/>
      <c r="I1714" s="14"/>
      <c r="J1714" s="12" t="s">
        <v>216</v>
      </c>
      <c r="K1714" s="87"/>
      <c r="L1714" s="82"/>
      <c r="M1714" s="11"/>
    </row>
    <row r="1715" spans="1:13" s="79" customFormat="1" ht="13.5">
      <c r="A1715" s="72"/>
      <c r="B1715" s="88" t="s">
        <v>238</v>
      </c>
      <c r="C1715" s="102"/>
      <c r="D1715" s="86" t="str">
        <f>IF(ISNUMBER(C1715),VLOOKUP(C1715,Approaches,2,0),"")</f>
        <v/>
      </c>
      <c r="E1715" s="76">
        <v>6</v>
      </c>
      <c r="F1715" s="11"/>
      <c r="G1715" s="12"/>
      <c r="H1715" s="103"/>
      <c r="I1715" s="14"/>
      <c r="J1715" s="12"/>
      <c r="K1715" s="87"/>
      <c r="L1715" s="82"/>
      <c r="M1715" s="11"/>
    </row>
    <row r="1716" spans="1:13" s="79" customFormat="1" ht="13.5">
      <c r="A1716" s="72"/>
      <c r="B1716" s="88" t="s">
        <v>238</v>
      </c>
      <c r="C1716" s="102"/>
      <c r="D1716" s="86" t="str">
        <f>IF(ISNUMBER(C1716),VLOOKUP(C1716,Approaches,2,0),"")</f>
        <v/>
      </c>
      <c r="E1716" s="76">
        <v>7</v>
      </c>
      <c r="F1716" s="11"/>
      <c r="G1716" s="12"/>
      <c r="H1716" s="103"/>
      <c r="I1716" s="14"/>
      <c r="J1716" s="12"/>
      <c r="K1716" s="87"/>
      <c r="L1716" s="82"/>
      <c r="M1716" s="11"/>
    </row>
    <row r="1717" spans="1:13" s="79" customFormat="1" ht="13.5">
      <c r="A1717" s="72"/>
      <c r="B1717" s="88" t="s">
        <v>238</v>
      </c>
      <c r="C1717" s="102"/>
      <c r="D1717" s="86" t="str">
        <f>IF(ISNUMBER(C1717),VLOOKUP(C1717,Approaches,2,0),"")</f>
        <v/>
      </c>
      <c r="E1717" s="76">
        <v>8</v>
      </c>
      <c r="F1717" s="11"/>
      <c r="G1717" s="12"/>
      <c r="H1717" s="103"/>
      <c r="I1717" s="14"/>
      <c r="J1717" s="12"/>
      <c r="K1717" s="87"/>
      <c r="L1717" s="82"/>
      <c r="M1717" s="11"/>
    </row>
    <row r="1718" spans="1:13" s="79" customFormat="1" ht="13.5">
      <c r="A1718" s="72"/>
      <c r="B1718" s="88" t="s">
        <v>238</v>
      </c>
      <c r="C1718" s="102"/>
      <c r="D1718" s="90" t="str">
        <f>IF(ISNUMBER(C1718),VLOOKUP(C1718,Approaches,2,0),"")</f>
        <v/>
      </c>
      <c r="E1718" s="76">
        <v>9</v>
      </c>
      <c r="F1718" s="11"/>
      <c r="G1718" s="12"/>
      <c r="H1718" s="103"/>
      <c r="I1718" s="14"/>
      <c r="J1718" s="12"/>
      <c r="K1718" s="87"/>
      <c r="L1718" s="82"/>
      <c r="M1718" s="11"/>
    </row>
    <row r="1719" spans="1:13" s="79" customFormat="1" ht="14.25" thickBot="1">
      <c r="A1719" s="72"/>
      <c r="B1719" s="91"/>
      <c r="C1719" s="91"/>
      <c r="D1719" s="86"/>
      <c r="E1719" s="76">
        <v>10</v>
      </c>
      <c r="F1719" s="11"/>
      <c r="G1719" s="12"/>
      <c r="H1719" s="103"/>
      <c r="I1719" s="15"/>
      <c r="J1719" s="12"/>
      <c r="K1719" s="87"/>
      <c r="L1719" s="82"/>
      <c r="M1719" s="11"/>
    </row>
    <row r="1720" spans="1:13" s="79" customFormat="1" ht="14.25" thickBot="1">
      <c r="A1720" s="72" t="str">
        <f>IF(B1720="Code",1+MAX(A$5:A1714),"")</f>
        <v/>
      </c>
      <c r="B1720" s="92"/>
      <c r="C1720" s="92"/>
      <c r="D1720" s="92"/>
      <c r="E1720" s="93"/>
      <c r="F1720" s="94"/>
      <c r="G1720" s="92" t="s">
        <v>204</v>
      </c>
      <c r="H1720" s="95">
        <f>B1710</f>
        <v>1501112</v>
      </c>
      <c r="I1720" s="104"/>
      <c r="J1720" s="93" t="s">
        <v>216</v>
      </c>
      <c r="K1720" s="93"/>
      <c r="L1720" s="93"/>
      <c r="M1720" s="93"/>
    </row>
    <row r="1721" spans="1:13" s="79" customFormat="1" ht="14.25" thickBot="1">
      <c r="A1721" s="72">
        <f>IF(B1721="Code",1+MAX(A$5:A1720),"")</f>
        <v>144</v>
      </c>
      <c r="B1721" s="73" t="s">
        <v>199</v>
      </c>
      <c r="C1721" s="73"/>
      <c r="D1721" s="74" t="s">
        <v>200</v>
      </c>
      <c r="E1721" s="75"/>
      <c r="F1721" s="74" t="s">
        <v>201</v>
      </c>
      <c r="G1721" s="74" t="s">
        <v>202</v>
      </c>
      <c r="H1721" s="75" t="s">
        <v>198</v>
      </c>
      <c r="I1721" s="75" t="s">
        <v>203</v>
      </c>
      <c r="J1721" s="75" t="s">
        <v>215</v>
      </c>
      <c r="K1721" s="76"/>
      <c r="L1721" s="77" t="str">
        <f>IF(AND(ISNUMBER(I1732),ISNUMBER(H1732)),"OK","")</f>
        <v/>
      </c>
      <c r="M1721" s="78"/>
    </row>
    <row r="1722" spans="1:13" s="79" customFormat="1" ht="13.5">
      <c r="A1722" s="72" t="str">
        <f>IF(B1722="Code",1+MAX(A$5:A1721),"")</f>
        <v/>
      </c>
      <c r="B1722" s="80">
        <f>VLOOKUP(A1721,BasicHeadings,2,0)</f>
        <v>1501115</v>
      </c>
      <c r="C1722" s="81"/>
      <c r="D1722" s="80" t="str">
        <f>VLOOKUP(A1721,BasicHeadings,3,0)</f>
        <v>General purpose machinery</v>
      </c>
      <c r="E1722" s="76">
        <v>1</v>
      </c>
      <c r="F1722" s="11"/>
      <c r="G1722" s="11"/>
      <c r="H1722" s="12"/>
      <c r="I1722" s="12"/>
      <c r="J1722" s="12" t="s">
        <v>216</v>
      </c>
      <c r="K1722" s="76"/>
      <c r="L1722" s="82"/>
      <c r="M1722" s="11"/>
    </row>
    <row r="1723" spans="1:13" s="79" customFormat="1" ht="15" customHeight="1">
      <c r="A1723" s="72" t="str">
        <f>IF(B1723="Code",1+MAX(A$5:A1722),"")</f>
        <v/>
      </c>
      <c r="B1723" s="83"/>
      <c r="C1723" s="84" t="s">
        <v>212</v>
      </c>
      <c r="D1723" s="83"/>
      <c r="E1723" s="76">
        <v>2</v>
      </c>
      <c r="F1723" s="11"/>
      <c r="G1723" s="11"/>
      <c r="H1723" s="12"/>
      <c r="I1723" s="12"/>
      <c r="J1723" s="12" t="s">
        <v>216</v>
      </c>
      <c r="K1723" s="76"/>
      <c r="L1723" s="82"/>
      <c r="M1723" s="11"/>
    </row>
    <row r="1724" spans="1:13" s="79" customFormat="1" ht="13.5" customHeight="1">
      <c r="A1724" s="72" t="str">
        <f>IF(B1724="Code",1+MAX(A$5:A1723),"")</f>
        <v/>
      </c>
      <c r="B1724" s="85"/>
      <c r="C1724" s="167" t="s">
        <v>239</v>
      </c>
      <c r="D1724" s="168"/>
      <c r="E1724" s="76">
        <v>3</v>
      </c>
      <c r="F1724" s="11"/>
      <c r="G1724" s="11"/>
      <c r="H1724" s="12"/>
      <c r="I1724" s="13"/>
      <c r="J1724" s="12" t="s">
        <v>216</v>
      </c>
      <c r="K1724" s="76"/>
      <c r="L1724" s="82"/>
      <c r="M1724" s="11"/>
    </row>
    <row r="1725" spans="1:13" s="79" customFormat="1" ht="13.5">
      <c r="A1725" s="72" t="str">
        <f>IF(B1725="Code",1+MAX(A$5:A1724),"")</f>
        <v/>
      </c>
      <c r="B1725" s="86"/>
      <c r="C1725" s="169"/>
      <c r="D1725" s="170"/>
      <c r="E1725" s="87">
        <v>4</v>
      </c>
      <c r="F1725" s="11"/>
      <c r="G1725" s="11"/>
      <c r="H1725" s="12"/>
      <c r="I1725" s="12"/>
      <c r="J1725" s="12" t="s">
        <v>216</v>
      </c>
      <c r="K1725" s="76"/>
      <c r="L1725" s="82"/>
      <c r="M1725" s="11"/>
    </row>
    <row r="1726" spans="1:13" s="79" customFormat="1" ht="13.5">
      <c r="A1726" s="72" t="str">
        <f>IF(B1726="Code",1+MAX(A$5:A1725),"")</f>
        <v/>
      </c>
      <c r="B1726" s="88" t="s">
        <v>238</v>
      </c>
      <c r="C1726" s="102"/>
      <c r="D1726" s="89" t="str">
        <f>IF(ISNUMBER(C1726),VLOOKUP(C1726,Approaches,2,0),"")</f>
        <v/>
      </c>
      <c r="E1726" s="76">
        <v>5</v>
      </c>
      <c r="F1726" s="11"/>
      <c r="G1726" s="12"/>
      <c r="H1726" s="103"/>
      <c r="I1726" s="14"/>
      <c r="J1726" s="12" t="s">
        <v>216</v>
      </c>
      <c r="K1726" s="87"/>
      <c r="L1726" s="82"/>
      <c r="M1726" s="11"/>
    </row>
    <row r="1727" spans="1:13" s="79" customFormat="1" ht="13.5">
      <c r="A1727" s="72"/>
      <c r="B1727" s="88" t="s">
        <v>238</v>
      </c>
      <c r="C1727" s="102"/>
      <c r="D1727" s="86" t="str">
        <f>IF(ISNUMBER(C1727),VLOOKUP(C1727,Approaches,2,0),"")</f>
        <v/>
      </c>
      <c r="E1727" s="76">
        <v>6</v>
      </c>
      <c r="F1727" s="11"/>
      <c r="G1727" s="12"/>
      <c r="H1727" s="103"/>
      <c r="I1727" s="14"/>
      <c r="J1727" s="12"/>
      <c r="K1727" s="87"/>
      <c r="L1727" s="82"/>
      <c r="M1727" s="11"/>
    </row>
    <row r="1728" spans="1:13" s="79" customFormat="1" ht="13.5">
      <c r="A1728" s="72"/>
      <c r="B1728" s="88" t="s">
        <v>238</v>
      </c>
      <c r="C1728" s="102"/>
      <c r="D1728" s="86" t="str">
        <f>IF(ISNUMBER(C1728),VLOOKUP(C1728,Approaches,2,0),"")</f>
        <v/>
      </c>
      <c r="E1728" s="76">
        <v>7</v>
      </c>
      <c r="F1728" s="11"/>
      <c r="G1728" s="12"/>
      <c r="H1728" s="103"/>
      <c r="I1728" s="14"/>
      <c r="J1728" s="12"/>
      <c r="K1728" s="87"/>
      <c r="L1728" s="82"/>
      <c r="M1728" s="11"/>
    </row>
    <row r="1729" spans="1:13" s="79" customFormat="1" ht="13.5">
      <c r="A1729" s="72"/>
      <c r="B1729" s="88" t="s">
        <v>238</v>
      </c>
      <c r="C1729" s="102"/>
      <c r="D1729" s="86" t="str">
        <f>IF(ISNUMBER(C1729),VLOOKUP(C1729,Approaches,2,0),"")</f>
        <v/>
      </c>
      <c r="E1729" s="76">
        <v>8</v>
      </c>
      <c r="F1729" s="11"/>
      <c r="G1729" s="12"/>
      <c r="H1729" s="103"/>
      <c r="I1729" s="14"/>
      <c r="J1729" s="12"/>
      <c r="K1729" s="87"/>
      <c r="L1729" s="82"/>
      <c r="M1729" s="11"/>
    </row>
    <row r="1730" spans="1:13" s="79" customFormat="1" ht="13.5">
      <c r="A1730" s="72"/>
      <c r="B1730" s="88" t="s">
        <v>238</v>
      </c>
      <c r="C1730" s="102"/>
      <c r="D1730" s="90" t="str">
        <f>IF(ISNUMBER(C1730),VLOOKUP(C1730,Approaches,2,0),"")</f>
        <v/>
      </c>
      <c r="E1730" s="76">
        <v>9</v>
      </c>
      <c r="F1730" s="11"/>
      <c r="G1730" s="12"/>
      <c r="H1730" s="103"/>
      <c r="I1730" s="14"/>
      <c r="J1730" s="12"/>
      <c r="K1730" s="87"/>
      <c r="L1730" s="82"/>
      <c r="M1730" s="11"/>
    </row>
    <row r="1731" spans="1:13" s="79" customFormat="1" ht="14.25" thickBot="1">
      <c r="A1731" s="72"/>
      <c r="B1731" s="91"/>
      <c r="C1731" s="91"/>
      <c r="D1731" s="86"/>
      <c r="E1731" s="76">
        <v>10</v>
      </c>
      <c r="F1731" s="11"/>
      <c r="G1731" s="12"/>
      <c r="H1731" s="103"/>
      <c r="I1731" s="15"/>
      <c r="J1731" s="12"/>
      <c r="K1731" s="87"/>
      <c r="L1731" s="82"/>
      <c r="M1731" s="11"/>
    </row>
    <row r="1732" spans="1:13" s="79" customFormat="1" ht="14.25" thickBot="1">
      <c r="A1732" s="72" t="str">
        <f>IF(B1732="Code",1+MAX(A$5:A1726),"")</f>
        <v/>
      </c>
      <c r="B1732" s="92"/>
      <c r="C1732" s="92"/>
      <c r="D1732" s="92"/>
      <c r="E1732" s="93"/>
      <c r="F1732" s="94"/>
      <c r="G1732" s="92" t="s">
        <v>204</v>
      </c>
      <c r="H1732" s="95">
        <f>B1722</f>
        <v>1501115</v>
      </c>
      <c r="I1732" s="104"/>
      <c r="J1732" s="93" t="s">
        <v>216</v>
      </c>
      <c r="K1732" s="93"/>
      <c r="L1732" s="93"/>
      <c r="M1732" s="93"/>
    </row>
    <row r="1733" spans="1:13" s="79" customFormat="1" ht="14.25" thickBot="1">
      <c r="A1733" s="72">
        <f>IF(B1733="Code",1+MAX(A$5:A1732),"")</f>
        <v>145</v>
      </c>
      <c r="B1733" s="73" t="s">
        <v>199</v>
      </c>
      <c r="C1733" s="73"/>
      <c r="D1733" s="74" t="s">
        <v>200</v>
      </c>
      <c r="E1733" s="75"/>
      <c r="F1733" s="74" t="s">
        <v>201</v>
      </c>
      <c r="G1733" s="74" t="s">
        <v>202</v>
      </c>
      <c r="H1733" s="75" t="s">
        <v>198</v>
      </c>
      <c r="I1733" s="75" t="s">
        <v>203</v>
      </c>
      <c r="J1733" s="75" t="s">
        <v>215</v>
      </c>
      <c r="K1733" s="76"/>
      <c r="L1733" s="77" t="str">
        <f>IF(AND(ISNUMBER(I1744),ISNUMBER(H1744)),"OK","")</f>
        <v/>
      </c>
      <c r="M1733" s="78"/>
    </row>
    <row r="1734" spans="1:13" s="79" customFormat="1" ht="13.5">
      <c r="A1734" s="72" t="str">
        <f>IF(B1734="Code",1+MAX(A$5:A1733),"")</f>
        <v/>
      </c>
      <c r="B1734" s="80">
        <f>VLOOKUP(A1733,BasicHeadings,2,0)</f>
        <v>1501116</v>
      </c>
      <c r="C1734" s="81"/>
      <c r="D1734" s="80" t="str">
        <f>VLOOKUP(A1733,BasicHeadings,3,0)</f>
        <v>Special purpose machinery</v>
      </c>
      <c r="E1734" s="76">
        <v>1</v>
      </c>
      <c r="F1734" s="11"/>
      <c r="G1734" s="11"/>
      <c r="H1734" s="12"/>
      <c r="I1734" s="12"/>
      <c r="J1734" s="12" t="s">
        <v>216</v>
      </c>
      <c r="K1734" s="76"/>
      <c r="L1734" s="82"/>
      <c r="M1734" s="11"/>
    </row>
    <row r="1735" spans="1:13" s="79" customFormat="1" ht="15" customHeight="1">
      <c r="A1735" s="72" t="str">
        <f>IF(B1735="Code",1+MAX(A$5:A1734),"")</f>
        <v/>
      </c>
      <c r="B1735" s="83"/>
      <c r="C1735" s="84" t="s">
        <v>212</v>
      </c>
      <c r="D1735" s="83"/>
      <c r="E1735" s="76">
        <v>2</v>
      </c>
      <c r="F1735" s="11"/>
      <c r="G1735" s="11"/>
      <c r="H1735" s="12"/>
      <c r="I1735" s="12"/>
      <c r="J1735" s="12" t="s">
        <v>216</v>
      </c>
      <c r="K1735" s="76"/>
      <c r="L1735" s="82"/>
      <c r="M1735" s="11"/>
    </row>
    <row r="1736" spans="1:13" s="79" customFormat="1" ht="13.5" customHeight="1">
      <c r="A1736" s="72" t="str">
        <f>IF(B1736="Code",1+MAX(A$5:A1735),"")</f>
        <v/>
      </c>
      <c r="B1736" s="85"/>
      <c r="C1736" s="167" t="s">
        <v>239</v>
      </c>
      <c r="D1736" s="168"/>
      <c r="E1736" s="76">
        <v>3</v>
      </c>
      <c r="F1736" s="11"/>
      <c r="G1736" s="11"/>
      <c r="H1736" s="12"/>
      <c r="I1736" s="13"/>
      <c r="J1736" s="12" t="s">
        <v>216</v>
      </c>
      <c r="K1736" s="76"/>
      <c r="L1736" s="82"/>
      <c r="M1736" s="11"/>
    </row>
    <row r="1737" spans="1:13" s="79" customFormat="1" ht="13.5">
      <c r="A1737" s="72" t="str">
        <f>IF(B1737="Code",1+MAX(A$5:A1736),"")</f>
        <v/>
      </c>
      <c r="B1737" s="86"/>
      <c r="C1737" s="169"/>
      <c r="D1737" s="170"/>
      <c r="E1737" s="87">
        <v>4</v>
      </c>
      <c r="F1737" s="11"/>
      <c r="G1737" s="11"/>
      <c r="H1737" s="12"/>
      <c r="I1737" s="12"/>
      <c r="J1737" s="12" t="s">
        <v>216</v>
      </c>
      <c r="K1737" s="76"/>
      <c r="L1737" s="82"/>
      <c r="M1737" s="11"/>
    </row>
    <row r="1738" spans="1:13" s="79" customFormat="1" ht="13.5">
      <c r="A1738" s="72" t="str">
        <f>IF(B1738="Code",1+MAX(A$5:A1737),"")</f>
        <v/>
      </c>
      <c r="B1738" s="88" t="s">
        <v>238</v>
      </c>
      <c r="C1738" s="102"/>
      <c r="D1738" s="89" t="str">
        <f>IF(ISNUMBER(C1738),VLOOKUP(C1738,Approaches,2,0),"")</f>
        <v/>
      </c>
      <c r="E1738" s="76">
        <v>5</v>
      </c>
      <c r="F1738" s="11"/>
      <c r="G1738" s="12"/>
      <c r="H1738" s="103"/>
      <c r="I1738" s="14"/>
      <c r="J1738" s="12" t="s">
        <v>216</v>
      </c>
      <c r="K1738" s="87"/>
      <c r="L1738" s="82"/>
      <c r="M1738" s="11"/>
    </row>
    <row r="1739" spans="1:13" s="79" customFormat="1" ht="13.5">
      <c r="A1739" s="72"/>
      <c r="B1739" s="88" t="s">
        <v>238</v>
      </c>
      <c r="C1739" s="102"/>
      <c r="D1739" s="86" t="str">
        <f>IF(ISNUMBER(C1739),VLOOKUP(C1739,Approaches,2,0),"")</f>
        <v/>
      </c>
      <c r="E1739" s="76">
        <v>6</v>
      </c>
      <c r="F1739" s="11"/>
      <c r="G1739" s="12"/>
      <c r="H1739" s="103"/>
      <c r="I1739" s="14"/>
      <c r="J1739" s="12"/>
      <c r="K1739" s="87"/>
      <c r="L1739" s="82"/>
      <c r="M1739" s="11"/>
    </row>
    <row r="1740" spans="1:13" s="79" customFormat="1" ht="13.5">
      <c r="A1740" s="72"/>
      <c r="B1740" s="88" t="s">
        <v>238</v>
      </c>
      <c r="C1740" s="102"/>
      <c r="D1740" s="86" t="str">
        <f>IF(ISNUMBER(C1740),VLOOKUP(C1740,Approaches,2,0),"")</f>
        <v/>
      </c>
      <c r="E1740" s="76">
        <v>7</v>
      </c>
      <c r="F1740" s="11"/>
      <c r="G1740" s="12"/>
      <c r="H1740" s="103"/>
      <c r="I1740" s="14"/>
      <c r="J1740" s="12"/>
      <c r="K1740" s="87"/>
      <c r="L1740" s="82"/>
      <c r="M1740" s="11"/>
    </row>
    <row r="1741" spans="1:13" s="79" customFormat="1" ht="13.5">
      <c r="A1741" s="72"/>
      <c r="B1741" s="88" t="s">
        <v>238</v>
      </c>
      <c r="C1741" s="102"/>
      <c r="D1741" s="86" t="str">
        <f>IF(ISNUMBER(C1741),VLOOKUP(C1741,Approaches,2,0),"")</f>
        <v/>
      </c>
      <c r="E1741" s="76">
        <v>8</v>
      </c>
      <c r="F1741" s="11"/>
      <c r="G1741" s="12"/>
      <c r="H1741" s="103"/>
      <c r="I1741" s="14"/>
      <c r="J1741" s="12"/>
      <c r="K1741" s="87"/>
      <c r="L1741" s="82"/>
      <c r="M1741" s="11"/>
    </row>
    <row r="1742" spans="1:13" s="79" customFormat="1" ht="13.5">
      <c r="A1742" s="72"/>
      <c r="B1742" s="88" t="s">
        <v>238</v>
      </c>
      <c r="C1742" s="102"/>
      <c r="D1742" s="90" t="str">
        <f>IF(ISNUMBER(C1742),VLOOKUP(C1742,Approaches,2,0),"")</f>
        <v/>
      </c>
      <c r="E1742" s="76">
        <v>9</v>
      </c>
      <c r="F1742" s="11"/>
      <c r="G1742" s="12"/>
      <c r="H1742" s="103"/>
      <c r="I1742" s="14"/>
      <c r="J1742" s="12"/>
      <c r="K1742" s="87"/>
      <c r="L1742" s="82"/>
      <c r="M1742" s="11"/>
    </row>
    <row r="1743" spans="1:13" s="79" customFormat="1" ht="14.25" thickBot="1">
      <c r="A1743" s="72"/>
      <c r="B1743" s="91"/>
      <c r="C1743" s="91"/>
      <c r="D1743" s="86"/>
      <c r="E1743" s="76">
        <v>10</v>
      </c>
      <c r="F1743" s="11"/>
      <c r="G1743" s="12"/>
      <c r="H1743" s="103"/>
      <c r="I1743" s="15"/>
      <c r="J1743" s="12"/>
      <c r="K1743" s="87"/>
      <c r="L1743" s="82"/>
      <c r="M1743" s="11"/>
    </row>
    <row r="1744" spans="1:13" s="79" customFormat="1" ht="14.25" thickBot="1">
      <c r="A1744" s="72" t="str">
        <f>IF(B1744="Code",1+MAX(A$5:A1738),"")</f>
        <v/>
      </c>
      <c r="B1744" s="92"/>
      <c r="C1744" s="92"/>
      <c r="D1744" s="92"/>
      <c r="E1744" s="93"/>
      <c r="F1744" s="94"/>
      <c r="G1744" s="92" t="s">
        <v>204</v>
      </c>
      <c r="H1744" s="95">
        <f>B1734</f>
        <v>1501116</v>
      </c>
      <c r="I1744" s="104"/>
      <c r="J1744" s="93" t="s">
        <v>216</v>
      </c>
      <c r="K1744" s="93"/>
      <c r="L1744" s="93"/>
      <c r="M1744" s="93"/>
    </row>
    <row r="1745" spans="1:13" s="79" customFormat="1" ht="14.25" thickBot="1">
      <c r="A1745" s="72">
        <f>IF(B1745="Code",1+MAX(A$5:A1744),"")</f>
        <v>146</v>
      </c>
      <c r="B1745" s="73" t="s">
        <v>199</v>
      </c>
      <c r="C1745" s="73"/>
      <c r="D1745" s="74" t="s">
        <v>200</v>
      </c>
      <c r="E1745" s="75"/>
      <c r="F1745" s="74" t="s">
        <v>201</v>
      </c>
      <c r="G1745" s="74" t="s">
        <v>202</v>
      </c>
      <c r="H1745" s="75" t="s">
        <v>198</v>
      </c>
      <c r="I1745" s="75" t="s">
        <v>203</v>
      </c>
      <c r="J1745" s="75" t="s">
        <v>215</v>
      </c>
      <c r="K1745" s="76"/>
      <c r="L1745" s="77" t="str">
        <f>IF(AND(ISNUMBER(I1756),ISNUMBER(H1756)),"OK","")</f>
        <v/>
      </c>
      <c r="M1745" s="78"/>
    </row>
    <row r="1746" spans="1:13" s="79" customFormat="1" ht="13.5">
      <c r="A1746" s="72" t="str">
        <f>IF(B1746="Code",1+MAX(A$5:A1745),"")</f>
        <v/>
      </c>
      <c r="B1746" s="80">
        <f>VLOOKUP(A1745,BasicHeadings,2,0)</f>
        <v>1501121</v>
      </c>
      <c r="C1746" s="81"/>
      <c r="D1746" s="80" t="str">
        <f>VLOOKUP(A1745,BasicHeadings,3,0)</f>
        <v>Road transport equipment</v>
      </c>
      <c r="E1746" s="76">
        <v>1</v>
      </c>
      <c r="F1746" s="11"/>
      <c r="G1746" s="11"/>
      <c r="H1746" s="12"/>
      <c r="I1746" s="12"/>
      <c r="J1746" s="12" t="s">
        <v>216</v>
      </c>
      <c r="K1746" s="76"/>
      <c r="L1746" s="82"/>
      <c r="M1746" s="11"/>
    </row>
    <row r="1747" spans="1:13" s="79" customFormat="1" ht="15" customHeight="1">
      <c r="A1747" s="72" t="str">
        <f>IF(B1747="Code",1+MAX(A$5:A1746),"")</f>
        <v/>
      </c>
      <c r="B1747" s="83"/>
      <c r="C1747" s="84" t="s">
        <v>212</v>
      </c>
      <c r="D1747" s="83"/>
      <c r="E1747" s="76">
        <v>2</v>
      </c>
      <c r="F1747" s="11"/>
      <c r="G1747" s="11"/>
      <c r="H1747" s="12"/>
      <c r="I1747" s="12"/>
      <c r="J1747" s="12" t="s">
        <v>216</v>
      </c>
      <c r="K1747" s="76"/>
      <c r="L1747" s="82"/>
      <c r="M1747" s="11"/>
    </row>
    <row r="1748" spans="1:13" s="79" customFormat="1" ht="13.5" customHeight="1">
      <c r="A1748" s="72" t="str">
        <f>IF(B1748="Code",1+MAX(A$5:A1747),"")</f>
        <v/>
      </c>
      <c r="B1748" s="85"/>
      <c r="C1748" s="167" t="s">
        <v>239</v>
      </c>
      <c r="D1748" s="168"/>
      <c r="E1748" s="76">
        <v>3</v>
      </c>
      <c r="F1748" s="11"/>
      <c r="G1748" s="11"/>
      <c r="H1748" s="12"/>
      <c r="I1748" s="13"/>
      <c r="J1748" s="12" t="s">
        <v>216</v>
      </c>
      <c r="K1748" s="76"/>
      <c r="L1748" s="82"/>
      <c r="M1748" s="11"/>
    </row>
    <row r="1749" spans="1:13" s="79" customFormat="1" ht="13.5">
      <c r="A1749" s="72" t="str">
        <f>IF(B1749="Code",1+MAX(A$5:A1748),"")</f>
        <v/>
      </c>
      <c r="B1749" s="86"/>
      <c r="C1749" s="169"/>
      <c r="D1749" s="170"/>
      <c r="E1749" s="87">
        <v>4</v>
      </c>
      <c r="F1749" s="11"/>
      <c r="G1749" s="11"/>
      <c r="H1749" s="12"/>
      <c r="I1749" s="12"/>
      <c r="J1749" s="12" t="s">
        <v>216</v>
      </c>
      <c r="K1749" s="76"/>
      <c r="L1749" s="82"/>
      <c r="M1749" s="11"/>
    </row>
    <row r="1750" spans="1:13" s="79" customFormat="1" ht="13.5">
      <c r="A1750" s="72" t="str">
        <f>IF(B1750="Code",1+MAX(A$5:A1749),"")</f>
        <v/>
      </c>
      <c r="B1750" s="88" t="s">
        <v>238</v>
      </c>
      <c r="C1750" s="102"/>
      <c r="D1750" s="89" t="str">
        <f>IF(ISNUMBER(C1750),VLOOKUP(C1750,Approaches,2,0),"")</f>
        <v/>
      </c>
      <c r="E1750" s="76">
        <v>5</v>
      </c>
      <c r="F1750" s="11"/>
      <c r="G1750" s="12"/>
      <c r="H1750" s="103"/>
      <c r="I1750" s="14"/>
      <c r="J1750" s="12" t="s">
        <v>216</v>
      </c>
      <c r="K1750" s="87"/>
      <c r="L1750" s="82"/>
      <c r="M1750" s="11"/>
    </row>
    <row r="1751" spans="1:13" s="79" customFormat="1" ht="13.5">
      <c r="A1751" s="72"/>
      <c r="B1751" s="88" t="s">
        <v>238</v>
      </c>
      <c r="C1751" s="102"/>
      <c r="D1751" s="86" t="str">
        <f>IF(ISNUMBER(C1751),VLOOKUP(C1751,Approaches,2,0),"")</f>
        <v/>
      </c>
      <c r="E1751" s="76">
        <v>6</v>
      </c>
      <c r="F1751" s="11"/>
      <c r="G1751" s="12"/>
      <c r="H1751" s="103"/>
      <c r="I1751" s="14"/>
      <c r="J1751" s="12"/>
      <c r="K1751" s="87"/>
      <c r="L1751" s="82"/>
      <c r="M1751" s="11"/>
    </row>
    <row r="1752" spans="1:13" s="79" customFormat="1" ht="13.5">
      <c r="A1752" s="72"/>
      <c r="B1752" s="88" t="s">
        <v>238</v>
      </c>
      <c r="C1752" s="102"/>
      <c r="D1752" s="86" t="str">
        <f>IF(ISNUMBER(C1752),VLOOKUP(C1752,Approaches,2,0),"")</f>
        <v/>
      </c>
      <c r="E1752" s="76">
        <v>7</v>
      </c>
      <c r="F1752" s="11"/>
      <c r="G1752" s="12"/>
      <c r="H1752" s="103"/>
      <c r="I1752" s="14"/>
      <c r="J1752" s="12"/>
      <c r="K1752" s="87"/>
      <c r="L1752" s="82"/>
      <c r="M1752" s="11"/>
    </row>
    <row r="1753" spans="1:13" s="79" customFormat="1" ht="13.5">
      <c r="A1753" s="72"/>
      <c r="B1753" s="88" t="s">
        <v>238</v>
      </c>
      <c r="C1753" s="102"/>
      <c r="D1753" s="86" t="str">
        <f>IF(ISNUMBER(C1753),VLOOKUP(C1753,Approaches,2,0),"")</f>
        <v/>
      </c>
      <c r="E1753" s="76">
        <v>8</v>
      </c>
      <c r="F1753" s="11"/>
      <c r="G1753" s="12"/>
      <c r="H1753" s="103"/>
      <c r="I1753" s="14"/>
      <c r="J1753" s="12"/>
      <c r="K1753" s="87"/>
      <c r="L1753" s="82"/>
      <c r="M1753" s="11"/>
    </row>
    <row r="1754" spans="1:13" s="79" customFormat="1" ht="13.5">
      <c r="A1754" s="72"/>
      <c r="B1754" s="88" t="s">
        <v>238</v>
      </c>
      <c r="C1754" s="102"/>
      <c r="D1754" s="90" t="str">
        <f>IF(ISNUMBER(C1754),VLOOKUP(C1754,Approaches,2,0),"")</f>
        <v/>
      </c>
      <c r="E1754" s="76">
        <v>9</v>
      </c>
      <c r="F1754" s="11"/>
      <c r="G1754" s="12"/>
      <c r="H1754" s="103"/>
      <c r="I1754" s="14"/>
      <c r="J1754" s="12"/>
      <c r="K1754" s="87"/>
      <c r="L1754" s="82"/>
      <c r="M1754" s="11"/>
    </row>
    <row r="1755" spans="1:13" s="79" customFormat="1" ht="14.25" thickBot="1">
      <c r="A1755" s="72"/>
      <c r="B1755" s="91"/>
      <c r="C1755" s="91"/>
      <c r="D1755" s="86"/>
      <c r="E1755" s="76">
        <v>10</v>
      </c>
      <c r="F1755" s="11"/>
      <c r="G1755" s="12"/>
      <c r="H1755" s="103"/>
      <c r="I1755" s="15"/>
      <c r="J1755" s="12"/>
      <c r="K1755" s="87"/>
      <c r="L1755" s="82"/>
      <c r="M1755" s="11"/>
    </row>
    <row r="1756" spans="1:13" s="79" customFormat="1" ht="14.25" thickBot="1">
      <c r="A1756" s="72" t="str">
        <f>IF(B1756="Code",1+MAX(A$5:A1750),"")</f>
        <v/>
      </c>
      <c r="B1756" s="92"/>
      <c r="C1756" s="92"/>
      <c r="D1756" s="92"/>
      <c r="E1756" s="93"/>
      <c r="F1756" s="94"/>
      <c r="G1756" s="92" t="s">
        <v>204</v>
      </c>
      <c r="H1756" s="95">
        <f>B1746</f>
        <v>1501121</v>
      </c>
      <c r="I1756" s="104"/>
      <c r="J1756" s="93" t="s">
        <v>216</v>
      </c>
      <c r="K1756" s="93"/>
      <c r="L1756" s="93"/>
      <c r="M1756" s="93"/>
    </row>
    <row r="1757" spans="1:13" s="79" customFormat="1" ht="14.25" thickBot="1">
      <c r="A1757" s="72">
        <f>IF(B1757="Code",1+MAX(A$5:A1756),"")</f>
        <v>147</v>
      </c>
      <c r="B1757" s="73" t="s">
        <v>199</v>
      </c>
      <c r="C1757" s="73"/>
      <c r="D1757" s="74" t="s">
        <v>200</v>
      </c>
      <c r="E1757" s="75"/>
      <c r="F1757" s="74" t="s">
        <v>201</v>
      </c>
      <c r="G1757" s="74" t="s">
        <v>202</v>
      </c>
      <c r="H1757" s="75" t="s">
        <v>198</v>
      </c>
      <c r="I1757" s="75" t="s">
        <v>203</v>
      </c>
      <c r="J1757" s="75" t="s">
        <v>215</v>
      </c>
      <c r="K1757" s="76"/>
      <c r="L1757" s="77" t="str">
        <f>IF(AND(ISNUMBER(I1768),ISNUMBER(H1768)),"OK","")</f>
        <v/>
      </c>
      <c r="M1757" s="78"/>
    </row>
    <row r="1758" spans="1:13" s="79" customFormat="1" ht="13.5">
      <c r="A1758" s="72" t="str">
        <f>IF(B1758="Code",1+MAX(A$5:A1757),"")</f>
        <v/>
      </c>
      <c r="B1758" s="80">
        <f>VLOOKUP(A1757,BasicHeadings,2,0)</f>
        <v>1501122</v>
      </c>
      <c r="C1758" s="81"/>
      <c r="D1758" s="80" t="str">
        <f>VLOOKUP(A1757,BasicHeadings,3,0)</f>
        <v>Other transport equipment</v>
      </c>
      <c r="E1758" s="76">
        <v>1</v>
      </c>
      <c r="F1758" s="11"/>
      <c r="G1758" s="11"/>
      <c r="H1758" s="12"/>
      <c r="I1758" s="12"/>
      <c r="J1758" s="12" t="s">
        <v>216</v>
      </c>
      <c r="K1758" s="76"/>
      <c r="L1758" s="82"/>
      <c r="M1758" s="11"/>
    </row>
    <row r="1759" spans="1:13" s="79" customFormat="1" ht="15" customHeight="1">
      <c r="A1759" s="72" t="str">
        <f>IF(B1759="Code",1+MAX(A$5:A1758),"")</f>
        <v/>
      </c>
      <c r="B1759" s="83"/>
      <c r="C1759" s="84" t="s">
        <v>212</v>
      </c>
      <c r="D1759" s="83"/>
      <c r="E1759" s="76">
        <v>2</v>
      </c>
      <c r="F1759" s="11"/>
      <c r="G1759" s="11"/>
      <c r="H1759" s="12"/>
      <c r="I1759" s="12"/>
      <c r="J1759" s="12" t="s">
        <v>216</v>
      </c>
      <c r="K1759" s="76"/>
      <c r="L1759" s="82"/>
      <c r="M1759" s="11"/>
    </row>
    <row r="1760" spans="1:13" s="79" customFormat="1" ht="13.5" customHeight="1">
      <c r="A1760" s="72" t="str">
        <f>IF(B1760="Code",1+MAX(A$5:A1759),"")</f>
        <v/>
      </c>
      <c r="B1760" s="85"/>
      <c r="C1760" s="167" t="s">
        <v>239</v>
      </c>
      <c r="D1760" s="168"/>
      <c r="E1760" s="76">
        <v>3</v>
      </c>
      <c r="F1760" s="11"/>
      <c r="G1760" s="11"/>
      <c r="H1760" s="12"/>
      <c r="I1760" s="13"/>
      <c r="J1760" s="12" t="s">
        <v>216</v>
      </c>
      <c r="K1760" s="76"/>
      <c r="L1760" s="82"/>
      <c r="M1760" s="11"/>
    </row>
    <row r="1761" spans="1:13" s="79" customFormat="1" ht="13.5">
      <c r="A1761" s="72" t="str">
        <f>IF(B1761="Code",1+MAX(A$5:A1760),"")</f>
        <v/>
      </c>
      <c r="B1761" s="86"/>
      <c r="C1761" s="169"/>
      <c r="D1761" s="170"/>
      <c r="E1761" s="87">
        <v>4</v>
      </c>
      <c r="F1761" s="11"/>
      <c r="G1761" s="11"/>
      <c r="H1761" s="12"/>
      <c r="I1761" s="12"/>
      <c r="J1761" s="12" t="s">
        <v>216</v>
      </c>
      <c r="K1761" s="76"/>
      <c r="L1761" s="82"/>
      <c r="M1761" s="11"/>
    </row>
    <row r="1762" spans="1:13" s="79" customFormat="1" ht="13.5">
      <c r="A1762" s="72" t="str">
        <f>IF(B1762="Code",1+MAX(A$5:A1761),"")</f>
        <v/>
      </c>
      <c r="B1762" s="88" t="s">
        <v>238</v>
      </c>
      <c r="C1762" s="102"/>
      <c r="D1762" s="89" t="str">
        <f>IF(ISNUMBER(C1762),VLOOKUP(C1762,Approaches,2,0),"")</f>
        <v/>
      </c>
      <c r="E1762" s="76">
        <v>5</v>
      </c>
      <c r="F1762" s="11"/>
      <c r="G1762" s="12"/>
      <c r="H1762" s="103"/>
      <c r="I1762" s="14"/>
      <c r="J1762" s="12" t="s">
        <v>216</v>
      </c>
      <c r="K1762" s="87"/>
      <c r="L1762" s="82"/>
      <c r="M1762" s="11"/>
    </row>
    <row r="1763" spans="1:13" s="79" customFormat="1" ht="13.5">
      <c r="A1763" s="72"/>
      <c r="B1763" s="88" t="s">
        <v>238</v>
      </c>
      <c r="C1763" s="102"/>
      <c r="D1763" s="86" t="str">
        <f>IF(ISNUMBER(C1763),VLOOKUP(C1763,Approaches,2,0),"")</f>
        <v/>
      </c>
      <c r="E1763" s="76">
        <v>6</v>
      </c>
      <c r="F1763" s="11"/>
      <c r="G1763" s="12"/>
      <c r="H1763" s="103"/>
      <c r="I1763" s="14"/>
      <c r="J1763" s="12"/>
      <c r="K1763" s="87"/>
      <c r="L1763" s="82"/>
      <c r="M1763" s="11"/>
    </row>
    <row r="1764" spans="1:13" s="79" customFormat="1" ht="13.5">
      <c r="A1764" s="72"/>
      <c r="B1764" s="88" t="s">
        <v>238</v>
      </c>
      <c r="C1764" s="102"/>
      <c r="D1764" s="86" t="str">
        <f>IF(ISNUMBER(C1764),VLOOKUP(C1764,Approaches,2,0),"")</f>
        <v/>
      </c>
      <c r="E1764" s="76">
        <v>7</v>
      </c>
      <c r="F1764" s="11"/>
      <c r="G1764" s="12"/>
      <c r="H1764" s="103"/>
      <c r="I1764" s="14"/>
      <c r="J1764" s="12"/>
      <c r="K1764" s="87"/>
      <c r="L1764" s="82"/>
      <c r="M1764" s="11"/>
    </row>
    <row r="1765" spans="1:13" s="79" customFormat="1" ht="13.5">
      <c r="A1765" s="72"/>
      <c r="B1765" s="88" t="s">
        <v>238</v>
      </c>
      <c r="C1765" s="102"/>
      <c r="D1765" s="86" t="str">
        <f>IF(ISNUMBER(C1765),VLOOKUP(C1765,Approaches,2,0),"")</f>
        <v/>
      </c>
      <c r="E1765" s="76">
        <v>8</v>
      </c>
      <c r="F1765" s="11"/>
      <c r="G1765" s="12"/>
      <c r="H1765" s="103"/>
      <c r="I1765" s="14"/>
      <c r="J1765" s="12"/>
      <c r="K1765" s="87"/>
      <c r="L1765" s="82"/>
      <c r="M1765" s="11"/>
    </row>
    <row r="1766" spans="1:13" s="79" customFormat="1" ht="13.5">
      <c r="A1766" s="72"/>
      <c r="B1766" s="88" t="s">
        <v>238</v>
      </c>
      <c r="C1766" s="102"/>
      <c r="D1766" s="90" t="str">
        <f>IF(ISNUMBER(C1766),VLOOKUP(C1766,Approaches,2,0),"")</f>
        <v/>
      </c>
      <c r="E1766" s="76">
        <v>9</v>
      </c>
      <c r="F1766" s="11"/>
      <c r="G1766" s="12"/>
      <c r="H1766" s="103"/>
      <c r="I1766" s="14"/>
      <c r="J1766" s="12"/>
      <c r="K1766" s="87"/>
      <c r="L1766" s="82"/>
      <c r="M1766" s="11"/>
    </row>
    <row r="1767" spans="1:13" s="79" customFormat="1" ht="14.25" thickBot="1">
      <c r="A1767" s="72"/>
      <c r="B1767" s="91"/>
      <c r="C1767" s="91"/>
      <c r="D1767" s="86"/>
      <c r="E1767" s="76">
        <v>10</v>
      </c>
      <c r="F1767" s="11"/>
      <c r="G1767" s="12"/>
      <c r="H1767" s="103"/>
      <c r="I1767" s="15"/>
      <c r="J1767" s="12"/>
      <c r="K1767" s="87"/>
      <c r="L1767" s="82"/>
      <c r="M1767" s="11"/>
    </row>
    <row r="1768" spans="1:13" s="79" customFormat="1" ht="14.25" thickBot="1">
      <c r="A1768" s="72" t="str">
        <f>IF(B1768="Code",1+MAX(A$5:A1762),"")</f>
        <v/>
      </c>
      <c r="B1768" s="92"/>
      <c r="C1768" s="92"/>
      <c r="D1768" s="92"/>
      <c r="E1768" s="93"/>
      <c r="F1768" s="94"/>
      <c r="G1768" s="92" t="s">
        <v>204</v>
      </c>
      <c r="H1768" s="95">
        <f>B1758</f>
        <v>1501122</v>
      </c>
      <c r="I1768" s="104"/>
      <c r="J1768" s="93" t="s">
        <v>216</v>
      </c>
      <c r="K1768" s="93"/>
      <c r="L1768" s="93"/>
      <c r="M1768" s="93"/>
    </row>
    <row r="1769" spans="1:13" s="79" customFormat="1" ht="14.25" thickBot="1">
      <c r="A1769" s="72">
        <f>IF(B1769="Code",1+MAX(A$5:A1768),"")</f>
        <v>148</v>
      </c>
      <c r="B1769" s="73" t="s">
        <v>199</v>
      </c>
      <c r="C1769" s="73"/>
      <c r="D1769" s="74" t="s">
        <v>200</v>
      </c>
      <c r="E1769" s="75"/>
      <c r="F1769" s="74" t="s">
        <v>201</v>
      </c>
      <c r="G1769" s="74" t="s">
        <v>202</v>
      </c>
      <c r="H1769" s="75" t="s">
        <v>198</v>
      </c>
      <c r="I1769" s="75" t="s">
        <v>203</v>
      </c>
      <c r="J1769" s="75" t="s">
        <v>215</v>
      </c>
      <c r="K1769" s="76"/>
      <c r="L1769" s="77" t="str">
        <f>IF(AND(ISNUMBER(I1780),ISNUMBER(H1780)),"OK","")</f>
        <v/>
      </c>
      <c r="M1769" s="78"/>
    </row>
    <row r="1770" spans="1:13" s="79" customFormat="1" ht="13.5">
      <c r="A1770" s="72" t="str">
        <f>IF(B1770="Code",1+MAX(A$5:A1769),"")</f>
        <v/>
      </c>
      <c r="B1770" s="80">
        <f>VLOOKUP(A1769,BasicHeadings,2,0)</f>
        <v>1501211</v>
      </c>
      <c r="C1770" s="81"/>
      <c r="D1770" s="80" t="str">
        <f>VLOOKUP(A1769,BasicHeadings,3,0)</f>
        <v>Residential buildings</v>
      </c>
      <c r="E1770" s="76">
        <v>1</v>
      </c>
      <c r="F1770" s="11"/>
      <c r="G1770" s="11"/>
      <c r="H1770" s="12"/>
      <c r="I1770" s="12"/>
      <c r="J1770" s="12" t="s">
        <v>216</v>
      </c>
      <c r="K1770" s="76"/>
      <c r="L1770" s="82"/>
      <c r="M1770" s="11"/>
    </row>
    <row r="1771" spans="1:13" s="79" customFormat="1" ht="15" customHeight="1">
      <c r="A1771" s="72" t="str">
        <f>IF(B1771="Code",1+MAX(A$5:A1770),"")</f>
        <v/>
      </c>
      <c r="B1771" s="83"/>
      <c r="C1771" s="84" t="s">
        <v>212</v>
      </c>
      <c r="D1771" s="83"/>
      <c r="E1771" s="76">
        <v>2</v>
      </c>
      <c r="F1771" s="11"/>
      <c r="G1771" s="11"/>
      <c r="H1771" s="12"/>
      <c r="I1771" s="12"/>
      <c r="J1771" s="12" t="s">
        <v>216</v>
      </c>
      <c r="K1771" s="76"/>
      <c r="L1771" s="82"/>
      <c r="M1771" s="11"/>
    </row>
    <row r="1772" spans="1:13" s="79" customFormat="1" ht="13.5" customHeight="1">
      <c r="A1772" s="72" t="str">
        <f>IF(B1772="Code",1+MAX(A$5:A1771),"")</f>
        <v/>
      </c>
      <c r="B1772" s="85"/>
      <c r="C1772" s="167" t="s">
        <v>239</v>
      </c>
      <c r="D1772" s="168"/>
      <c r="E1772" s="76">
        <v>3</v>
      </c>
      <c r="F1772" s="11"/>
      <c r="G1772" s="11"/>
      <c r="H1772" s="12"/>
      <c r="I1772" s="13"/>
      <c r="J1772" s="12" t="s">
        <v>216</v>
      </c>
      <c r="K1772" s="76"/>
      <c r="L1772" s="82"/>
      <c r="M1772" s="11"/>
    </row>
    <row r="1773" spans="1:13" s="79" customFormat="1" ht="13.5">
      <c r="A1773" s="72" t="str">
        <f>IF(B1773="Code",1+MAX(A$5:A1772),"")</f>
        <v/>
      </c>
      <c r="B1773" s="86"/>
      <c r="C1773" s="169"/>
      <c r="D1773" s="170"/>
      <c r="E1773" s="87">
        <v>4</v>
      </c>
      <c r="F1773" s="11"/>
      <c r="G1773" s="11"/>
      <c r="H1773" s="12"/>
      <c r="I1773" s="12"/>
      <c r="J1773" s="12" t="s">
        <v>216</v>
      </c>
      <c r="K1773" s="76"/>
      <c r="L1773" s="82"/>
      <c r="M1773" s="11"/>
    </row>
    <row r="1774" spans="1:13" s="79" customFormat="1" ht="13.5">
      <c r="A1774" s="72" t="str">
        <f>IF(B1774="Code",1+MAX(A$5:A1773),"")</f>
        <v/>
      </c>
      <c r="B1774" s="88" t="s">
        <v>238</v>
      </c>
      <c r="C1774" s="102"/>
      <c r="D1774" s="89" t="str">
        <f>IF(ISNUMBER(C1774),VLOOKUP(C1774,Approaches,2,0),"")</f>
        <v/>
      </c>
      <c r="E1774" s="76">
        <v>5</v>
      </c>
      <c r="F1774" s="11"/>
      <c r="G1774" s="12"/>
      <c r="H1774" s="103"/>
      <c r="I1774" s="14"/>
      <c r="J1774" s="12" t="s">
        <v>216</v>
      </c>
      <c r="K1774" s="87"/>
      <c r="L1774" s="82"/>
      <c r="M1774" s="11"/>
    </row>
    <row r="1775" spans="1:13" s="79" customFormat="1" ht="13.5">
      <c r="A1775" s="72"/>
      <c r="B1775" s="88" t="s">
        <v>238</v>
      </c>
      <c r="C1775" s="102"/>
      <c r="D1775" s="86" t="str">
        <f>IF(ISNUMBER(C1775),VLOOKUP(C1775,Approaches,2,0),"")</f>
        <v/>
      </c>
      <c r="E1775" s="76">
        <v>6</v>
      </c>
      <c r="F1775" s="11"/>
      <c r="G1775" s="12"/>
      <c r="H1775" s="103"/>
      <c r="I1775" s="14"/>
      <c r="J1775" s="12"/>
      <c r="K1775" s="87"/>
      <c r="L1775" s="82"/>
      <c r="M1775" s="11"/>
    </row>
    <row r="1776" spans="1:13" s="79" customFormat="1" ht="13.5">
      <c r="A1776" s="72"/>
      <c r="B1776" s="88" t="s">
        <v>238</v>
      </c>
      <c r="C1776" s="102"/>
      <c r="D1776" s="86" t="str">
        <f>IF(ISNUMBER(C1776),VLOOKUP(C1776,Approaches,2,0),"")</f>
        <v/>
      </c>
      <c r="E1776" s="76">
        <v>7</v>
      </c>
      <c r="F1776" s="11"/>
      <c r="G1776" s="12"/>
      <c r="H1776" s="103"/>
      <c r="I1776" s="14"/>
      <c r="J1776" s="12"/>
      <c r="K1776" s="87"/>
      <c r="L1776" s="82"/>
      <c r="M1776" s="11"/>
    </row>
    <row r="1777" spans="1:13" s="79" customFormat="1" ht="13.5">
      <c r="A1777" s="72"/>
      <c r="B1777" s="88" t="s">
        <v>238</v>
      </c>
      <c r="C1777" s="102"/>
      <c r="D1777" s="86" t="str">
        <f>IF(ISNUMBER(C1777),VLOOKUP(C1777,Approaches,2,0),"")</f>
        <v/>
      </c>
      <c r="E1777" s="76">
        <v>8</v>
      </c>
      <c r="F1777" s="11"/>
      <c r="G1777" s="12"/>
      <c r="H1777" s="103"/>
      <c r="I1777" s="14"/>
      <c r="J1777" s="12"/>
      <c r="K1777" s="87"/>
      <c r="L1777" s="82"/>
      <c r="M1777" s="11"/>
    </row>
    <row r="1778" spans="1:13" s="79" customFormat="1" ht="13.5">
      <c r="A1778" s="72"/>
      <c r="B1778" s="88" t="s">
        <v>238</v>
      </c>
      <c r="C1778" s="102"/>
      <c r="D1778" s="90" t="str">
        <f>IF(ISNUMBER(C1778),VLOOKUP(C1778,Approaches,2,0),"")</f>
        <v/>
      </c>
      <c r="E1778" s="76">
        <v>9</v>
      </c>
      <c r="F1778" s="11"/>
      <c r="G1778" s="12"/>
      <c r="H1778" s="103"/>
      <c r="I1778" s="14"/>
      <c r="J1778" s="12"/>
      <c r="K1778" s="87"/>
      <c r="L1778" s="82"/>
      <c r="M1778" s="11"/>
    </row>
    <row r="1779" spans="1:13" s="79" customFormat="1" ht="14.25" thickBot="1">
      <c r="A1779" s="72"/>
      <c r="B1779" s="91"/>
      <c r="C1779" s="91"/>
      <c r="D1779" s="86"/>
      <c r="E1779" s="76">
        <v>10</v>
      </c>
      <c r="F1779" s="11"/>
      <c r="G1779" s="12"/>
      <c r="H1779" s="103"/>
      <c r="I1779" s="15"/>
      <c r="J1779" s="12"/>
      <c r="K1779" s="87"/>
      <c r="L1779" s="82"/>
      <c r="M1779" s="11"/>
    </row>
    <row r="1780" spans="1:13" s="79" customFormat="1" ht="14.25" thickBot="1">
      <c r="A1780" s="72" t="str">
        <f>IF(B1780="Code",1+MAX(A$5:A1774),"")</f>
        <v/>
      </c>
      <c r="B1780" s="92"/>
      <c r="C1780" s="92"/>
      <c r="D1780" s="92"/>
      <c r="E1780" s="93"/>
      <c r="F1780" s="94"/>
      <c r="G1780" s="92" t="s">
        <v>204</v>
      </c>
      <c r="H1780" s="95">
        <f>B1770</f>
        <v>1501211</v>
      </c>
      <c r="I1780" s="104"/>
      <c r="J1780" s="93" t="s">
        <v>216</v>
      </c>
      <c r="K1780" s="93"/>
      <c r="L1780" s="93"/>
      <c r="M1780" s="93"/>
    </row>
    <row r="1781" spans="1:13" s="79" customFormat="1" ht="14.25" thickBot="1">
      <c r="A1781" s="72">
        <f>IF(B1781="Code",1+MAX(A$5:A1780),"")</f>
        <v>149</v>
      </c>
      <c r="B1781" s="73" t="s">
        <v>199</v>
      </c>
      <c r="C1781" s="73"/>
      <c r="D1781" s="74" t="s">
        <v>200</v>
      </c>
      <c r="E1781" s="75"/>
      <c r="F1781" s="74" t="s">
        <v>201</v>
      </c>
      <c r="G1781" s="74" t="s">
        <v>202</v>
      </c>
      <c r="H1781" s="75" t="s">
        <v>198</v>
      </c>
      <c r="I1781" s="75" t="s">
        <v>203</v>
      </c>
      <c r="J1781" s="75" t="s">
        <v>215</v>
      </c>
      <c r="K1781" s="76"/>
      <c r="L1781" s="77" t="str">
        <f>IF(AND(ISNUMBER(I1792),ISNUMBER(H1792)),"OK","")</f>
        <v/>
      </c>
      <c r="M1781" s="78"/>
    </row>
    <row r="1782" spans="1:13" s="79" customFormat="1" ht="13.5">
      <c r="A1782" s="72" t="str">
        <f>IF(B1782="Code",1+MAX(A$5:A1781),"")</f>
        <v/>
      </c>
      <c r="B1782" s="80">
        <f>VLOOKUP(A1781,BasicHeadings,2,0)</f>
        <v>1501221</v>
      </c>
      <c r="C1782" s="81"/>
      <c r="D1782" s="80" t="str">
        <f>VLOOKUP(A1781,BasicHeadings,3,0)</f>
        <v>Non-residential buildings</v>
      </c>
      <c r="E1782" s="76">
        <v>1</v>
      </c>
      <c r="F1782" s="11"/>
      <c r="G1782" s="11"/>
      <c r="H1782" s="12"/>
      <c r="I1782" s="12"/>
      <c r="J1782" s="12" t="s">
        <v>216</v>
      </c>
      <c r="K1782" s="76"/>
      <c r="L1782" s="82"/>
      <c r="M1782" s="11"/>
    </row>
    <row r="1783" spans="1:13" s="79" customFormat="1" ht="15" customHeight="1">
      <c r="A1783" s="72" t="str">
        <f>IF(B1783="Code",1+MAX(A$5:A1782),"")</f>
        <v/>
      </c>
      <c r="B1783" s="83"/>
      <c r="C1783" s="84" t="s">
        <v>212</v>
      </c>
      <c r="D1783" s="83"/>
      <c r="E1783" s="76">
        <v>2</v>
      </c>
      <c r="F1783" s="11"/>
      <c r="G1783" s="11"/>
      <c r="H1783" s="12"/>
      <c r="I1783" s="12"/>
      <c r="J1783" s="12" t="s">
        <v>216</v>
      </c>
      <c r="K1783" s="76"/>
      <c r="L1783" s="82"/>
      <c r="M1783" s="11"/>
    </row>
    <row r="1784" spans="1:13" s="79" customFormat="1" ht="13.5" customHeight="1">
      <c r="A1784" s="72" t="str">
        <f>IF(B1784="Code",1+MAX(A$5:A1783),"")</f>
        <v/>
      </c>
      <c r="B1784" s="85"/>
      <c r="C1784" s="167" t="s">
        <v>239</v>
      </c>
      <c r="D1784" s="168"/>
      <c r="E1784" s="76">
        <v>3</v>
      </c>
      <c r="F1784" s="11"/>
      <c r="G1784" s="11"/>
      <c r="H1784" s="12"/>
      <c r="I1784" s="13"/>
      <c r="J1784" s="12" t="s">
        <v>216</v>
      </c>
      <c r="K1784" s="76"/>
      <c r="L1784" s="82"/>
      <c r="M1784" s="11"/>
    </row>
    <row r="1785" spans="1:13" s="79" customFormat="1" ht="13.5">
      <c r="A1785" s="72" t="str">
        <f>IF(B1785="Code",1+MAX(A$5:A1784),"")</f>
        <v/>
      </c>
      <c r="B1785" s="86"/>
      <c r="C1785" s="169"/>
      <c r="D1785" s="170"/>
      <c r="E1785" s="87">
        <v>4</v>
      </c>
      <c r="F1785" s="11"/>
      <c r="G1785" s="11"/>
      <c r="H1785" s="12"/>
      <c r="I1785" s="12"/>
      <c r="J1785" s="12" t="s">
        <v>216</v>
      </c>
      <c r="K1785" s="76"/>
      <c r="L1785" s="82"/>
      <c r="M1785" s="11"/>
    </row>
    <row r="1786" spans="1:13" s="79" customFormat="1" ht="13.5">
      <c r="A1786" s="72" t="str">
        <f>IF(B1786="Code",1+MAX(A$5:A1785),"")</f>
        <v/>
      </c>
      <c r="B1786" s="88" t="s">
        <v>238</v>
      </c>
      <c r="C1786" s="102"/>
      <c r="D1786" s="89" t="str">
        <f>IF(ISNUMBER(C1786),VLOOKUP(C1786,Approaches,2,0),"")</f>
        <v/>
      </c>
      <c r="E1786" s="76">
        <v>5</v>
      </c>
      <c r="F1786" s="11"/>
      <c r="G1786" s="12"/>
      <c r="H1786" s="103"/>
      <c r="I1786" s="14"/>
      <c r="J1786" s="12" t="s">
        <v>216</v>
      </c>
      <c r="K1786" s="87"/>
      <c r="L1786" s="82"/>
      <c r="M1786" s="11"/>
    </row>
    <row r="1787" spans="1:13" s="79" customFormat="1" ht="13.5">
      <c r="A1787" s="72"/>
      <c r="B1787" s="88" t="s">
        <v>238</v>
      </c>
      <c r="C1787" s="102"/>
      <c r="D1787" s="86" t="str">
        <f>IF(ISNUMBER(C1787),VLOOKUP(C1787,Approaches,2,0),"")</f>
        <v/>
      </c>
      <c r="E1787" s="76">
        <v>6</v>
      </c>
      <c r="F1787" s="11"/>
      <c r="G1787" s="12"/>
      <c r="H1787" s="103"/>
      <c r="I1787" s="14"/>
      <c r="J1787" s="12"/>
      <c r="K1787" s="87"/>
      <c r="L1787" s="82"/>
      <c r="M1787" s="11"/>
    </row>
    <row r="1788" spans="1:13" s="79" customFormat="1" ht="13.5">
      <c r="A1788" s="72"/>
      <c r="B1788" s="88" t="s">
        <v>238</v>
      </c>
      <c r="C1788" s="102"/>
      <c r="D1788" s="86" t="str">
        <f>IF(ISNUMBER(C1788),VLOOKUP(C1788,Approaches,2,0),"")</f>
        <v/>
      </c>
      <c r="E1788" s="76">
        <v>7</v>
      </c>
      <c r="F1788" s="11"/>
      <c r="G1788" s="12"/>
      <c r="H1788" s="103"/>
      <c r="I1788" s="14"/>
      <c r="J1788" s="12"/>
      <c r="K1788" s="87"/>
      <c r="L1788" s="82"/>
      <c r="M1788" s="11"/>
    </row>
    <row r="1789" spans="1:13" s="79" customFormat="1" ht="13.5">
      <c r="A1789" s="72"/>
      <c r="B1789" s="88" t="s">
        <v>238</v>
      </c>
      <c r="C1789" s="102"/>
      <c r="D1789" s="86" t="str">
        <f>IF(ISNUMBER(C1789),VLOOKUP(C1789,Approaches,2,0),"")</f>
        <v/>
      </c>
      <c r="E1789" s="76">
        <v>8</v>
      </c>
      <c r="F1789" s="11"/>
      <c r="G1789" s="12"/>
      <c r="H1789" s="103"/>
      <c r="I1789" s="14"/>
      <c r="J1789" s="12"/>
      <c r="K1789" s="87"/>
      <c r="L1789" s="82"/>
      <c r="M1789" s="11"/>
    </row>
    <row r="1790" spans="1:13" s="79" customFormat="1" ht="13.5">
      <c r="A1790" s="72"/>
      <c r="B1790" s="88" t="s">
        <v>238</v>
      </c>
      <c r="C1790" s="102"/>
      <c r="D1790" s="90" t="str">
        <f>IF(ISNUMBER(C1790),VLOOKUP(C1790,Approaches,2,0),"")</f>
        <v/>
      </c>
      <c r="E1790" s="76">
        <v>9</v>
      </c>
      <c r="F1790" s="11"/>
      <c r="G1790" s="12"/>
      <c r="H1790" s="103"/>
      <c r="I1790" s="14"/>
      <c r="J1790" s="12"/>
      <c r="K1790" s="87"/>
      <c r="L1790" s="82"/>
      <c r="M1790" s="11"/>
    </row>
    <row r="1791" spans="1:13" s="79" customFormat="1" ht="14.25" thickBot="1">
      <c r="A1791" s="72"/>
      <c r="B1791" s="91"/>
      <c r="C1791" s="91"/>
      <c r="D1791" s="86"/>
      <c r="E1791" s="76">
        <v>10</v>
      </c>
      <c r="F1791" s="11"/>
      <c r="G1791" s="12"/>
      <c r="H1791" s="103"/>
      <c r="I1791" s="15"/>
      <c r="J1791" s="12"/>
      <c r="K1791" s="87"/>
      <c r="L1791" s="82"/>
      <c r="M1791" s="11"/>
    </row>
    <row r="1792" spans="1:13" s="79" customFormat="1" ht="14.25" thickBot="1">
      <c r="A1792" s="72" t="str">
        <f>IF(B1792="Code",1+MAX(A$5:A1786),"")</f>
        <v/>
      </c>
      <c r="B1792" s="92"/>
      <c r="C1792" s="92"/>
      <c r="D1792" s="92"/>
      <c r="E1792" s="93"/>
      <c r="F1792" s="94"/>
      <c r="G1792" s="92" t="s">
        <v>204</v>
      </c>
      <c r="H1792" s="95">
        <f>B1782</f>
        <v>1501221</v>
      </c>
      <c r="I1792" s="104"/>
      <c r="J1792" s="93" t="s">
        <v>216</v>
      </c>
      <c r="K1792" s="93"/>
      <c r="L1792" s="93"/>
      <c r="M1792" s="93"/>
    </row>
    <row r="1793" spans="1:13" s="79" customFormat="1" ht="14.25" thickBot="1">
      <c r="A1793" s="72">
        <f>IF(B1793="Code",1+MAX(A$5:A1792),"")</f>
        <v>150</v>
      </c>
      <c r="B1793" s="73" t="s">
        <v>199</v>
      </c>
      <c r="C1793" s="73"/>
      <c r="D1793" s="74" t="s">
        <v>200</v>
      </c>
      <c r="E1793" s="75"/>
      <c r="F1793" s="74" t="s">
        <v>201</v>
      </c>
      <c r="G1793" s="74" t="s">
        <v>202</v>
      </c>
      <c r="H1793" s="75" t="s">
        <v>198</v>
      </c>
      <c r="I1793" s="75" t="s">
        <v>203</v>
      </c>
      <c r="J1793" s="75" t="s">
        <v>215</v>
      </c>
      <c r="K1793" s="76"/>
      <c r="L1793" s="77" t="str">
        <f>IF(AND(ISNUMBER(I1804),ISNUMBER(H1804)),"OK","")</f>
        <v/>
      </c>
      <c r="M1793" s="78"/>
    </row>
    <row r="1794" spans="1:13" s="79" customFormat="1" ht="13.5">
      <c r="A1794" s="72" t="str">
        <f>IF(B1794="Code",1+MAX(A$5:A1793),"")</f>
        <v/>
      </c>
      <c r="B1794" s="80">
        <f>VLOOKUP(A1793,BasicHeadings,2,0)</f>
        <v>1501231</v>
      </c>
      <c r="C1794" s="81"/>
      <c r="D1794" s="80" t="str">
        <f>VLOOKUP(A1793,BasicHeadings,3,0)</f>
        <v>Civil engineering works</v>
      </c>
      <c r="E1794" s="76">
        <v>1</v>
      </c>
      <c r="F1794" s="11"/>
      <c r="G1794" s="11"/>
      <c r="H1794" s="12"/>
      <c r="I1794" s="12"/>
      <c r="J1794" s="12" t="s">
        <v>216</v>
      </c>
      <c r="K1794" s="76"/>
      <c r="L1794" s="82"/>
      <c r="M1794" s="11"/>
    </row>
    <row r="1795" spans="1:13" s="79" customFormat="1" ht="15" customHeight="1">
      <c r="A1795" s="72" t="str">
        <f>IF(B1795="Code",1+MAX(A$5:A1794),"")</f>
        <v/>
      </c>
      <c r="B1795" s="83"/>
      <c r="C1795" s="84" t="s">
        <v>212</v>
      </c>
      <c r="D1795" s="83"/>
      <c r="E1795" s="76">
        <v>2</v>
      </c>
      <c r="F1795" s="11"/>
      <c r="G1795" s="11"/>
      <c r="H1795" s="12"/>
      <c r="I1795" s="12"/>
      <c r="J1795" s="12" t="s">
        <v>216</v>
      </c>
      <c r="K1795" s="76"/>
      <c r="L1795" s="82"/>
      <c r="M1795" s="11"/>
    </row>
    <row r="1796" spans="1:13" s="79" customFormat="1" ht="13.5" customHeight="1">
      <c r="A1796" s="72" t="str">
        <f>IF(B1796="Code",1+MAX(A$5:A1795),"")</f>
        <v/>
      </c>
      <c r="B1796" s="85"/>
      <c r="C1796" s="167" t="s">
        <v>239</v>
      </c>
      <c r="D1796" s="168"/>
      <c r="E1796" s="76">
        <v>3</v>
      </c>
      <c r="F1796" s="11"/>
      <c r="G1796" s="11"/>
      <c r="H1796" s="12"/>
      <c r="I1796" s="13"/>
      <c r="J1796" s="12" t="s">
        <v>216</v>
      </c>
      <c r="K1796" s="76"/>
      <c r="L1796" s="82"/>
      <c r="M1796" s="11"/>
    </row>
    <row r="1797" spans="1:13" s="79" customFormat="1" ht="13.5">
      <c r="A1797" s="72" t="str">
        <f>IF(B1797="Code",1+MAX(A$5:A1796),"")</f>
        <v/>
      </c>
      <c r="B1797" s="86"/>
      <c r="C1797" s="169"/>
      <c r="D1797" s="170"/>
      <c r="E1797" s="87">
        <v>4</v>
      </c>
      <c r="F1797" s="11"/>
      <c r="G1797" s="11"/>
      <c r="H1797" s="12"/>
      <c r="I1797" s="12"/>
      <c r="J1797" s="12" t="s">
        <v>216</v>
      </c>
      <c r="K1797" s="76"/>
      <c r="L1797" s="82"/>
      <c r="M1797" s="11"/>
    </row>
    <row r="1798" spans="1:13" s="79" customFormat="1" ht="13.5">
      <c r="A1798" s="72" t="str">
        <f>IF(B1798="Code",1+MAX(A$5:A1797),"")</f>
        <v/>
      </c>
      <c r="B1798" s="88" t="s">
        <v>238</v>
      </c>
      <c r="C1798" s="102"/>
      <c r="D1798" s="89" t="str">
        <f>IF(ISNUMBER(C1798),VLOOKUP(C1798,Approaches,2,0),"")</f>
        <v/>
      </c>
      <c r="E1798" s="76">
        <v>5</v>
      </c>
      <c r="F1798" s="11"/>
      <c r="G1798" s="12"/>
      <c r="H1798" s="103"/>
      <c r="I1798" s="14"/>
      <c r="J1798" s="12" t="s">
        <v>216</v>
      </c>
      <c r="K1798" s="87"/>
      <c r="L1798" s="82"/>
      <c r="M1798" s="11"/>
    </row>
    <row r="1799" spans="1:13" s="79" customFormat="1" ht="13.5">
      <c r="A1799" s="72"/>
      <c r="B1799" s="88" t="s">
        <v>238</v>
      </c>
      <c r="C1799" s="102"/>
      <c r="D1799" s="86" t="str">
        <f>IF(ISNUMBER(C1799),VLOOKUP(C1799,Approaches,2,0),"")</f>
        <v/>
      </c>
      <c r="E1799" s="76">
        <v>6</v>
      </c>
      <c r="F1799" s="11"/>
      <c r="G1799" s="12"/>
      <c r="H1799" s="103"/>
      <c r="I1799" s="14"/>
      <c r="J1799" s="12"/>
      <c r="K1799" s="87"/>
      <c r="L1799" s="82"/>
      <c r="M1799" s="11"/>
    </row>
    <row r="1800" spans="1:13" s="79" customFormat="1" ht="13.5">
      <c r="A1800" s="72"/>
      <c r="B1800" s="88" t="s">
        <v>238</v>
      </c>
      <c r="C1800" s="102"/>
      <c r="D1800" s="86" t="str">
        <f>IF(ISNUMBER(C1800),VLOOKUP(C1800,Approaches,2,0),"")</f>
        <v/>
      </c>
      <c r="E1800" s="76">
        <v>7</v>
      </c>
      <c r="F1800" s="11"/>
      <c r="G1800" s="12"/>
      <c r="H1800" s="103"/>
      <c r="I1800" s="14"/>
      <c r="J1800" s="12"/>
      <c r="K1800" s="87"/>
      <c r="L1800" s="82"/>
      <c r="M1800" s="11"/>
    </row>
    <row r="1801" spans="1:13" s="79" customFormat="1" ht="13.5">
      <c r="A1801" s="72"/>
      <c r="B1801" s="88" t="s">
        <v>238</v>
      </c>
      <c r="C1801" s="102"/>
      <c r="D1801" s="86" t="str">
        <f>IF(ISNUMBER(C1801),VLOOKUP(C1801,Approaches,2,0),"")</f>
        <v/>
      </c>
      <c r="E1801" s="76">
        <v>8</v>
      </c>
      <c r="F1801" s="11"/>
      <c r="G1801" s="12"/>
      <c r="H1801" s="103"/>
      <c r="I1801" s="14"/>
      <c r="J1801" s="12"/>
      <c r="K1801" s="87"/>
      <c r="L1801" s="82"/>
      <c r="M1801" s="11"/>
    </row>
    <row r="1802" spans="1:13" s="79" customFormat="1" ht="13.5">
      <c r="A1802" s="72"/>
      <c r="B1802" s="88" t="s">
        <v>238</v>
      </c>
      <c r="C1802" s="102"/>
      <c r="D1802" s="90" t="str">
        <f>IF(ISNUMBER(C1802),VLOOKUP(C1802,Approaches,2,0),"")</f>
        <v/>
      </c>
      <c r="E1802" s="76">
        <v>9</v>
      </c>
      <c r="F1802" s="11"/>
      <c r="G1802" s="12"/>
      <c r="H1802" s="103"/>
      <c r="I1802" s="14"/>
      <c r="J1802" s="12"/>
      <c r="K1802" s="87"/>
      <c r="L1802" s="82"/>
      <c r="M1802" s="11"/>
    </row>
    <row r="1803" spans="1:13" s="79" customFormat="1" ht="14.25" thickBot="1">
      <c r="A1803" s="72"/>
      <c r="B1803" s="91"/>
      <c r="C1803" s="91"/>
      <c r="D1803" s="86"/>
      <c r="E1803" s="76">
        <v>10</v>
      </c>
      <c r="F1803" s="11"/>
      <c r="G1803" s="12"/>
      <c r="H1803" s="103"/>
      <c r="I1803" s="15"/>
      <c r="J1803" s="12"/>
      <c r="K1803" s="87"/>
      <c r="L1803" s="82"/>
      <c r="M1803" s="11"/>
    </row>
    <row r="1804" spans="1:13" s="79" customFormat="1" ht="14.25" thickBot="1">
      <c r="A1804" s="72" t="str">
        <f>IF(B1804="Code",1+MAX(A$5:A1798),"")</f>
        <v/>
      </c>
      <c r="B1804" s="92"/>
      <c r="C1804" s="92"/>
      <c r="D1804" s="92"/>
      <c r="E1804" s="93"/>
      <c r="F1804" s="94"/>
      <c r="G1804" s="92" t="s">
        <v>204</v>
      </c>
      <c r="H1804" s="95">
        <f>B1794</f>
        <v>1501231</v>
      </c>
      <c r="I1804" s="104"/>
      <c r="J1804" s="93" t="s">
        <v>216</v>
      </c>
      <c r="K1804" s="93"/>
      <c r="L1804" s="93"/>
      <c r="M1804" s="93"/>
    </row>
    <row r="1805" spans="1:13" s="79" customFormat="1" ht="14.25" thickBot="1">
      <c r="A1805" s="72">
        <f>IF(B1805="Code",1+MAX(A$5:A1804),"")</f>
        <v>151</v>
      </c>
      <c r="B1805" s="73" t="s">
        <v>199</v>
      </c>
      <c r="C1805" s="73"/>
      <c r="D1805" s="74" t="s">
        <v>200</v>
      </c>
      <c r="E1805" s="75"/>
      <c r="F1805" s="74" t="s">
        <v>201</v>
      </c>
      <c r="G1805" s="74" t="s">
        <v>202</v>
      </c>
      <c r="H1805" s="75" t="s">
        <v>198</v>
      </c>
      <c r="I1805" s="75" t="s">
        <v>203</v>
      </c>
      <c r="J1805" s="75" t="s">
        <v>215</v>
      </c>
      <c r="K1805" s="76"/>
      <c r="L1805" s="77" t="str">
        <f>IF(AND(ISNUMBER(I1816),ISNUMBER(H1816)),"OK","")</f>
        <v/>
      </c>
      <c r="M1805" s="78"/>
    </row>
    <row r="1806" spans="1:13" s="79" customFormat="1" ht="13.5">
      <c r="A1806" s="72" t="str">
        <f>IF(B1806="Code",1+MAX(A$5:A1805),"")</f>
        <v/>
      </c>
      <c r="B1806" s="80">
        <f>VLOOKUP(A1805,BasicHeadings,2,0)</f>
        <v>1501311</v>
      </c>
      <c r="C1806" s="81"/>
      <c r="D1806" s="80" t="str">
        <f>VLOOKUP(A1805,BasicHeadings,3,0)</f>
        <v>Other products</v>
      </c>
      <c r="E1806" s="76">
        <v>1</v>
      </c>
      <c r="F1806" s="11"/>
      <c r="G1806" s="11"/>
      <c r="H1806" s="12"/>
      <c r="I1806" s="12"/>
      <c r="J1806" s="12" t="s">
        <v>216</v>
      </c>
      <c r="K1806" s="76"/>
      <c r="L1806" s="82"/>
      <c r="M1806" s="11"/>
    </row>
    <row r="1807" spans="1:13" s="79" customFormat="1" ht="15" customHeight="1">
      <c r="A1807" s="72" t="str">
        <f>IF(B1807="Code",1+MAX(A$5:A1806),"")</f>
        <v/>
      </c>
      <c r="B1807" s="83"/>
      <c r="C1807" s="84" t="s">
        <v>212</v>
      </c>
      <c r="D1807" s="83"/>
      <c r="E1807" s="76">
        <v>2</v>
      </c>
      <c r="F1807" s="11"/>
      <c r="G1807" s="11"/>
      <c r="H1807" s="12"/>
      <c r="I1807" s="12"/>
      <c r="J1807" s="12" t="s">
        <v>216</v>
      </c>
      <c r="K1807" s="76"/>
      <c r="L1807" s="82"/>
      <c r="M1807" s="11"/>
    </row>
    <row r="1808" spans="1:13" s="79" customFormat="1" ht="13.5" customHeight="1">
      <c r="A1808" s="72" t="str">
        <f>IF(B1808="Code",1+MAX(A$5:A1807),"")</f>
        <v/>
      </c>
      <c r="B1808" s="85"/>
      <c r="C1808" s="167" t="s">
        <v>239</v>
      </c>
      <c r="D1808" s="168"/>
      <c r="E1808" s="76">
        <v>3</v>
      </c>
      <c r="F1808" s="11"/>
      <c r="G1808" s="11"/>
      <c r="H1808" s="12"/>
      <c r="I1808" s="13"/>
      <c r="J1808" s="12" t="s">
        <v>216</v>
      </c>
      <c r="K1808" s="76"/>
      <c r="L1808" s="82"/>
      <c r="M1808" s="11"/>
    </row>
    <row r="1809" spans="1:13" s="79" customFormat="1" ht="13.5">
      <c r="A1809" s="72" t="str">
        <f>IF(B1809="Code",1+MAX(A$5:A1808),"")</f>
        <v/>
      </c>
      <c r="B1809" s="86"/>
      <c r="C1809" s="169"/>
      <c r="D1809" s="170"/>
      <c r="E1809" s="87">
        <v>4</v>
      </c>
      <c r="F1809" s="11"/>
      <c r="G1809" s="11"/>
      <c r="H1809" s="12"/>
      <c r="I1809" s="12"/>
      <c r="J1809" s="12" t="s">
        <v>216</v>
      </c>
      <c r="K1809" s="76"/>
      <c r="L1809" s="82"/>
      <c r="M1809" s="11"/>
    </row>
    <row r="1810" spans="1:13" s="79" customFormat="1" ht="13.5">
      <c r="A1810" s="72" t="str">
        <f>IF(B1810="Code",1+MAX(A$5:A1809),"")</f>
        <v/>
      </c>
      <c r="B1810" s="88" t="s">
        <v>238</v>
      </c>
      <c r="C1810" s="102"/>
      <c r="D1810" s="89" t="str">
        <f>IF(ISNUMBER(C1810),VLOOKUP(C1810,Approaches,2,0),"")</f>
        <v/>
      </c>
      <c r="E1810" s="76">
        <v>5</v>
      </c>
      <c r="F1810" s="11"/>
      <c r="G1810" s="12"/>
      <c r="H1810" s="103"/>
      <c r="I1810" s="14"/>
      <c r="J1810" s="12" t="s">
        <v>216</v>
      </c>
      <c r="K1810" s="87"/>
      <c r="L1810" s="82"/>
      <c r="M1810" s="11"/>
    </row>
    <row r="1811" spans="1:13" s="79" customFormat="1" ht="13.5">
      <c r="A1811" s="72"/>
      <c r="B1811" s="88" t="s">
        <v>238</v>
      </c>
      <c r="C1811" s="102"/>
      <c r="D1811" s="86" t="str">
        <f>IF(ISNUMBER(C1811),VLOOKUP(C1811,Approaches,2,0),"")</f>
        <v/>
      </c>
      <c r="E1811" s="76">
        <v>6</v>
      </c>
      <c r="F1811" s="11"/>
      <c r="G1811" s="12"/>
      <c r="H1811" s="103"/>
      <c r="I1811" s="14"/>
      <c r="J1811" s="12"/>
      <c r="K1811" s="87"/>
      <c r="L1811" s="82"/>
      <c r="M1811" s="11"/>
    </row>
    <row r="1812" spans="1:13" s="79" customFormat="1" ht="13.5">
      <c r="A1812" s="72"/>
      <c r="B1812" s="88" t="s">
        <v>238</v>
      </c>
      <c r="C1812" s="102"/>
      <c r="D1812" s="86" t="str">
        <f>IF(ISNUMBER(C1812),VLOOKUP(C1812,Approaches,2,0),"")</f>
        <v/>
      </c>
      <c r="E1812" s="76">
        <v>7</v>
      </c>
      <c r="F1812" s="11"/>
      <c r="G1812" s="12"/>
      <c r="H1812" s="103"/>
      <c r="I1812" s="14"/>
      <c r="J1812" s="12"/>
      <c r="K1812" s="87"/>
      <c r="L1812" s="82"/>
      <c r="M1812" s="11"/>
    </row>
    <row r="1813" spans="1:13" s="79" customFormat="1" ht="13.5">
      <c r="A1813" s="72"/>
      <c r="B1813" s="88" t="s">
        <v>238</v>
      </c>
      <c r="C1813" s="102"/>
      <c r="D1813" s="86" t="str">
        <f>IF(ISNUMBER(C1813),VLOOKUP(C1813,Approaches,2,0),"")</f>
        <v/>
      </c>
      <c r="E1813" s="76">
        <v>8</v>
      </c>
      <c r="F1813" s="11"/>
      <c r="G1813" s="12"/>
      <c r="H1813" s="103"/>
      <c r="I1813" s="14"/>
      <c r="J1813" s="12"/>
      <c r="K1813" s="87"/>
      <c r="L1813" s="82"/>
      <c r="M1813" s="11"/>
    </row>
    <row r="1814" spans="1:13" s="79" customFormat="1" ht="13.5">
      <c r="A1814" s="72"/>
      <c r="B1814" s="88" t="s">
        <v>238</v>
      </c>
      <c r="C1814" s="102"/>
      <c r="D1814" s="90" t="str">
        <f>IF(ISNUMBER(C1814),VLOOKUP(C1814,Approaches,2,0),"")</f>
        <v/>
      </c>
      <c r="E1814" s="76">
        <v>9</v>
      </c>
      <c r="F1814" s="11"/>
      <c r="G1814" s="12"/>
      <c r="H1814" s="103"/>
      <c r="I1814" s="14"/>
      <c r="J1814" s="12"/>
      <c r="K1814" s="87"/>
      <c r="L1814" s="82"/>
      <c r="M1814" s="11"/>
    </row>
    <row r="1815" spans="1:13" s="79" customFormat="1" ht="14.25" thickBot="1">
      <c r="A1815" s="72"/>
      <c r="B1815" s="91"/>
      <c r="C1815" s="91"/>
      <c r="D1815" s="86"/>
      <c r="E1815" s="76">
        <v>10</v>
      </c>
      <c r="F1815" s="11"/>
      <c r="G1815" s="12"/>
      <c r="H1815" s="103"/>
      <c r="I1815" s="15"/>
      <c r="J1815" s="12"/>
      <c r="K1815" s="87"/>
      <c r="L1815" s="82"/>
      <c r="M1815" s="11"/>
    </row>
    <row r="1816" spans="1:13" s="79" customFormat="1" ht="14.25" thickBot="1">
      <c r="A1816" s="72" t="str">
        <f>IF(B1816="Code",1+MAX(A$5:A1810),"")</f>
        <v/>
      </c>
      <c r="B1816" s="92"/>
      <c r="C1816" s="92"/>
      <c r="D1816" s="92"/>
      <c r="E1816" s="93"/>
      <c r="F1816" s="94"/>
      <c r="G1816" s="92" t="s">
        <v>204</v>
      </c>
      <c r="H1816" s="95">
        <f>B1806</f>
        <v>1501311</v>
      </c>
      <c r="I1816" s="104"/>
      <c r="J1816" s="93" t="s">
        <v>216</v>
      </c>
      <c r="K1816" s="93"/>
      <c r="L1816" s="93"/>
      <c r="M1816" s="93"/>
    </row>
    <row r="1817" spans="1:13" s="79" customFormat="1" ht="14.25" thickBot="1">
      <c r="A1817" s="72">
        <f>IF(B1817="Code",1+MAX(A$5:A1816),"")</f>
        <v>152</v>
      </c>
      <c r="B1817" s="73" t="s">
        <v>199</v>
      </c>
      <c r="C1817" s="73"/>
      <c r="D1817" s="74" t="s">
        <v>200</v>
      </c>
      <c r="E1817" s="75"/>
      <c r="F1817" s="74" t="s">
        <v>201</v>
      </c>
      <c r="G1817" s="74" t="s">
        <v>202</v>
      </c>
      <c r="H1817" s="75" t="s">
        <v>198</v>
      </c>
      <c r="I1817" s="75" t="s">
        <v>203</v>
      </c>
      <c r="J1817" s="75" t="s">
        <v>215</v>
      </c>
      <c r="K1817" s="76"/>
      <c r="L1817" s="77" t="str">
        <f>IF(AND(ISNUMBER(I1828),ISNUMBER(H1828)),"OK","")</f>
        <v/>
      </c>
      <c r="M1817" s="78"/>
    </row>
    <row r="1818" spans="1:13" s="79" customFormat="1" ht="13.5">
      <c r="A1818" s="72" t="str">
        <f>IF(B1818="Code",1+MAX(A$5:A1817),"")</f>
        <v/>
      </c>
      <c r="B1818" s="80">
        <f>VLOOKUP(A1817,BasicHeadings,2,0)</f>
        <v>1502111</v>
      </c>
      <c r="C1818" s="81"/>
      <c r="D1818" s="80" t="str">
        <f>VLOOKUP(A1817,BasicHeadings,3,0)</f>
        <v>Change in inventories</v>
      </c>
      <c r="E1818" s="76">
        <v>1</v>
      </c>
      <c r="F1818" s="11"/>
      <c r="G1818" s="11"/>
      <c r="H1818" s="12"/>
      <c r="I1818" s="12"/>
      <c r="J1818" s="12" t="s">
        <v>216</v>
      </c>
      <c r="K1818" s="76"/>
      <c r="L1818" s="82"/>
      <c r="M1818" s="11"/>
    </row>
    <row r="1819" spans="1:13" s="79" customFormat="1" ht="15" customHeight="1">
      <c r="A1819" s="72" t="str">
        <f>IF(B1819="Code",1+MAX(A$5:A1818),"")</f>
        <v/>
      </c>
      <c r="B1819" s="83"/>
      <c r="C1819" s="84" t="s">
        <v>212</v>
      </c>
      <c r="D1819" s="83"/>
      <c r="E1819" s="76">
        <v>2</v>
      </c>
      <c r="F1819" s="11"/>
      <c r="G1819" s="11"/>
      <c r="H1819" s="12"/>
      <c r="I1819" s="12"/>
      <c r="J1819" s="12" t="s">
        <v>216</v>
      </c>
      <c r="K1819" s="76"/>
      <c r="L1819" s="82"/>
      <c r="M1819" s="11"/>
    </row>
    <row r="1820" spans="1:13" s="79" customFormat="1" ht="13.5" customHeight="1">
      <c r="A1820" s="72" t="str">
        <f>IF(B1820="Code",1+MAX(A$5:A1819),"")</f>
        <v/>
      </c>
      <c r="B1820" s="85"/>
      <c r="C1820" s="167" t="s">
        <v>239</v>
      </c>
      <c r="D1820" s="168"/>
      <c r="E1820" s="76">
        <v>3</v>
      </c>
      <c r="F1820" s="11"/>
      <c r="G1820" s="11"/>
      <c r="H1820" s="12"/>
      <c r="I1820" s="13"/>
      <c r="J1820" s="12" t="s">
        <v>216</v>
      </c>
      <c r="K1820" s="76"/>
      <c r="L1820" s="82"/>
      <c r="M1820" s="11"/>
    </row>
    <row r="1821" spans="1:13" s="79" customFormat="1" ht="13.5">
      <c r="A1821" s="72" t="str">
        <f>IF(B1821="Code",1+MAX(A$5:A1820),"")</f>
        <v/>
      </c>
      <c r="B1821" s="86"/>
      <c r="C1821" s="169"/>
      <c r="D1821" s="170"/>
      <c r="E1821" s="87">
        <v>4</v>
      </c>
      <c r="F1821" s="11"/>
      <c r="G1821" s="11"/>
      <c r="H1821" s="12"/>
      <c r="I1821" s="12"/>
      <c r="J1821" s="12" t="s">
        <v>216</v>
      </c>
      <c r="K1821" s="76"/>
      <c r="L1821" s="82"/>
      <c r="M1821" s="11"/>
    </row>
    <row r="1822" spans="1:13" s="79" customFormat="1" ht="13.5">
      <c r="A1822" s="72" t="str">
        <f>IF(B1822="Code",1+MAX(A$5:A1821),"")</f>
        <v/>
      </c>
      <c r="B1822" s="88" t="s">
        <v>238</v>
      </c>
      <c r="C1822" s="102"/>
      <c r="D1822" s="89" t="str">
        <f>IF(ISNUMBER(C1822),VLOOKUP(C1822,Approaches,2,0),"")</f>
        <v/>
      </c>
      <c r="E1822" s="76">
        <v>5</v>
      </c>
      <c r="F1822" s="11"/>
      <c r="G1822" s="12"/>
      <c r="H1822" s="103"/>
      <c r="I1822" s="14"/>
      <c r="J1822" s="12" t="s">
        <v>216</v>
      </c>
      <c r="K1822" s="87"/>
      <c r="L1822" s="82"/>
      <c r="M1822" s="11"/>
    </row>
    <row r="1823" spans="1:13" s="79" customFormat="1" ht="13.5">
      <c r="A1823" s="72"/>
      <c r="B1823" s="88" t="s">
        <v>238</v>
      </c>
      <c r="C1823" s="102"/>
      <c r="D1823" s="86" t="str">
        <f>IF(ISNUMBER(C1823),VLOOKUP(C1823,Approaches,2,0),"")</f>
        <v/>
      </c>
      <c r="E1823" s="76">
        <v>6</v>
      </c>
      <c r="F1823" s="11"/>
      <c r="G1823" s="12"/>
      <c r="H1823" s="103"/>
      <c r="I1823" s="14"/>
      <c r="J1823" s="12"/>
      <c r="K1823" s="87"/>
      <c r="L1823" s="82"/>
      <c r="M1823" s="11"/>
    </row>
    <row r="1824" spans="1:13" s="79" customFormat="1" ht="13.5">
      <c r="A1824" s="72"/>
      <c r="B1824" s="88" t="s">
        <v>238</v>
      </c>
      <c r="C1824" s="102"/>
      <c r="D1824" s="86" t="str">
        <f>IF(ISNUMBER(C1824),VLOOKUP(C1824,Approaches,2,0),"")</f>
        <v/>
      </c>
      <c r="E1824" s="76">
        <v>7</v>
      </c>
      <c r="F1824" s="11"/>
      <c r="G1824" s="12"/>
      <c r="H1824" s="103"/>
      <c r="I1824" s="14"/>
      <c r="J1824" s="12"/>
      <c r="K1824" s="87"/>
      <c r="L1824" s="82"/>
      <c r="M1824" s="11"/>
    </row>
    <row r="1825" spans="1:13" s="79" customFormat="1" ht="13.5">
      <c r="A1825" s="72"/>
      <c r="B1825" s="88" t="s">
        <v>238</v>
      </c>
      <c r="C1825" s="102"/>
      <c r="D1825" s="86" t="str">
        <f>IF(ISNUMBER(C1825),VLOOKUP(C1825,Approaches,2,0),"")</f>
        <v/>
      </c>
      <c r="E1825" s="76">
        <v>8</v>
      </c>
      <c r="F1825" s="11"/>
      <c r="G1825" s="12"/>
      <c r="H1825" s="103"/>
      <c r="I1825" s="14"/>
      <c r="J1825" s="12"/>
      <c r="K1825" s="87"/>
      <c r="L1825" s="82"/>
      <c r="M1825" s="11"/>
    </row>
    <row r="1826" spans="1:13" s="79" customFormat="1" ht="13.5">
      <c r="A1826" s="72"/>
      <c r="B1826" s="88" t="s">
        <v>238</v>
      </c>
      <c r="C1826" s="102"/>
      <c r="D1826" s="90" t="str">
        <f>IF(ISNUMBER(C1826),VLOOKUP(C1826,Approaches,2,0),"")</f>
        <v/>
      </c>
      <c r="E1826" s="76">
        <v>9</v>
      </c>
      <c r="F1826" s="11"/>
      <c r="G1826" s="12"/>
      <c r="H1826" s="103"/>
      <c r="I1826" s="14"/>
      <c r="J1826" s="12"/>
      <c r="K1826" s="87"/>
      <c r="L1826" s="82"/>
      <c r="M1826" s="11"/>
    </row>
    <row r="1827" spans="1:13" s="79" customFormat="1" ht="14.25" thickBot="1">
      <c r="A1827" s="72"/>
      <c r="B1827" s="91"/>
      <c r="C1827" s="91"/>
      <c r="D1827" s="86"/>
      <c r="E1827" s="76">
        <v>10</v>
      </c>
      <c r="F1827" s="11"/>
      <c r="G1827" s="12"/>
      <c r="H1827" s="103"/>
      <c r="I1827" s="15"/>
      <c r="J1827" s="12"/>
      <c r="K1827" s="87"/>
      <c r="L1827" s="82"/>
      <c r="M1827" s="11"/>
    </row>
    <row r="1828" spans="1:13" s="79" customFormat="1" ht="14.25" thickBot="1">
      <c r="A1828" s="72" t="str">
        <f>IF(B1828="Code",1+MAX(A$5:A1822),"")</f>
        <v/>
      </c>
      <c r="B1828" s="92"/>
      <c r="C1828" s="92"/>
      <c r="D1828" s="92"/>
      <c r="E1828" s="93"/>
      <c r="F1828" s="94"/>
      <c r="G1828" s="92" t="s">
        <v>204</v>
      </c>
      <c r="H1828" s="95">
        <f>B1818</f>
        <v>1502111</v>
      </c>
      <c r="I1828" s="104"/>
      <c r="J1828" s="93" t="s">
        <v>216</v>
      </c>
      <c r="K1828" s="93"/>
      <c r="L1828" s="93"/>
      <c r="M1828" s="93"/>
    </row>
    <row r="1829" spans="1:13" s="79" customFormat="1" ht="14.25" thickBot="1">
      <c r="A1829" s="72">
        <f>IF(B1829="Code",1+MAX(A$5:A1828),"")</f>
        <v>153</v>
      </c>
      <c r="B1829" s="73" t="s">
        <v>199</v>
      </c>
      <c r="C1829" s="73"/>
      <c r="D1829" s="74" t="s">
        <v>200</v>
      </c>
      <c r="E1829" s="75"/>
      <c r="F1829" s="74" t="s">
        <v>201</v>
      </c>
      <c r="G1829" s="74" t="s">
        <v>202</v>
      </c>
      <c r="H1829" s="75" t="s">
        <v>198</v>
      </c>
      <c r="I1829" s="75" t="s">
        <v>203</v>
      </c>
      <c r="J1829" s="75" t="s">
        <v>215</v>
      </c>
      <c r="K1829" s="76"/>
      <c r="L1829" s="77" t="str">
        <f>IF(AND(ISNUMBER(I1840),ISNUMBER(H1840)),"OK","")</f>
        <v/>
      </c>
      <c r="M1829" s="78"/>
    </row>
    <row r="1830" spans="1:13" s="79" customFormat="1" ht="13.5">
      <c r="A1830" s="72" t="str">
        <f>IF(B1830="Code",1+MAX(A$5:A1829),"")</f>
        <v/>
      </c>
      <c r="B1830" s="80">
        <f>VLOOKUP(A1829,BasicHeadings,2,0)</f>
        <v>1503111</v>
      </c>
      <c r="C1830" s="81"/>
      <c r="D1830" s="80" t="str">
        <f>VLOOKUP(A1829,BasicHeadings,3,0)</f>
        <v>Acquisitions less disposals of valuables</v>
      </c>
      <c r="E1830" s="76">
        <v>1</v>
      </c>
      <c r="F1830" s="11"/>
      <c r="G1830" s="11"/>
      <c r="H1830" s="12"/>
      <c r="I1830" s="12"/>
      <c r="J1830" s="12" t="s">
        <v>216</v>
      </c>
      <c r="K1830" s="76"/>
      <c r="L1830" s="82"/>
      <c r="M1830" s="11"/>
    </row>
    <row r="1831" spans="1:13" s="79" customFormat="1" ht="15" customHeight="1">
      <c r="A1831" s="72" t="str">
        <f>IF(B1831="Code",1+MAX(A$5:A1830),"")</f>
        <v/>
      </c>
      <c r="B1831" s="83"/>
      <c r="C1831" s="84" t="s">
        <v>212</v>
      </c>
      <c r="D1831" s="83"/>
      <c r="E1831" s="76">
        <v>2</v>
      </c>
      <c r="F1831" s="11"/>
      <c r="G1831" s="11"/>
      <c r="H1831" s="12"/>
      <c r="I1831" s="12"/>
      <c r="J1831" s="12" t="s">
        <v>216</v>
      </c>
      <c r="K1831" s="76"/>
      <c r="L1831" s="82"/>
      <c r="M1831" s="11"/>
    </row>
    <row r="1832" spans="1:13" s="79" customFormat="1" ht="13.5" customHeight="1">
      <c r="A1832" s="72" t="str">
        <f>IF(B1832="Code",1+MAX(A$5:A1831),"")</f>
        <v/>
      </c>
      <c r="B1832" s="85"/>
      <c r="C1832" s="167" t="s">
        <v>239</v>
      </c>
      <c r="D1832" s="168"/>
      <c r="E1832" s="76">
        <v>3</v>
      </c>
      <c r="F1832" s="11"/>
      <c r="G1832" s="11"/>
      <c r="H1832" s="12"/>
      <c r="I1832" s="13"/>
      <c r="J1832" s="12" t="s">
        <v>216</v>
      </c>
      <c r="K1832" s="76"/>
      <c r="L1832" s="82"/>
      <c r="M1832" s="11"/>
    </row>
    <row r="1833" spans="1:13" s="79" customFormat="1" ht="13.5">
      <c r="A1833" s="72" t="str">
        <f>IF(B1833="Code",1+MAX(A$5:A1832),"")</f>
        <v/>
      </c>
      <c r="B1833" s="86"/>
      <c r="C1833" s="169"/>
      <c r="D1833" s="170"/>
      <c r="E1833" s="87">
        <v>4</v>
      </c>
      <c r="F1833" s="11"/>
      <c r="G1833" s="11"/>
      <c r="H1833" s="12"/>
      <c r="I1833" s="12"/>
      <c r="J1833" s="12" t="s">
        <v>216</v>
      </c>
      <c r="K1833" s="76"/>
      <c r="L1833" s="82"/>
      <c r="M1833" s="11"/>
    </row>
    <row r="1834" spans="1:13" s="79" customFormat="1" ht="13.5">
      <c r="A1834" s="72" t="str">
        <f>IF(B1834="Code",1+MAX(A$5:A1833),"")</f>
        <v/>
      </c>
      <c r="B1834" s="88" t="s">
        <v>238</v>
      </c>
      <c r="C1834" s="102"/>
      <c r="D1834" s="89" t="str">
        <f>IF(ISNUMBER(C1834),VLOOKUP(C1834,Approaches,2,0),"")</f>
        <v/>
      </c>
      <c r="E1834" s="76">
        <v>5</v>
      </c>
      <c r="F1834" s="11"/>
      <c r="G1834" s="12"/>
      <c r="H1834" s="103"/>
      <c r="I1834" s="14"/>
      <c r="J1834" s="12" t="s">
        <v>216</v>
      </c>
      <c r="K1834" s="87"/>
      <c r="L1834" s="82"/>
      <c r="M1834" s="11"/>
    </row>
    <row r="1835" spans="1:13" s="79" customFormat="1" ht="13.5">
      <c r="A1835" s="72"/>
      <c r="B1835" s="88" t="s">
        <v>238</v>
      </c>
      <c r="C1835" s="102"/>
      <c r="D1835" s="86" t="str">
        <f>IF(ISNUMBER(C1835),VLOOKUP(C1835,Approaches,2,0),"")</f>
        <v/>
      </c>
      <c r="E1835" s="76">
        <v>6</v>
      </c>
      <c r="F1835" s="11"/>
      <c r="G1835" s="12"/>
      <c r="H1835" s="103"/>
      <c r="I1835" s="14"/>
      <c r="J1835" s="12"/>
      <c r="K1835" s="87"/>
      <c r="L1835" s="82"/>
      <c r="M1835" s="11"/>
    </row>
    <row r="1836" spans="1:13" s="79" customFormat="1" ht="13.5">
      <c r="A1836" s="72"/>
      <c r="B1836" s="88" t="s">
        <v>238</v>
      </c>
      <c r="C1836" s="102"/>
      <c r="D1836" s="86" t="str">
        <f>IF(ISNUMBER(C1836),VLOOKUP(C1836,Approaches,2,0),"")</f>
        <v/>
      </c>
      <c r="E1836" s="76">
        <v>7</v>
      </c>
      <c r="F1836" s="11"/>
      <c r="G1836" s="12"/>
      <c r="H1836" s="103"/>
      <c r="I1836" s="14"/>
      <c r="J1836" s="12"/>
      <c r="K1836" s="87"/>
      <c r="L1836" s="82"/>
      <c r="M1836" s="11"/>
    </row>
    <row r="1837" spans="1:13" s="79" customFormat="1" ht="13.5">
      <c r="A1837" s="72"/>
      <c r="B1837" s="88" t="s">
        <v>238</v>
      </c>
      <c r="C1837" s="102"/>
      <c r="D1837" s="86" t="str">
        <f>IF(ISNUMBER(C1837),VLOOKUP(C1837,Approaches,2,0),"")</f>
        <v/>
      </c>
      <c r="E1837" s="76">
        <v>8</v>
      </c>
      <c r="F1837" s="11"/>
      <c r="G1837" s="12"/>
      <c r="H1837" s="103"/>
      <c r="I1837" s="14"/>
      <c r="J1837" s="12"/>
      <c r="K1837" s="87"/>
      <c r="L1837" s="82"/>
      <c r="M1837" s="11"/>
    </row>
    <row r="1838" spans="1:13" s="79" customFormat="1" ht="13.5">
      <c r="A1838" s="72"/>
      <c r="B1838" s="88" t="s">
        <v>238</v>
      </c>
      <c r="C1838" s="102"/>
      <c r="D1838" s="90" t="str">
        <f>IF(ISNUMBER(C1838),VLOOKUP(C1838,Approaches,2,0),"")</f>
        <v/>
      </c>
      <c r="E1838" s="76">
        <v>9</v>
      </c>
      <c r="F1838" s="11"/>
      <c r="G1838" s="12"/>
      <c r="H1838" s="103"/>
      <c r="I1838" s="14"/>
      <c r="J1838" s="12"/>
      <c r="K1838" s="87"/>
      <c r="L1838" s="82"/>
      <c r="M1838" s="11"/>
    </row>
    <row r="1839" spans="1:13" s="79" customFormat="1" ht="14.25" thickBot="1">
      <c r="A1839" s="72"/>
      <c r="B1839" s="91"/>
      <c r="C1839" s="91"/>
      <c r="D1839" s="86"/>
      <c r="E1839" s="76">
        <v>10</v>
      </c>
      <c r="F1839" s="11"/>
      <c r="G1839" s="12"/>
      <c r="H1839" s="103"/>
      <c r="I1839" s="15"/>
      <c r="J1839" s="12"/>
      <c r="K1839" s="87"/>
      <c r="L1839" s="82"/>
      <c r="M1839" s="11"/>
    </row>
    <row r="1840" spans="1:13" s="79" customFormat="1" ht="14.25" thickBot="1">
      <c r="A1840" s="72" t="str">
        <f>IF(B1840="Code",1+MAX(A$5:A1834),"")</f>
        <v/>
      </c>
      <c r="B1840" s="92"/>
      <c r="C1840" s="92"/>
      <c r="D1840" s="92"/>
      <c r="E1840" s="93"/>
      <c r="F1840" s="94"/>
      <c r="G1840" s="92" t="s">
        <v>204</v>
      </c>
      <c r="H1840" s="95">
        <f>B1830</f>
        <v>1503111</v>
      </c>
      <c r="I1840" s="104"/>
      <c r="J1840" s="93" t="s">
        <v>216</v>
      </c>
      <c r="K1840" s="93"/>
      <c r="L1840" s="93"/>
      <c r="M1840" s="93"/>
    </row>
    <row r="1841" spans="1:13" s="79" customFormat="1" ht="14.25" thickBot="1">
      <c r="A1841" s="72">
        <f>IF(B1841="Code",1+MAX(A$5:A1840),"")</f>
        <v>154</v>
      </c>
      <c r="B1841" s="73" t="s">
        <v>199</v>
      </c>
      <c r="C1841" s="73"/>
      <c r="D1841" s="74" t="s">
        <v>200</v>
      </c>
      <c r="E1841" s="75"/>
      <c r="F1841" s="74" t="s">
        <v>201</v>
      </c>
      <c r="G1841" s="74" t="s">
        <v>202</v>
      </c>
      <c r="H1841" s="75" t="s">
        <v>198</v>
      </c>
      <c r="I1841" s="75" t="s">
        <v>203</v>
      </c>
      <c r="J1841" s="75" t="s">
        <v>215</v>
      </c>
      <c r="K1841" s="76"/>
      <c r="L1841" s="77" t="str">
        <f>IF(AND(ISNUMBER(I1852),ISNUMBER(H1852)),"OK","")</f>
        <v/>
      </c>
      <c r="M1841" s="78"/>
    </row>
    <row r="1842" spans="1:13" s="79" customFormat="1" ht="13.5">
      <c r="A1842" s="72" t="str">
        <f>IF(B1842="Code",1+MAX(A$5:A1841),"")</f>
        <v/>
      </c>
      <c r="B1842" s="80">
        <f>VLOOKUP(A1841,BasicHeadings,2,0)</f>
        <v>1601111</v>
      </c>
      <c r="C1842" s="81"/>
      <c r="D1842" s="80" t="str">
        <f>VLOOKUP(A1841,BasicHeadings,3,0)</f>
        <v>Exports of goods and services</v>
      </c>
      <c r="E1842" s="76">
        <v>1</v>
      </c>
      <c r="F1842" s="11"/>
      <c r="G1842" s="11"/>
      <c r="H1842" s="12"/>
      <c r="I1842" s="12"/>
      <c r="J1842" s="12" t="s">
        <v>216</v>
      </c>
      <c r="K1842" s="76"/>
      <c r="L1842" s="82"/>
      <c r="M1842" s="11"/>
    </row>
    <row r="1843" spans="1:13" s="79" customFormat="1" ht="15" customHeight="1">
      <c r="A1843" s="72" t="str">
        <f>IF(B1843="Code",1+MAX(A$5:A1842),"")</f>
        <v/>
      </c>
      <c r="B1843" s="83"/>
      <c r="C1843" s="84" t="s">
        <v>212</v>
      </c>
      <c r="D1843" s="83"/>
      <c r="E1843" s="76">
        <v>2</v>
      </c>
      <c r="F1843" s="11"/>
      <c r="G1843" s="11"/>
      <c r="H1843" s="12"/>
      <c r="I1843" s="12"/>
      <c r="J1843" s="12" t="s">
        <v>216</v>
      </c>
      <c r="K1843" s="76"/>
      <c r="L1843" s="82"/>
      <c r="M1843" s="11"/>
    </row>
    <row r="1844" spans="1:13" s="79" customFormat="1" ht="13.5" customHeight="1">
      <c r="A1844" s="72" t="str">
        <f>IF(B1844="Code",1+MAX(A$5:A1843),"")</f>
        <v/>
      </c>
      <c r="B1844" s="85"/>
      <c r="C1844" s="167" t="s">
        <v>239</v>
      </c>
      <c r="D1844" s="168"/>
      <c r="E1844" s="76">
        <v>3</v>
      </c>
      <c r="F1844" s="11"/>
      <c r="G1844" s="11"/>
      <c r="H1844" s="12"/>
      <c r="I1844" s="13"/>
      <c r="J1844" s="12" t="s">
        <v>216</v>
      </c>
      <c r="K1844" s="76"/>
      <c r="L1844" s="82"/>
      <c r="M1844" s="11"/>
    </row>
    <row r="1845" spans="1:13" s="79" customFormat="1" ht="13.5">
      <c r="A1845" s="72" t="str">
        <f>IF(B1845="Code",1+MAX(A$5:A1844),"")</f>
        <v/>
      </c>
      <c r="B1845" s="86"/>
      <c r="C1845" s="169"/>
      <c r="D1845" s="170"/>
      <c r="E1845" s="87">
        <v>4</v>
      </c>
      <c r="F1845" s="11"/>
      <c r="G1845" s="11"/>
      <c r="H1845" s="12"/>
      <c r="I1845" s="12"/>
      <c r="J1845" s="12" t="s">
        <v>216</v>
      </c>
      <c r="K1845" s="76"/>
      <c r="L1845" s="82"/>
      <c r="M1845" s="11"/>
    </row>
    <row r="1846" spans="1:13" s="79" customFormat="1" ht="13.5">
      <c r="A1846" s="72" t="str">
        <f>IF(B1846="Code",1+MAX(A$5:A1845),"")</f>
        <v/>
      </c>
      <c r="B1846" s="88" t="s">
        <v>238</v>
      </c>
      <c r="C1846" s="102"/>
      <c r="D1846" s="89" t="str">
        <f>IF(ISNUMBER(C1846),VLOOKUP(C1846,Approaches,2,0),"")</f>
        <v/>
      </c>
      <c r="E1846" s="76">
        <v>5</v>
      </c>
      <c r="F1846" s="11"/>
      <c r="G1846" s="12"/>
      <c r="H1846" s="103"/>
      <c r="I1846" s="14"/>
      <c r="J1846" s="12" t="s">
        <v>216</v>
      </c>
      <c r="K1846" s="87"/>
      <c r="L1846" s="82"/>
      <c r="M1846" s="11"/>
    </row>
    <row r="1847" spans="1:13" s="79" customFormat="1" ht="13.5">
      <c r="A1847" s="72"/>
      <c r="B1847" s="88" t="s">
        <v>238</v>
      </c>
      <c r="C1847" s="102"/>
      <c r="D1847" s="86" t="str">
        <f>IF(ISNUMBER(C1847),VLOOKUP(C1847,Approaches,2,0),"")</f>
        <v/>
      </c>
      <c r="E1847" s="76">
        <v>6</v>
      </c>
      <c r="F1847" s="11"/>
      <c r="G1847" s="12"/>
      <c r="H1847" s="103"/>
      <c r="I1847" s="14"/>
      <c r="J1847" s="12"/>
      <c r="K1847" s="87"/>
      <c r="L1847" s="82"/>
      <c r="M1847" s="11"/>
    </row>
    <row r="1848" spans="1:13" s="79" customFormat="1" ht="13.5">
      <c r="A1848" s="72"/>
      <c r="B1848" s="88" t="s">
        <v>238</v>
      </c>
      <c r="C1848" s="102"/>
      <c r="D1848" s="86" t="str">
        <f>IF(ISNUMBER(C1848),VLOOKUP(C1848,Approaches,2,0),"")</f>
        <v/>
      </c>
      <c r="E1848" s="76">
        <v>7</v>
      </c>
      <c r="F1848" s="11"/>
      <c r="G1848" s="12"/>
      <c r="H1848" s="103"/>
      <c r="I1848" s="14"/>
      <c r="J1848" s="12"/>
      <c r="K1848" s="87"/>
      <c r="L1848" s="82"/>
      <c r="M1848" s="11"/>
    </row>
    <row r="1849" spans="1:13" s="79" customFormat="1" ht="13.5">
      <c r="A1849" s="72"/>
      <c r="B1849" s="88" t="s">
        <v>238</v>
      </c>
      <c r="C1849" s="102"/>
      <c r="D1849" s="86" t="str">
        <f>IF(ISNUMBER(C1849),VLOOKUP(C1849,Approaches,2,0),"")</f>
        <v/>
      </c>
      <c r="E1849" s="76">
        <v>8</v>
      </c>
      <c r="F1849" s="11"/>
      <c r="G1849" s="12"/>
      <c r="H1849" s="103"/>
      <c r="I1849" s="14"/>
      <c r="J1849" s="12"/>
      <c r="K1849" s="87"/>
      <c r="L1849" s="82"/>
      <c r="M1849" s="11"/>
    </row>
    <row r="1850" spans="1:13" s="79" customFormat="1" ht="13.5">
      <c r="A1850" s="72"/>
      <c r="B1850" s="88" t="s">
        <v>238</v>
      </c>
      <c r="C1850" s="102"/>
      <c r="D1850" s="90" t="str">
        <f>IF(ISNUMBER(C1850),VLOOKUP(C1850,Approaches,2,0),"")</f>
        <v/>
      </c>
      <c r="E1850" s="76">
        <v>9</v>
      </c>
      <c r="F1850" s="11"/>
      <c r="G1850" s="12"/>
      <c r="H1850" s="103"/>
      <c r="I1850" s="14"/>
      <c r="J1850" s="12"/>
      <c r="K1850" s="87"/>
      <c r="L1850" s="82"/>
      <c r="M1850" s="11"/>
    </row>
    <row r="1851" spans="1:13" s="79" customFormat="1" ht="14.25" thickBot="1">
      <c r="A1851" s="72"/>
      <c r="B1851" s="91"/>
      <c r="C1851" s="91"/>
      <c r="D1851" s="86"/>
      <c r="E1851" s="76">
        <v>10</v>
      </c>
      <c r="F1851" s="11"/>
      <c r="G1851" s="12"/>
      <c r="H1851" s="103"/>
      <c r="I1851" s="15"/>
      <c r="J1851" s="12"/>
      <c r="K1851" s="87"/>
      <c r="L1851" s="82"/>
      <c r="M1851" s="11"/>
    </row>
    <row r="1852" spans="1:13" s="79" customFormat="1" ht="14.25" thickBot="1">
      <c r="A1852" s="72" t="str">
        <f>IF(B1852="Code",1+MAX(A$5:A1846),"")</f>
        <v/>
      </c>
      <c r="B1852" s="92"/>
      <c r="C1852" s="92"/>
      <c r="D1852" s="92"/>
      <c r="E1852" s="93"/>
      <c r="F1852" s="94"/>
      <c r="G1852" s="92" t="s">
        <v>204</v>
      </c>
      <c r="H1852" s="95">
        <f>B1842</f>
        <v>1601111</v>
      </c>
      <c r="I1852" s="104"/>
      <c r="J1852" s="93" t="s">
        <v>216</v>
      </c>
      <c r="K1852" s="93"/>
      <c r="L1852" s="93"/>
      <c r="M1852" s="93"/>
    </row>
    <row r="1853" spans="1:13" s="79" customFormat="1" ht="14.25" thickBot="1">
      <c r="A1853" s="72">
        <f>IF(B1853="Code",1+MAX(A$5:A1852),"")</f>
        <v>155</v>
      </c>
      <c r="B1853" s="73" t="s">
        <v>199</v>
      </c>
      <c r="C1853" s="73"/>
      <c r="D1853" s="74" t="s">
        <v>200</v>
      </c>
      <c r="E1853" s="75"/>
      <c r="F1853" s="74" t="s">
        <v>201</v>
      </c>
      <c r="G1853" s="74" t="s">
        <v>202</v>
      </c>
      <c r="H1853" s="75" t="s">
        <v>198</v>
      </c>
      <c r="I1853" s="75" t="s">
        <v>203</v>
      </c>
      <c r="J1853" s="75" t="s">
        <v>215</v>
      </c>
      <c r="K1853" s="76"/>
      <c r="L1853" s="77" t="str">
        <f>IF(AND(ISNUMBER(I1864),ISNUMBER(H1864)),"OK","")</f>
        <v/>
      </c>
      <c r="M1853" s="78"/>
    </row>
    <row r="1854" spans="1:13" s="79" customFormat="1" ht="13.5">
      <c r="A1854" s="72" t="str">
        <f>IF(B1854="Code",1+MAX(A$5:A1853),"")</f>
        <v/>
      </c>
      <c r="B1854" s="80">
        <f>VLOOKUP(A1853,BasicHeadings,2,0)</f>
        <v>1601112</v>
      </c>
      <c r="C1854" s="81"/>
      <c r="D1854" s="80" t="str">
        <f>VLOOKUP(A1853,BasicHeadings,3,0)</f>
        <v>Imports of goods and services</v>
      </c>
      <c r="E1854" s="76">
        <v>1</v>
      </c>
      <c r="F1854" s="11"/>
      <c r="G1854" s="11"/>
      <c r="H1854" s="12"/>
      <c r="I1854" s="12"/>
      <c r="J1854" s="12" t="s">
        <v>216</v>
      </c>
      <c r="K1854" s="76"/>
      <c r="L1854" s="82"/>
      <c r="M1854" s="11"/>
    </row>
    <row r="1855" spans="1:13" s="79" customFormat="1" ht="15" customHeight="1">
      <c r="A1855" s="72" t="str">
        <f>IF(B1855="Code",1+MAX(A$5:A1854),"")</f>
        <v/>
      </c>
      <c r="B1855" s="83"/>
      <c r="C1855" s="84" t="s">
        <v>212</v>
      </c>
      <c r="D1855" s="83"/>
      <c r="E1855" s="76">
        <v>2</v>
      </c>
      <c r="F1855" s="11"/>
      <c r="G1855" s="11"/>
      <c r="H1855" s="12"/>
      <c r="I1855" s="12"/>
      <c r="J1855" s="12" t="s">
        <v>216</v>
      </c>
      <c r="K1855" s="76"/>
      <c r="L1855" s="82"/>
      <c r="M1855" s="11"/>
    </row>
    <row r="1856" spans="1:13" s="79" customFormat="1" ht="13.5" customHeight="1">
      <c r="A1856" s="72" t="str">
        <f>IF(B1856="Code",1+MAX(A$5:A1855),"")</f>
        <v/>
      </c>
      <c r="B1856" s="85"/>
      <c r="C1856" s="167" t="s">
        <v>239</v>
      </c>
      <c r="D1856" s="168"/>
      <c r="E1856" s="76">
        <v>3</v>
      </c>
      <c r="F1856" s="11"/>
      <c r="G1856" s="11"/>
      <c r="H1856" s="12"/>
      <c r="I1856" s="13"/>
      <c r="J1856" s="12" t="s">
        <v>216</v>
      </c>
      <c r="K1856" s="76"/>
      <c r="L1856" s="82"/>
      <c r="M1856" s="11"/>
    </row>
    <row r="1857" spans="1:13" s="79" customFormat="1" ht="13.5">
      <c r="A1857" s="72" t="str">
        <f>IF(B1857="Code",1+MAX(A$5:A1856),"")</f>
        <v/>
      </c>
      <c r="B1857" s="86"/>
      <c r="C1857" s="169"/>
      <c r="D1857" s="170"/>
      <c r="E1857" s="87">
        <v>4</v>
      </c>
      <c r="F1857" s="11"/>
      <c r="G1857" s="11"/>
      <c r="H1857" s="12"/>
      <c r="I1857" s="12"/>
      <c r="J1857" s="12" t="s">
        <v>216</v>
      </c>
      <c r="K1857" s="76"/>
      <c r="L1857" s="82"/>
      <c r="M1857" s="11"/>
    </row>
    <row r="1858" spans="1:13" s="79" customFormat="1" ht="13.5">
      <c r="A1858" s="72" t="str">
        <f>IF(B1858="Code",1+MAX(A$5:A1857),"")</f>
        <v/>
      </c>
      <c r="B1858" s="88" t="s">
        <v>238</v>
      </c>
      <c r="C1858" s="102"/>
      <c r="D1858" s="89" t="str">
        <f t="shared" ref="D1858:D1863" si="0">IF(ISNUMBER(C1858),VLOOKUP(C1858,Approaches,2,0),"")</f>
        <v/>
      </c>
      <c r="E1858" s="76">
        <v>5</v>
      </c>
      <c r="F1858" s="11"/>
      <c r="G1858" s="12"/>
      <c r="H1858" s="103"/>
      <c r="I1858" s="14"/>
      <c r="J1858" s="12" t="s">
        <v>216</v>
      </c>
      <c r="K1858" s="87"/>
      <c r="L1858" s="82"/>
      <c r="M1858" s="11"/>
    </row>
    <row r="1859" spans="1:13" s="79" customFormat="1" ht="13.5">
      <c r="A1859" s="72"/>
      <c r="B1859" s="88" t="s">
        <v>238</v>
      </c>
      <c r="C1859" s="102"/>
      <c r="D1859" s="86" t="str">
        <f t="shared" si="0"/>
        <v/>
      </c>
      <c r="E1859" s="76">
        <v>6</v>
      </c>
      <c r="F1859" s="11"/>
      <c r="G1859" s="12"/>
      <c r="H1859" s="103"/>
      <c r="I1859" s="14"/>
      <c r="J1859" s="12"/>
      <c r="K1859" s="87"/>
      <c r="L1859" s="82"/>
      <c r="M1859" s="11"/>
    </row>
    <row r="1860" spans="1:13" s="79" customFormat="1" ht="13.5">
      <c r="A1860" s="72"/>
      <c r="B1860" s="88" t="s">
        <v>238</v>
      </c>
      <c r="C1860" s="102"/>
      <c r="D1860" s="86" t="str">
        <f t="shared" si="0"/>
        <v/>
      </c>
      <c r="E1860" s="76">
        <v>7</v>
      </c>
      <c r="F1860" s="11"/>
      <c r="G1860" s="12"/>
      <c r="H1860" s="103"/>
      <c r="I1860" s="14"/>
      <c r="J1860" s="12"/>
      <c r="K1860" s="87"/>
      <c r="L1860" s="82"/>
      <c r="M1860" s="11"/>
    </row>
    <row r="1861" spans="1:13" s="79" customFormat="1" ht="13.5">
      <c r="A1861" s="72"/>
      <c r="B1861" s="88" t="s">
        <v>238</v>
      </c>
      <c r="C1861" s="102"/>
      <c r="D1861" s="86" t="str">
        <f t="shared" si="0"/>
        <v/>
      </c>
      <c r="E1861" s="76">
        <v>8</v>
      </c>
      <c r="F1861" s="11"/>
      <c r="G1861" s="12"/>
      <c r="H1861" s="103"/>
      <c r="I1861" s="14"/>
      <c r="J1861" s="12"/>
      <c r="K1861" s="87"/>
      <c r="L1861" s="82"/>
      <c r="M1861" s="11"/>
    </row>
    <row r="1862" spans="1:13" s="79" customFormat="1" ht="13.5">
      <c r="A1862" s="72"/>
      <c r="B1862" s="88" t="s">
        <v>238</v>
      </c>
      <c r="C1862" s="102"/>
      <c r="D1862" s="90" t="str">
        <f t="shared" si="0"/>
        <v/>
      </c>
      <c r="E1862" s="76">
        <v>9</v>
      </c>
      <c r="F1862" s="11"/>
      <c r="G1862" s="12"/>
      <c r="H1862" s="103"/>
      <c r="I1862" s="14"/>
      <c r="J1862" s="12"/>
      <c r="K1862" s="87"/>
      <c r="L1862" s="82"/>
      <c r="M1862" s="11"/>
    </row>
    <row r="1863" spans="1:13" s="79" customFormat="1" ht="14.25" thickBot="1">
      <c r="A1863" s="72"/>
      <c r="B1863" s="91"/>
      <c r="C1863" s="91"/>
      <c r="D1863" s="90" t="str">
        <f t="shared" si="0"/>
        <v/>
      </c>
      <c r="E1863" s="76">
        <v>10</v>
      </c>
      <c r="F1863" s="11"/>
      <c r="G1863" s="12"/>
      <c r="H1863" s="103"/>
      <c r="I1863" s="15"/>
      <c r="J1863" s="12"/>
      <c r="K1863" s="87"/>
      <c r="L1863" s="82"/>
      <c r="M1863" s="11"/>
    </row>
    <row r="1864" spans="1:13" s="79" customFormat="1" ht="14.25" thickBot="1">
      <c r="A1864" s="72" t="str">
        <f>IF(B1864="Code",1+MAX(A$5:A1858),"")</f>
        <v/>
      </c>
      <c r="B1864" s="92"/>
      <c r="C1864" s="92"/>
      <c r="D1864" s="92"/>
      <c r="E1864" s="93"/>
      <c r="F1864" s="94"/>
      <c r="G1864" s="92" t="s">
        <v>204</v>
      </c>
      <c r="H1864" s="95">
        <f>B1854</f>
        <v>1601112</v>
      </c>
      <c r="I1864" s="104"/>
      <c r="J1864" s="93" t="s">
        <v>216</v>
      </c>
      <c r="K1864" s="93"/>
      <c r="L1864" s="93"/>
      <c r="M1864" s="93"/>
    </row>
    <row r="1865" spans="1:13">
      <c r="A1865" s="96"/>
      <c r="C1865" s="97"/>
      <c r="I1865" s="99"/>
      <c r="L1865" s="100" t="str">
        <f>IF(AND(ISNUMBER(I1871),ISNUMBER(H1871)),"OK","")</f>
        <v/>
      </c>
    </row>
    <row r="1866" spans="1:13">
      <c r="A1866" s="96"/>
      <c r="H1866" s="96"/>
      <c r="I1866" s="96"/>
      <c r="J1866" s="96"/>
    </row>
    <row r="1867" spans="1:13">
      <c r="A1867" s="96"/>
      <c r="H1867" s="96"/>
      <c r="I1867" s="96"/>
      <c r="J1867" s="96"/>
    </row>
    <row r="1868" spans="1:13">
      <c r="A1868" s="96"/>
      <c r="H1868" s="96"/>
      <c r="I1868" s="96"/>
      <c r="J1868" s="96"/>
    </row>
    <row r="1869" spans="1:13">
      <c r="A1869" s="96"/>
      <c r="H1869" s="96"/>
      <c r="I1869" s="96"/>
      <c r="J1869" s="96"/>
    </row>
    <row r="1870" spans="1:13">
      <c r="A1870" s="96"/>
      <c r="H1870" s="96"/>
      <c r="I1870" s="96"/>
      <c r="J1870" s="96"/>
    </row>
    <row r="1871" spans="1:13">
      <c r="A1871" s="96"/>
      <c r="H1871" s="96"/>
      <c r="I1871" s="96"/>
      <c r="J1871" s="96"/>
    </row>
    <row r="1872" spans="1:13">
      <c r="A1872" s="96"/>
      <c r="H1872" s="96"/>
      <c r="I1872" s="96"/>
      <c r="J1872" s="96"/>
      <c r="L1872" s="100" t="str">
        <f>IF(AND(ISNUMBER(I1878),ISNUMBER(H1878)),"OK","")</f>
        <v/>
      </c>
    </row>
    <row r="1873" spans="1:12">
      <c r="A1873" s="96"/>
      <c r="H1873" s="96"/>
      <c r="I1873" s="96"/>
      <c r="J1873" s="96"/>
    </row>
    <row r="1874" spans="1:12">
      <c r="A1874" s="96"/>
      <c r="H1874" s="96"/>
      <c r="I1874" s="96"/>
      <c r="J1874" s="96"/>
    </row>
    <row r="1875" spans="1:12">
      <c r="A1875" s="96"/>
      <c r="H1875" s="96"/>
      <c r="I1875" s="96"/>
      <c r="J1875" s="96"/>
    </row>
    <row r="1876" spans="1:12">
      <c r="A1876" s="96"/>
      <c r="H1876" s="96"/>
      <c r="I1876" s="96"/>
      <c r="J1876" s="96"/>
    </row>
    <row r="1877" spans="1:12">
      <c r="A1877" s="96"/>
      <c r="H1877" s="96"/>
      <c r="I1877" s="96"/>
      <c r="J1877" s="96"/>
    </row>
    <row r="1878" spans="1:12">
      <c r="A1878" s="96"/>
      <c r="H1878" s="96"/>
      <c r="I1878" s="96"/>
      <c r="J1878" s="96"/>
    </row>
    <row r="1879" spans="1:12">
      <c r="A1879" s="96"/>
      <c r="H1879" s="96"/>
      <c r="I1879" s="96"/>
      <c r="J1879" s="96"/>
      <c r="L1879" s="100" t="str">
        <f>IF(AND(ISNUMBER(I1885),ISNUMBER(H1885)),"OK","")</f>
        <v/>
      </c>
    </row>
    <row r="1880" spans="1:12">
      <c r="A1880" s="96"/>
      <c r="H1880" s="96"/>
      <c r="I1880" s="96"/>
      <c r="J1880" s="96"/>
    </row>
    <row r="1881" spans="1:12">
      <c r="A1881" s="96"/>
      <c r="H1881" s="96"/>
      <c r="I1881" s="96"/>
      <c r="J1881" s="96"/>
    </row>
    <row r="1882" spans="1:12">
      <c r="A1882" s="96"/>
      <c r="H1882" s="96"/>
      <c r="I1882" s="96"/>
      <c r="J1882" s="96"/>
    </row>
    <row r="1883" spans="1:12">
      <c r="A1883" s="96"/>
      <c r="H1883" s="96"/>
      <c r="I1883" s="96"/>
      <c r="J1883" s="96"/>
    </row>
    <row r="1884" spans="1:12">
      <c r="A1884" s="96"/>
      <c r="H1884" s="96"/>
      <c r="I1884" s="96"/>
      <c r="J1884" s="96"/>
    </row>
    <row r="1885" spans="1:12">
      <c r="A1885" s="96"/>
      <c r="H1885" s="96"/>
      <c r="I1885" s="96"/>
      <c r="J1885" s="96"/>
    </row>
    <row r="1886" spans="1:12">
      <c r="A1886" s="96"/>
      <c r="H1886" s="96"/>
      <c r="I1886" s="96"/>
      <c r="J1886" s="96"/>
      <c r="L1886" s="100" t="str">
        <f>IF(AND(ISNUMBER(I1892),ISNUMBER(H1892)),"OK","")</f>
        <v/>
      </c>
    </row>
    <row r="1887" spans="1:12">
      <c r="A1887" s="96"/>
      <c r="H1887" s="96"/>
      <c r="I1887" s="96"/>
      <c r="J1887" s="96"/>
    </row>
    <row r="1888" spans="1:12">
      <c r="A1888" s="96"/>
      <c r="H1888" s="96"/>
      <c r="I1888" s="96"/>
      <c r="J1888" s="96"/>
    </row>
    <row r="1889" spans="1:12">
      <c r="A1889" s="96"/>
      <c r="H1889" s="96"/>
      <c r="I1889" s="96"/>
      <c r="J1889" s="96"/>
    </row>
    <row r="1890" spans="1:12">
      <c r="A1890" s="96"/>
      <c r="H1890" s="96"/>
      <c r="I1890" s="96"/>
      <c r="J1890" s="96"/>
    </row>
    <row r="1891" spans="1:12">
      <c r="A1891" s="96"/>
      <c r="H1891" s="96"/>
      <c r="I1891" s="96"/>
      <c r="J1891" s="96"/>
    </row>
    <row r="1892" spans="1:12">
      <c r="A1892" s="96"/>
      <c r="H1892" s="96"/>
      <c r="I1892" s="96"/>
      <c r="J1892" s="96"/>
    </row>
    <row r="1893" spans="1:12">
      <c r="A1893" s="96"/>
      <c r="H1893" s="96"/>
      <c r="I1893" s="96"/>
      <c r="J1893" s="96"/>
      <c r="L1893" s="100" t="str">
        <f>IF(AND(ISNUMBER(I1899),ISNUMBER(H1899)),"OK","")</f>
        <v/>
      </c>
    </row>
    <row r="1894" spans="1:12">
      <c r="A1894" s="96"/>
      <c r="H1894" s="96"/>
      <c r="I1894" s="96"/>
      <c r="J1894" s="96"/>
    </row>
    <row r="1895" spans="1:12">
      <c r="A1895" s="96"/>
      <c r="H1895" s="96"/>
      <c r="I1895" s="96"/>
      <c r="J1895" s="96"/>
    </row>
    <row r="1896" spans="1:12">
      <c r="A1896" s="96"/>
      <c r="H1896" s="96"/>
      <c r="I1896" s="96"/>
      <c r="J1896" s="96"/>
    </row>
    <row r="1897" spans="1:12">
      <c r="A1897" s="96"/>
      <c r="H1897" s="96"/>
      <c r="I1897" s="96"/>
      <c r="J1897" s="96"/>
    </row>
    <row r="1898" spans="1:12">
      <c r="A1898" s="96"/>
      <c r="H1898" s="96"/>
      <c r="I1898" s="96"/>
      <c r="J1898" s="96"/>
    </row>
    <row r="1899" spans="1:12">
      <c r="A1899" s="96"/>
      <c r="H1899" s="96"/>
      <c r="I1899" s="96"/>
      <c r="J1899" s="96"/>
    </row>
    <row r="1900" spans="1:12">
      <c r="A1900" s="96"/>
      <c r="H1900" s="96"/>
      <c r="I1900" s="96"/>
      <c r="J1900" s="96"/>
      <c r="L1900" s="100" t="str">
        <f>IF(AND(ISNUMBER(I1906),ISNUMBER(H1906)),"OK","")</f>
        <v/>
      </c>
    </row>
    <row r="1901" spans="1:12">
      <c r="A1901" s="96"/>
      <c r="H1901" s="96"/>
      <c r="I1901" s="96"/>
      <c r="J1901" s="96"/>
    </row>
    <row r="1902" spans="1:12">
      <c r="A1902" s="96"/>
      <c r="H1902" s="96"/>
      <c r="I1902" s="96"/>
      <c r="J1902" s="96"/>
    </row>
    <row r="1903" spans="1:12">
      <c r="A1903" s="96"/>
      <c r="H1903" s="96"/>
      <c r="I1903" s="96"/>
      <c r="J1903" s="96"/>
    </row>
    <row r="1904" spans="1:12">
      <c r="A1904" s="96"/>
      <c r="H1904" s="96"/>
      <c r="I1904" s="96"/>
      <c r="J1904" s="96"/>
    </row>
    <row r="1905" spans="1:12">
      <c r="A1905" s="96"/>
      <c r="H1905" s="96"/>
      <c r="I1905" s="96"/>
      <c r="J1905" s="96"/>
    </row>
    <row r="1906" spans="1:12">
      <c r="A1906" s="96"/>
      <c r="H1906" s="96"/>
      <c r="I1906" s="96"/>
      <c r="J1906" s="96"/>
    </row>
    <row r="1907" spans="1:12">
      <c r="A1907" s="96"/>
      <c r="H1907" s="96"/>
      <c r="I1907" s="96"/>
      <c r="J1907" s="96"/>
      <c r="L1907" s="100" t="str">
        <f>IF(AND(ISNUMBER(I1913),ISNUMBER(H1913)),"OK","")</f>
        <v/>
      </c>
    </row>
    <row r="1908" spans="1:12">
      <c r="A1908" s="96"/>
      <c r="H1908" s="96"/>
      <c r="I1908" s="96"/>
      <c r="J1908" s="96"/>
    </row>
    <row r="1909" spans="1:12">
      <c r="A1909" s="96"/>
      <c r="H1909" s="96"/>
      <c r="I1909" s="96"/>
      <c r="J1909" s="96"/>
    </row>
    <row r="1910" spans="1:12">
      <c r="A1910" s="96"/>
      <c r="H1910" s="96"/>
      <c r="I1910" s="96"/>
      <c r="J1910" s="96"/>
    </row>
    <row r="1911" spans="1:12">
      <c r="A1911" s="96"/>
      <c r="H1911" s="96"/>
      <c r="I1911" s="96"/>
      <c r="J1911" s="96"/>
    </row>
    <row r="1912" spans="1:12">
      <c r="A1912" s="96"/>
      <c r="H1912" s="96"/>
      <c r="I1912" s="96"/>
      <c r="J1912" s="96"/>
    </row>
    <row r="1913" spans="1:12">
      <c r="A1913" s="96"/>
      <c r="H1913" s="96"/>
      <c r="I1913" s="96"/>
      <c r="J1913" s="96"/>
    </row>
    <row r="1914" spans="1:12">
      <c r="A1914" s="96"/>
      <c r="H1914" s="96"/>
      <c r="I1914" s="96"/>
      <c r="J1914" s="96"/>
      <c r="L1914" s="100" t="str">
        <f>IF(AND(ISNUMBER(I1920),ISNUMBER(H1920)),"OK","")</f>
        <v/>
      </c>
    </row>
    <row r="1915" spans="1:12">
      <c r="A1915" s="96"/>
      <c r="H1915" s="96"/>
      <c r="I1915" s="96"/>
      <c r="J1915" s="96"/>
    </row>
    <row r="1916" spans="1:12">
      <c r="A1916" s="96"/>
      <c r="H1916" s="96"/>
      <c r="I1916" s="96"/>
      <c r="J1916" s="96"/>
    </row>
    <row r="1917" spans="1:12">
      <c r="A1917" s="96"/>
      <c r="H1917" s="96"/>
      <c r="I1917" s="96"/>
      <c r="J1917" s="96"/>
    </row>
    <row r="1918" spans="1:12">
      <c r="A1918" s="96"/>
      <c r="H1918" s="96"/>
      <c r="I1918" s="96"/>
      <c r="J1918" s="96"/>
    </row>
    <row r="1919" spans="1:12">
      <c r="A1919" s="96"/>
      <c r="H1919" s="96"/>
      <c r="I1919" s="96"/>
      <c r="J1919" s="96"/>
    </row>
    <row r="1920" spans="1:12">
      <c r="A1920" s="96"/>
      <c r="H1920" s="96"/>
      <c r="I1920" s="96"/>
      <c r="J1920" s="96"/>
    </row>
    <row r="1921" spans="1:12">
      <c r="A1921" s="96"/>
      <c r="H1921" s="96"/>
      <c r="I1921" s="96"/>
      <c r="J1921" s="96"/>
      <c r="L1921" s="100" t="str">
        <f>IF(AND(ISNUMBER(I1927),ISNUMBER(H1927)),"OK","")</f>
        <v/>
      </c>
    </row>
    <row r="1922" spans="1:12">
      <c r="A1922" s="96"/>
    </row>
    <row r="1923" spans="1:12">
      <c r="A1923" s="96"/>
    </row>
    <row r="1924" spans="1:12">
      <c r="A1924" s="96"/>
    </row>
    <row r="1925" spans="1:12">
      <c r="A1925" s="96"/>
    </row>
    <row r="1926" spans="1:12">
      <c r="A1926" s="96"/>
    </row>
    <row r="1927" spans="1:12">
      <c r="A1927" s="96"/>
    </row>
    <row r="1928" spans="1:12">
      <c r="A1928" s="96"/>
      <c r="L1928" s="100" t="str">
        <f>IF(AND(ISNUMBER(I1934),ISNUMBER(H1934)),"OK","")</f>
        <v/>
      </c>
    </row>
    <row r="1929" spans="1:12">
      <c r="A1929" s="96"/>
    </row>
    <row r="1930" spans="1:12">
      <c r="A1930" s="96"/>
    </row>
    <row r="1931" spans="1:12">
      <c r="A1931" s="96"/>
    </row>
    <row r="1932" spans="1:12">
      <c r="A1932" s="96"/>
    </row>
    <row r="1933" spans="1:12">
      <c r="A1933" s="96"/>
    </row>
    <row r="1934" spans="1:12">
      <c r="A1934" s="96"/>
    </row>
    <row r="1935" spans="1:12">
      <c r="A1935" s="96"/>
      <c r="L1935" s="100" t="str">
        <f>IF(AND(ISNUMBER(I1941),ISNUMBER(H1941)),"OK","")</f>
        <v/>
      </c>
    </row>
    <row r="1936" spans="1:12">
      <c r="A1936" s="96"/>
    </row>
    <row r="1937" spans="1:12">
      <c r="A1937" s="96"/>
    </row>
    <row r="1938" spans="1:12">
      <c r="A1938" s="96"/>
    </row>
    <row r="1939" spans="1:12">
      <c r="A1939" s="96"/>
    </row>
    <row r="1940" spans="1:12">
      <c r="A1940" s="96"/>
    </row>
    <row r="1941" spans="1:12">
      <c r="A1941" s="96"/>
    </row>
    <row r="1942" spans="1:12">
      <c r="A1942" s="96"/>
      <c r="L1942" s="100" t="str">
        <f>IF(AND(ISNUMBER(I1948),ISNUMBER(H1948)),"OK","")</f>
        <v/>
      </c>
    </row>
    <row r="1943" spans="1:12">
      <c r="A1943" s="96"/>
    </row>
    <row r="1944" spans="1:12">
      <c r="A1944" s="96"/>
    </row>
    <row r="1945" spans="1:12">
      <c r="A1945" s="96"/>
    </row>
    <row r="1946" spans="1:12">
      <c r="A1946" s="96"/>
    </row>
    <row r="1947" spans="1:12">
      <c r="A1947" s="96"/>
    </row>
    <row r="1948" spans="1:12">
      <c r="A1948" s="96"/>
    </row>
    <row r="1949" spans="1:12">
      <c r="A1949" s="96"/>
      <c r="L1949" s="100" t="str">
        <f>IF(AND(ISNUMBER(I1955),ISNUMBER(H1955)),"OK","")</f>
        <v/>
      </c>
    </row>
    <row r="1950" spans="1:12">
      <c r="A1950" s="96"/>
    </row>
    <row r="1951" spans="1:12">
      <c r="A1951" s="96"/>
    </row>
    <row r="1952" spans="1:12">
      <c r="A1952" s="96"/>
    </row>
    <row r="1953" spans="1:12">
      <c r="A1953" s="96"/>
    </row>
    <row r="1954" spans="1:12">
      <c r="A1954" s="96"/>
    </row>
    <row r="1955" spans="1:12">
      <c r="A1955" s="96"/>
    </row>
    <row r="1956" spans="1:12">
      <c r="A1956" s="96"/>
      <c r="L1956" s="100" t="str">
        <f>IF(AND(ISNUMBER(I1962),ISNUMBER(H1962)),"OK","")</f>
        <v/>
      </c>
    </row>
    <row r="1957" spans="1:12">
      <c r="A1957" s="96"/>
    </row>
    <row r="1958" spans="1:12">
      <c r="A1958" s="96"/>
    </row>
    <row r="1959" spans="1:12">
      <c r="A1959" s="96"/>
    </row>
    <row r="1960" spans="1:12">
      <c r="A1960" s="96"/>
    </row>
    <row r="1961" spans="1:12">
      <c r="A1961" s="96"/>
    </row>
    <row r="1962" spans="1:12">
      <c r="A1962" s="96"/>
    </row>
    <row r="1963" spans="1:12">
      <c r="A1963" s="96"/>
      <c r="L1963" s="100" t="str">
        <f>IF(AND(ISNUMBER(I1969),ISNUMBER(H1969)),"OK","")</f>
        <v/>
      </c>
    </row>
    <row r="1964" spans="1:12">
      <c r="A1964" s="96"/>
    </row>
    <row r="1965" spans="1:12">
      <c r="A1965" s="96"/>
    </row>
    <row r="1966" spans="1:12">
      <c r="A1966" s="96"/>
    </row>
    <row r="1967" spans="1:12">
      <c r="A1967" s="96"/>
    </row>
    <row r="1968" spans="1:12">
      <c r="A1968" s="96"/>
    </row>
    <row r="1969" spans="1:12">
      <c r="A1969" s="96"/>
    </row>
    <row r="1970" spans="1:12">
      <c r="A1970" s="96"/>
      <c r="L1970" s="100" t="str">
        <f>IF(AND(ISNUMBER(I1976),ISNUMBER(H1976)),"OK","")</f>
        <v/>
      </c>
    </row>
    <row r="1971" spans="1:12">
      <c r="A1971" s="96"/>
    </row>
    <row r="1972" spans="1:12">
      <c r="A1972" s="96"/>
    </row>
    <row r="1973" spans="1:12">
      <c r="A1973" s="96"/>
    </row>
    <row r="1974" spans="1:12">
      <c r="A1974" s="96"/>
    </row>
    <row r="1975" spans="1:12">
      <c r="A1975" s="96"/>
    </row>
    <row r="1976" spans="1:12">
      <c r="A1976" s="96"/>
    </row>
    <row r="1977" spans="1:12">
      <c r="A1977" s="96"/>
      <c r="L1977" s="100" t="str">
        <f>IF(AND(ISNUMBER(I1983),ISNUMBER(H1983)),"OK","")</f>
        <v/>
      </c>
    </row>
    <row r="1978" spans="1:12">
      <c r="A1978" s="96"/>
    </row>
    <row r="1979" spans="1:12">
      <c r="A1979" s="96"/>
    </row>
    <row r="1980" spans="1:12">
      <c r="A1980" s="96"/>
    </row>
    <row r="1981" spans="1:12">
      <c r="A1981" s="96"/>
    </row>
    <row r="1982" spans="1:12">
      <c r="A1982" s="96"/>
    </row>
    <row r="1983" spans="1:12">
      <c r="A1983" s="96"/>
    </row>
    <row r="1984" spans="1:12">
      <c r="A1984" s="96"/>
      <c r="L1984" s="100" t="str">
        <f>IF(AND(ISNUMBER(I1990),ISNUMBER(H1990)),"OK","")</f>
        <v/>
      </c>
    </row>
    <row r="1985" spans="1:12">
      <c r="A1985" s="96"/>
    </row>
    <row r="1986" spans="1:12">
      <c r="A1986" s="96"/>
    </row>
    <row r="1987" spans="1:12">
      <c r="A1987" s="96"/>
    </row>
    <row r="1988" spans="1:12">
      <c r="A1988" s="96"/>
    </row>
    <row r="1989" spans="1:12">
      <c r="A1989" s="96"/>
    </row>
    <row r="1990" spans="1:12">
      <c r="A1990" s="96"/>
    </row>
    <row r="1991" spans="1:12">
      <c r="A1991" s="96"/>
      <c r="L1991" s="100" t="str">
        <f>IF(AND(ISNUMBER(I1997),ISNUMBER(H1997)),"OK","")</f>
        <v/>
      </c>
    </row>
    <row r="1992" spans="1:12">
      <c r="A1992" s="96"/>
    </row>
    <row r="1993" spans="1:12">
      <c r="A1993" s="96"/>
    </row>
    <row r="1994" spans="1:12">
      <c r="A1994" s="96"/>
    </row>
    <row r="1995" spans="1:12">
      <c r="A1995" s="96"/>
    </row>
    <row r="1996" spans="1:12">
      <c r="A1996" s="96"/>
    </row>
    <row r="1997" spans="1:12">
      <c r="A1997" s="96"/>
    </row>
    <row r="1998" spans="1:12">
      <c r="A1998" s="96"/>
      <c r="L1998" s="100" t="str">
        <f>IF(AND(ISNUMBER(I2004),ISNUMBER(H2004)),"OK","")</f>
        <v/>
      </c>
    </row>
    <row r="1999" spans="1:12">
      <c r="A1999" s="96"/>
    </row>
    <row r="2000" spans="1:12">
      <c r="A2000" s="96"/>
    </row>
    <row r="2001" spans="1:12">
      <c r="A2001" s="96"/>
    </row>
    <row r="2002" spans="1:12">
      <c r="A2002" s="96"/>
    </row>
    <row r="2003" spans="1:12">
      <c r="A2003" s="96"/>
    </row>
    <row r="2004" spans="1:12">
      <c r="A2004" s="96"/>
    </row>
    <row r="2005" spans="1:12">
      <c r="A2005" s="96"/>
      <c r="L2005" s="100" t="str">
        <f>IF(AND(ISNUMBER(I2011),ISNUMBER(H2011)),"OK","")</f>
        <v/>
      </c>
    </row>
    <row r="2006" spans="1:12">
      <c r="A2006" s="96"/>
    </row>
    <row r="2007" spans="1:12">
      <c r="A2007" s="96"/>
    </row>
    <row r="2008" spans="1:12">
      <c r="A2008" s="96"/>
    </row>
    <row r="2009" spans="1:12">
      <c r="A2009" s="96"/>
    </row>
    <row r="2010" spans="1:12">
      <c r="A2010" s="96"/>
    </row>
    <row r="2011" spans="1:12">
      <c r="A2011" s="96"/>
    </row>
    <row r="2012" spans="1:12">
      <c r="A2012" s="96"/>
      <c r="L2012" s="100" t="str">
        <f>IF(AND(ISNUMBER(I2018),ISNUMBER(H2018)),"OK","")</f>
        <v/>
      </c>
    </row>
    <row r="2013" spans="1:12">
      <c r="A2013" s="96"/>
    </row>
    <row r="2014" spans="1:12">
      <c r="A2014" s="96"/>
    </row>
    <row r="2015" spans="1:12">
      <c r="A2015" s="96"/>
    </row>
    <row r="2016" spans="1:12">
      <c r="A2016" s="96"/>
    </row>
    <row r="2017" spans="1:12">
      <c r="A2017" s="96"/>
    </row>
    <row r="2018" spans="1:12">
      <c r="A2018" s="96"/>
    </row>
    <row r="2019" spans="1:12">
      <c r="A2019" s="96"/>
      <c r="L2019" s="100" t="str">
        <f>IF(AND(ISNUMBER(I2025),ISNUMBER(H2025)),"OK","")</f>
        <v/>
      </c>
    </row>
    <row r="2020" spans="1:12">
      <c r="A2020" s="96"/>
    </row>
    <row r="2021" spans="1:12">
      <c r="A2021" s="96"/>
    </row>
    <row r="2022" spans="1:12">
      <c r="A2022" s="96"/>
    </row>
    <row r="2023" spans="1:12">
      <c r="A2023" s="96"/>
    </row>
    <row r="2024" spans="1:12">
      <c r="A2024" s="96"/>
    </row>
    <row r="2025" spans="1:12">
      <c r="A2025" s="96"/>
    </row>
    <row r="2026" spans="1:12">
      <c r="A2026" s="96"/>
      <c r="L2026" s="100" t="str">
        <f>IF(AND(ISNUMBER(I2032),ISNUMBER(H2032)),"OK","")</f>
        <v/>
      </c>
    </row>
    <row r="2027" spans="1:12">
      <c r="A2027" s="96"/>
    </row>
    <row r="2028" spans="1:12">
      <c r="A2028" s="96"/>
    </row>
    <row r="2029" spans="1:12">
      <c r="A2029" s="96"/>
    </row>
    <row r="2030" spans="1:12">
      <c r="A2030" s="96"/>
    </row>
    <row r="2031" spans="1:12">
      <c r="A2031" s="96"/>
    </row>
    <row r="2032" spans="1:12">
      <c r="A2032" s="96"/>
    </row>
    <row r="2033" spans="1:12">
      <c r="A2033" s="96"/>
      <c r="L2033" s="100" t="str">
        <f>IF(AND(ISNUMBER(I2039),ISNUMBER(H2039)),"OK","")</f>
        <v/>
      </c>
    </row>
    <row r="2034" spans="1:12">
      <c r="A2034" s="96"/>
    </row>
    <row r="2035" spans="1:12">
      <c r="A2035" s="96"/>
    </row>
    <row r="2036" spans="1:12">
      <c r="A2036" s="96"/>
    </row>
    <row r="2037" spans="1:12">
      <c r="A2037" s="96"/>
    </row>
    <row r="2038" spans="1:12">
      <c r="A2038" s="96"/>
    </row>
    <row r="2039" spans="1:12">
      <c r="A2039" s="96"/>
    </row>
    <row r="2040" spans="1:12">
      <c r="A2040" s="96"/>
      <c r="L2040" s="100" t="str">
        <f>IF(AND(ISNUMBER(I2046),ISNUMBER(H2046)),"OK","")</f>
        <v/>
      </c>
    </row>
    <row r="2041" spans="1:12">
      <c r="A2041" s="96"/>
    </row>
    <row r="2042" spans="1:12">
      <c r="A2042" s="96"/>
    </row>
    <row r="2043" spans="1:12">
      <c r="A2043" s="96"/>
    </row>
    <row r="2044" spans="1:12">
      <c r="A2044" s="96"/>
    </row>
    <row r="2045" spans="1:12">
      <c r="A2045" s="96"/>
    </row>
    <row r="2046" spans="1:12">
      <c r="A2046" s="96"/>
    </row>
    <row r="2047" spans="1:12">
      <c r="A2047" s="96"/>
      <c r="L2047" s="100" t="str">
        <f>IF(AND(ISNUMBER(I2053),ISNUMBER(H2053)),"OK","")</f>
        <v/>
      </c>
    </row>
    <row r="2048" spans="1:12">
      <c r="A2048" s="96"/>
    </row>
    <row r="2049" spans="1:12">
      <c r="A2049" s="96"/>
    </row>
    <row r="2050" spans="1:12">
      <c r="A2050" s="96"/>
    </row>
    <row r="2051" spans="1:12">
      <c r="A2051" s="96"/>
    </row>
    <row r="2052" spans="1:12">
      <c r="A2052" s="96"/>
    </row>
    <row r="2053" spans="1:12">
      <c r="A2053" s="96"/>
    </row>
    <row r="2054" spans="1:12">
      <c r="A2054" s="96"/>
      <c r="L2054" s="100" t="str">
        <f>IF(AND(ISNUMBER(I2060),ISNUMBER(H2060)),"OK","")</f>
        <v/>
      </c>
    </row>
    <row r="2055" spans="1:12">
      <c r="A2055" s="96"/>
    </row>
    <row r="2056" spans="1:12">
      <c r="A2056" s="96"/>
    </row>
    <row r="2057" spans="1:12">
      <c r="A2057" s="96"/>
    </row>
    <row r="2058" spans="1:12">
      <c r="A2058" s="96"/>
    </row>
    <row r="2059" spans="1:12">
      <c r="A2059" s="96"/>
    </row>
    <row r="2060" spans="1:12">
      <c r="A2060" s="96"/>
    </row>
    <row r="2061" spans="1:12">
      <c r="A2061" s="96"/>
      <c r="L2061" s="100" t="str">
        <f>IF(AND(ISNUMBER(I2067),ISNUMBER(H2067)),"OK","")</f>
        <v/>
      </c>
    </row>
    <row r="2062" spans="1:12">
      <c r="A2062" s="96"/>
    </row>
    <row r="2063" spans="1:12">
      <c r="A2063" s="96"/>
    </row>
    <row r="2064" spans="1:12">
      <c r="A2064" s="96"/>
    </row>
    <row r="2065" spans="1:12">
      <c r="A2065" s="96"/>
    </row>
    <row r="2066" spans="1:12">
      <c r="A2066" s="96"/>
    </row>
    <row r="2067" spans="1:12">
      <c r="A2067" s="96"/>
    </row>
    <row r="2068" spans="1:12">
      <c r="A2068" s="96"/>
      <c r="L2068" s="100" t="str">
        <f>IF(AND(ISNUMBER(I2074),ISNUMBER(H2074)),"OK","")</f>
        <v/>
      </c>
    </row>
    <row r="2069" spans="1:12">
      <c r="A2069" s="96"/>
    </row>
    <row r="2070" spans="1:12">
      <c r="A2070" s="96"/>
    </row>
    <row r="2071" spans="1:12">
      <c r="A2071" s="96"/>
    </row>
    <row r="2072" spans="1:12">
      <c r="A2072" s="96"/>
    </row>
    <row r="2073" spans="1:12">
      <c r="A2073" s="96"/>
    </row>
    <row r="2074" spans="1:12">
      <c r="A2074" s="96"/>
    </row>
    <row r="2075" spans="1:12">
      <c r="A2075" s="96"/>
      <c r="L2075" s="100" t="str">
        <f>IF(AND(ISNUMBER(I2081),ISNUMBER(H2081)),"OK","")</f>
        <v/>
      </c>
    </row>
    <row r="2076" spans="1:12">
      <c r="A2076" s="96"/>
    </row>
    <row r="2077" spans="1:12">
      <c r="A2077" s="96"/>
    </row>
    <row r="2078" spans="1:12">
      <c r="A2078" s="96"/>
    </row>
    <row r="2079" spans="1:12">
      <c r="A2079" s="96"/>
    </row>
    <row r="2080" spans="1:12">
      <c r="A2080" s="96"/>
    </row>
    <row r="2081" spans="1:12">
      <c r="A2081" s="96"/>
    </row>
    <row r="2082" spans="1:12">
      <c r="A2082" s="96"/>
      <c r="L2082" s="100" t="str">
        <f>IF(AND(ISNUMBER(I2088),ISNUMBER(H2088)),"OK","")</f>
        <v/>
      </c>
    </row>
    <row r="2083" spans="1:12">
      <c r="A2083" s="96"/>
    </row>
    <row r="2084" spans="1:12">
      <c r="A2084" s="96"/>
    </row>
    <row r="2085" spans="1:12">
      <c r="A2085" s="96"/>
    </row>
    <row r="2086" spans="1:12">
      <c r="A2086" s="96"/>
    </row>
    <row r="2087" spans="1:12">
      <c r="A2087" s="96"/>
    </row>
    <row r="2088" spans="1:12">
      <c r="A2088" s="96"/>
    </row>
    <row r="2089" spans="1:12">
      <c r="A2089" s="96"/>
      <c r="L2089" s="100" t="str">
        <f>IF(AND(ISNUMBER(I2095),ISNUMBER(H2095)),"OK","")</f>
        <v/>
      </c>
    </row>
    <row r="2090" spans="1:12">
      <c r="A2090" s="96"/>
    </row>
    <row r="2091" spans="1:12">
      <c r="A2091" s="96"/>
    </row>
    <row r="2092" spans="1:12">
      <c r="A2092" s="96"/>
    </row>
    <row r="2093" spans="1:12">
      <c r="A2093" s="96"/>
    </row>
    <row r="2094" spans="1:12">
      <c r="A2094" s="96"/>
    </row>
    <row r="2095" spans="1:12">
      <c r="A2095" s="96"/>
    </row>
    <row r="2096" spans="1:12">
      <c r="A2096" s="96"/>
      <c r="L2096" s="100" t="str">
        <f>IF(AND(ISNUMBER(I2102),ISNUMBER(H2102)),"OK","")</f>
        <v/>
      </c>
    </row>
    <row r="2097" spans="1:12">
      <c r="A2097" s="96"/>
    </row>
    <row r="2098" spans="1:12">
      <c r="A2098" s="96"/>
    </row>
    <row r="2099" spans="1:12">
      <c r="A2099" s="96"/>
    </row>
    <row r="2100" spans="1:12">
      <c r="A2100" s="96"/>
    </row>
    <row r="2101" spans="1:12">
      <c r="A2101" s="96"/>
    </row>
    <row r="2102" spans="1:12">
      <c r="A2102" s="96"/>
    </row>
    <row r="2103" spans="1:12">
      <c r="A2103" s="96"/>
      <c r="L2103" s="100" t="str">
        <f>IF(AND(ISNUMBER(I2109),ISNUMBER(H2109)),"OK","")</f>
        <v/>
      </c>
    </row>
    <row r="2104" spans="1:12">
      <c r="A2104" s="96"/>
    </row>
    <row r="2105" spans="1:12">
      <c r="A2105" s="96"/>
    </row>
    <row r="2106" spans="1:12">
      <c r="A2106" s="96"/>
    </row>
    <row r="2107" spans="1:12">
      <c r="A2107" s="96"/>
    </row>
    <row r="2108" spans="1:12">
      <c r="A2108" s="96"/>
    </row>
    <row r="2109" spans="1:12">
      <c r="A2109" s="96"/>
    </row>
    <row r="2110" spans="1:12">
      <c r="A2110" s="96"/>
      <c r="L2110" s="100" t="str">
        <f>IF(AND(ISNUMBER(I2116),ISNUMBER(H2116)),"OK","")</f>
        <v/>
      </c>
    </row>
    <row r="2111" spans="1:12">
      <c r="A2111" s="96"/>
    </row>
    <row r="2112" spans="1:12">
      <c r="A2112" s="96"/>
    </row>
    <row r="2113" spans="1:12">
      <c r="A2113" s="96"/>
    </row>
    <row r="2114" spans="1:12">
      <c r="A2114" s="96"/>
    </row>
    <row r="2115" spans="1:12">
      <c r="A2115" s="96"/>
    </row>
    <row r="2116" spans="1:12">
      <c r="A2116" s="96"/>
    </row>
    <row r="2117" spans="1:12">
      <c r="A2117" s="96"/>
    </row>
    <row r="2118" spans="1:12">
      <c r="A2118" s="96"/>
    </row>
    <row r="2119" spans="1:12">
      <c r="A2119" s="96"/>
    </row>
    <row r="2120" spans="1:12">
      <c r="A2120" s="96"/>
    </row>
    <row r="2121" spans="1:12">
      <c r="A2121" s="96"/>
    </row>
    <row r="2122" spans="1:12">
      <c r="A2122" s="96"/>
    </row>
    <row r="2123" spans="1:12">
      <c r="A2123" s="96"/>
      <c r="L2123" s="100" t="str">
        <f>IF(AND(ISNUMBER(I2123),ISNUMBER(H2123)),"OK","")</f>
        <v/>
      </c>
    </row>
    <row r="2124" spans="1:12">
      <c r="A2124" s="96"/>
    </row>
    <row r="2125" spans="1:12">
      <c r="A2125" s="96"/>
    </row>
    <row r="2126" spans="1:12">
      <c r="A2126" s="96"/>
    </row>
    <row r="2127" spans="1:12">
      <c r="A2127" s="96"/>
    </row>
    <row r="2128" spans="1:12">
      <c r="A2128" s="96"/>
    </row>
    <row r="2129" spans="1:12">
      <c r="A2129" s="96"/>
    </row>
    <row r="2130" spans="1:12">
      <c r="A2130" s="96"/>
      <c r="L2130" s="100" t="str">
        <f>IF(AND(ISNUMBER(I2130),ISNUMBER(H2130)),"OK","")</f>
        <v/>
      </c>
    </row>
    <row r="2131" spans="1:12">
      <c r="A2131" s="96"/>
    </row>
    <row r="2132" spans="1:12">
      <c r="A2132" s="96"/>
    </row>
    <row r="2133" spans="1:12">
      <c r="A2133" s="96"/>
    </row>
    <row r="2134" spans="1:12">
      <c r="A2134" s="96"/>
    </row>
    <row r="2135" spans="1:12">
      <c r="A2135" s="96"/>
    </row>
    <row r="2136" spans="1:12">
      <c r="A2136" s="96"/>
    </row>
    <row r="2137" spans="1:12">
      <c r="A2137" s="96"/>
      <c r="L2137" s="100" t="str">
        <f>IF(AND(ISNUMBER(I2137),ISNUMBER(H2137)),"OK","")</f>
        <v/>
      </c>
    </row>
    <row r="2138" spans="1:12">
      <c r="A2138" s="96"/>
    </row>
    <row r="2139" spans="1:12">
      <c r="A2139" s="96"/>
    </row>
    <row r="2140" spans="1:12">
      <c r="A2140" s="96"/>
    </row>
    <row r="2141" spans="1:12">
      <c r="A2141" s="96"/>
    </row>
    <row r="2142" spans="1:12">
      <c r="A2142" s="96"/>
    </row>
    <row r="2143" spans="1:12">
      <c r="A2143" s="96"/>
    </row>
    <row r="2144" spans="1:12">
      <c r="A2144" s="96"/>
      <c r="L2144" s="100" t="str">
        <f>IF(AND(ISNUMBER(I2144),ISNUMBER(H2144)),"OK","")</f>
        <v/>
      </c>
    </row>
    <row r="2145" spans="1:12">
      <c r="A2145" s="96"/>
    </row>
    <row r="2146" spans="1:12">
      <c r="A2146" s="96"/>
    </row>
    <row r="2147" spans="1:12">
      <c r="A2147" s="96"/>
    </row>
    <row r="2148" spans="1:12">
      <c r="A2148" s="96"/>
    </row>
    <row r="2149" spans="1:12">
      <c r="A2149" s="96"/>
    </row>
    <row r="2150" spans="1:12">
      <c r="A2150" s="96"/>
    </row>
    <row r="2151" spans="1:12">
      <c r="A2151" s="96"/>
      <c r="L2151" s="100" t="str">
        <f>IF(AND(ISNUMBER(I2151),ISNUMBER(H2151)),"OK","")</f>
        <v/>
      </c>
    </row>
    <row r="2152" spans="1:12">
      <c r="A2152" s="96"/>
    </row>
    <row r="2153" spans="1:12">
      <c r="A2153" s="96"/>
    </row>
    <row r="2154" spans="1:12">
      <c r="A2154" s="96"/>
    </row>
    <row r="2155" spans="1:12">
      <c r="A2155" s="96"/>
    </row>
    <row r="2156" spans="1:12">
      <c r="A2156" s="96"/>
    </row>
    <row r="2157" spans="1:12">
      <c r="A2157" s="96"/>
    </row>
    <row r="2158" spans="1:12">
      <c r="A2158" s="96"/>
      <c r="L2158" s="100" t="str">
        <f>IF(AND(ISNUMBER(I2158),ISNUMBER(H2158)),"OK","")</f>
        <v/>
      </c>
    </row>
    <row r="2159" spans="1:12">
      <c r="A2159" s="96"/>
    </row>
    <row r="2160" spans="1:12">
      <c r="A2160" s="96"/>
    </row>
    <row r="2161" spans="1:12">
      <c r="A2161" s="96"/>
    </row>
    <row r="2162" spans="1:12">
      <c r="A2162" s="96"/>
    </row>
    <row r="2163" spans="1:12">
      <c r="A2163" s="96"/>
    </row>
    <row r="2164" spans="1:12">
      <c r="A2164" s="96"/>
    </row>
    <row r="2165" spans="1:12">
      <c r="A2165" s="96"/>
      <c r="L2165" s="100" t="str">
        <f>IF(AND(ISNUMBER(I2165),ISNUMBER(H2165)),"OK","")</f>
        <v/>
      </c>
    </row>
    <row r="2166" spans="1:12">
      <c r="A2166" s="96"/>
    </row>
    <row r="2167" spans="1:12">
      <c r="A2167" s="96"/>
    </row>
    <row r="2168" spans="1:12">
      <c r="A2168" s="96"/>
    </row>
    <row r="2169" spans="1:12">
      <c r="A2169" s="96"/>
    </row>
    <row r="2170" spans="1:12">
      <c r="A2170" s="96"/>
    </row>
    <row r="2171" spans="1:12">
      <c r="A2171" s="96"/>
    </row>
    <row r="2172" spans="1:12">
      <c r="A2172" s="96"/>
      <c r="L2172" s="100" t="str">
        <f>IF(AND(ISNUMBER(I2172),ISNUMBER(H2172)),"OK","")</f>
        <v/>
      </c>
    </row>
    <row r="2173" spans="1:12">
      <c r="A2173" s="96"/>
    </row>
    <row r="2174" spans="1:12">
      <c r="A2174" s="96"/>
    </row>
    <row r="2175" spans="1:12">
      <c r="A2175" s="96"/>
    </row>
    <row r="2176" spans="1:12">
      <c r="A2176" s="96"/>
    </row>
    <row r="2177" spans="1:12">
      <c r="A2177" s="96"/>
    </row>
    <row r="2178" spans="1:12">
      <c r="A2178" s="96"/>
    </row>
    <row r="2179" spans="1:12">
      <c r="A2179" s="96"/>
      <c r="L2179" s="100" t="str">
        <f>IF(AND(ISNUMBER(I2179),ISNUMBER(H2179)),"OK","")</f>
        <v/>
      </c>
    </row>
    <row r="2180" spans="1:12">
      <c r="A2180" s="96"/>
    </row>
    <row r="2181" spans="1:12">
      <c r="A2181" s="96"/>
    </row>
    <row r="2182" spans="1:12">
      <c r="A2182" s="96"/>
    </row>
    <row r="2183" spans="1:12">
      <c r="A2183" s="96"/>
    </row>
    <row r="2184" spans="1:12">
      <c r="A2184" s="96"/>
    </row>
    <row r="2185" spans="1:12">
      <c r="A2185" s="96"/>
    </row>
    <row r="2186" spans="1:12">
      <c r="A2186" s="96"/>
      <c r="L2186" s="100" t="str">
        <f>IF(AND(ISNUMBER(I2186),ISNUMBER(H2186)),"OK","")</f>
        <v/>
      </c>
    </row>
    <row r="2187" spans="1:12">
      <c r="A2187" s="96"/>
    </row>
    <row r="2188" spans="1:12">
      <c r="A2188" s="96"/>
    </row>
    <row r="2189" spans="1:12">
      <c r="A2189" s="96"/>
    </row>
    <row r="2190" spans="1:12">
      <c r="A2190" s="96"/>
    </row>
    <row r="2191" spans="1:12">
      <c r="A2191" s="96"/>
    </row>
    <row r="2192" spans="1:12">
      <c r="A2192" s="96"/>
    </row>
    <row r="2193" spans="1:12">
      <c r="A2193" s="96"/>
      <c r="L2193" s="100" t="str">
        <f>IF(AND(ISNUMBER(I2193),ISNUMBER(H2193)),"OK","")</f>
        <v/>
      </c>
    </row>
    <row r="2194" spans="1:12">
      <c r="A2194" s="96"/>
    </row>
    <row r="2195" spans="1:12">
      <c r="A2195" s="96"/>
    </row>
    <row r="2196" spans="1:12">
      <c r="A2196" s="96"/>
    </row>
    <row r="2197" spans="1:12">
      <c r="A2197" s="96"/>
    </row>
    <row r="2198" spans="1:12">
      <c r="A2198" s="96"/>
    </row>
    <row r="2199" spans="1:12">
      <c r="A2199" s="96"/>
    </row>
    <row r="2200" spans="1:12">
      <c r="A2200" s="96"/>
      <c r="L2200" s="100" t="str">
        <f>IF(AND(ISNUMBER(I2200),ISNUMBER(H2200)),"OK","")</f>
        <v/>
      </c>
    </row>
    <row r="2201" spans="1:12">
      <c r="A2201" s="96"/>
    </row>
    <row r="2202" spans="1:12">
      <c r="A2202" s="96"/>
    </row>
    <row r="2203" spans="1:12">
      <c r="A2203" s="96"/>
    </row>
    <row r="2204" spans="1:12">
      <c r="A2204" s="96"/>
    </row>
    <row r="2205" spans="1:12">
      <c r="A2205" s="96"/>
    </row>
    <row r="2206" spans="1:12">
      <c r="A2206" s="96"/>
    </row>
    <row r="2207" spans="1:12">
      <c r="A2207" s="96"/>
      <c r="L2207" s="100" t="str">
        <f>IF(AND(ISNUMBER(I2207),ISNUMBER(H2207)),"OK","")</f>
        <v/>
      </c>
    </row>
    <row r="2208" spans="1:12">
      <c r="A2208" s="96"/>
    </row>
    <row r="2209" spans="1:12">
      <c r="A2209" s="96"/>
    </row>
    <row r="2210" spans="1:12">
      <c r="A2210" s="96"/>
    </row>
    <row r="2211" spans="1:12">
      <c r="A2211" s="96"/>
    </row>
    <row r="2212" spans="1:12">
      <c r="A2212" s="96"/>
    </row>
    <row r="2213" spans="1:12">
      <c r="A2213" s="96"/>
    </row>
    <row r="2214" spans="1:12">
      <c r="A2214" s="96"/>
      <c r="L2214" s="100" t="str">
        <f>IF(AND(ISNUMBER(I2214),ISNUMBER(H2214)),"OK","")</f>
        <v/>
      </c>
    </row>
    <row r="2215" spans="1:12">
      <c r="A2215" s="96"/>
    </row>
    <row r="2216" spans="1:12">
      <c r="A2216" s="96"/>
    </row>
    <row r="2217" spans="1:12">
      <c r="A2217" s="96"/>
    </row>
    <row r="2218" spans="1:12">
      <c r="A2218" s="96"/>
    </row>
    <row r="2219" spans="1:12">
      <c r="A2219" s="96"/>
    </row>
    <row r="2220" spans="1:12">
      <c r="A2220" s="96"/>
    </row>
    <row r="2221" spans="1:12">
      <c r="A2221" s="96"/>
      <c r="L2221" s="100" t="str">
        <f>IF(AND(ISNUMBER(I2221),ISNUMBER(H2221)),"OK","")</f>
        <v/>
      </c>
    </row>
    <row r="2222" spans="1:12">
      <c r="A2222" s="96"/>
    </row>
    <row r="2223" spans="1:12">
      <c r="A2223" s="96"/>
    </row>
    <row r="2224" spans="1:12">
      <c r="A2224" s="96"/>
    </row>
    <row r="2225" spans="1:12">
      <c r="A2225" s="96"/>
    </row>
    <row r="2226" spans="1:12">
      <c r="A2226" s="96"/>
    </row>
    <row r="2227" spans="1:12">
      <c r="A2227" s="96"/>
    </row>
    <row r="2228" spans="1:12">
      <c r="A2228" s="96"/>
      <c r="L2228" s="100" t="str">
        <f>IF(AND(ISNUMBER(I2228),ISNUMBER(H2228)),"OK","")</f>
        <v/>
      </c>
    </row>
    <row r="2229" spans="1:12">
      <c r="A2229" s="96"/>
    </row>
    <row r="2230" spans="1:12">
      <c r="A2230" s="96"/>
    </row>
    <row r="2231" spans="1:12">
      <c r="A2231" s="96"/>
    </row>
    <row r="2232" spans="1:12">
      <c r="A2232" s="96"/>
    </row>
    <row r="2233" spans="1:12">
      <c r="A2233" s="96"/>
    </row>
    <row r="2234" spans="1:12">
      <c r="A2234" s="96"/>
    </row>
    <row r="2235" spans="1:12">
      <c r="A2235" s="96"/>
      <c r="L2235" s="100" t="str">
        <f>IF(AND(ISNUMBER(I2235),ISNUMBER(H2235)),"OK","")</f>
        <v/>
      </c>
    </row>
    <row r="2236" spans="1:12">
      <c r="A2236" s="96"/>
    </row>
    <row r="2237" spans="1:12">
      <c r="A2237" s="96"/>
    </row>
    <row r="2238" spans="1:12">
      <c r="A2238" s="96"/>
    </row>
    <row r="2239" spans="1:12">
      <c r="A2239" s="96"/>
    </row>
    <row r="2240" spans="1:12">
      <c r="A2240" s="96"/>
    </row>
    <row r="2241" spans="1:12">
      <c r="A2241" s="96"/>
    </row>
    <row r="2242" spans="1:12">
      <c r="A2242" s="96"/>
      <c r="L2242" s="100" t="str">
        <f>IF(AND(ISNUMBER(I2242),ISNUMBER(H2242)),"OK","")</f>
        <v/>
      </c>
    </row>
    <row r="2243" spans="1:12">
      <c r="A2243" s="96"/>
    </row>
    <row r="2244" spans="1:12">
      <c r="A2244" s="96"/>
    </row>
    <row r="2245" spans="1:12">
      <c r="A2245" s="96"/>
    </row>
    <row r="2246" spans="1:12">
      <c r="A2246" s="96"/>
    </row>
    <row r="2247" spans="1:12">
      <c r="A2247" s="96"/>
    </row>
    <row r="2248" spans="1:12">
      <c r="A2248" s="96"/>
    </row>
    <row r="2249" spans="1:12">
      <c r="A2249" s="96"/>
      <c r="L2249" s="100" t="str">
        <f>IF(AND(ISNUMBER(I2249),ISNUMBER(H2249)),"OK","")</f>
        <v/>
      </c>
    </row>
    <row r="2250" spans="1:12">
      <c r="A2250" s="96"/>
    </row>
    <row r="2251" spans="1:12">
      <c r="A2251" s="96"/>
    </row>
    <row r="2252" spans="1:12">
      <c r="A2252" s="96"/>
    </row>
    <row r="2253" spans="1:12">
      <c r="A2253" s="96"/>
    </row>
    <row r="2254" spans="1:12">
      <c r="A2254" s="96"/>
    </row>
    <row r="2255" spans="1:12">
      <c r="A2255" s="96"/>
    </row>
    <row r="2256" spans="1:12">
      <c r="A2256" s="96"/>
      <c r="L2256" s="100" t="str">
        <f>IF(AND(ISNUMBER(I2256),ISNUMBER(H2256)),"OK","")</f>
        <v/>
      </c>
    </row>
    <row r="2257" spans="1:12">
      <c r="A2257" s="96"/>
    </row>
    <row r="2258" spans="1:12">
      <c r="A2258" s="96"/>
    </row>
    <row r="2259" spans="1:12">
      <c r="A2259" s="96"/>
    </row>
    <row r="2260" spans="1:12">
      <c r="A2260" s="96"/>
    </row>
    <row r="2261" spans="1:12">
      <c r="A2261" s="96"/>
    </row>
    <row r="2262" spans="1:12">
      <c r="A2262" s="96"/>
    </row>
    <row r="2263" spans="1:12">
      <c r="A2263" s="96"/>
      <c r="L2263" s="100" t="str">
        <f>IF(AND(ISNUMBER(I2263),ISNUMBER(H2263)),"OK","")</f>
        <v/>
      </c>
    </row>
    <row r="2264" spans="1:12">
      <c r="A2264" s="96"/>
    </row>
    <row r="2265" spans="1:12">
      <c r="A2265" s="96"/>
    </row>
    <row r="2266" spans="1:12">
      <c r="A2266" s="96"/>
    </row>
    <row r="2267" spans="1:12">
      <c r="A2267" s="96"/>
    </row>
    <row r="2268" spans="1:12">
      <c r="A2268" s="96"/>
    </row>
    <row r="2269" spans="1:12">
      <c r="A2269" s="96"/>
    </row>
    <row r="2270" spans="1:12">
      <c r="A2270" s="96"/>
      <c r="L2270" s="100" t="str">
        <f>IF(AND(ISNUMBER(I2270),ISNUMBER(H2270)),"OK","")</f>
        <v/>
      </c>
    </row>
  </sheetData>
  <sheetProtection algorithmName="SHA-512" hashValue="9K+r2108pjC1ShFwESUCTAZHUrdX9Z1RTRojwusq9aJl807FY0oqz6Dd2WI/CGtu3ZbVpvDldnuoLdMXbpWkQw==" saltValue="YBlxc7YY3x3yI1fpo5iqCA==" spinCount="100000" sheet="1" objects="1" scenarios="1" selectLockedCells="1"/>
  <mergeCells count="158">
    <mergeCell ref="C1820:D1821"/>
    <mergeCell ref="C1832:D1833"/>
    <mergeCell ref="C1844:D1845"/>
    <mergeCell ref="C1856:D1857"/>
    <mergeCell ref="C1760:D1761"/>
    <mergeCell ref="C1772:D1773"/>
    <mergeCell ref="C1784:D1785"/>
    <mergeCell ref="C1796:D1797"/>
    <mergeCell ref="C1808:D1809"/>
    <mergeCell ref="C1700:D1701"/>
    <mergeCell ref="C1712:D1713"/>
    <mergeCell ref="C1724:D1725"/>
    <mergeCell ref="C1736:D1737"/>
    <mergeCell ref="C1748:D1749"/>
    <mergeCell ref="C1640:D1641"/>
    <mergeCell ref="C1652:D1653"/>
    <mergeCell ref="C1664:D1665"/>
    <mergeCell ref="C1676:D1677"/>
    <mergeCell ref="C1688:D1689"/>
    <mergeCell ref="C1580:D1581"/>
    <mergeCell ref="C1592:D1593"/>
    <mergeCell ref="C1604:D1605"/>
    <mergeCell ref="C1616:D1617"/>
    <mergeCell ref="C1628:D1629"/>
    <mergeCell ref="C1520:D1521"/>
    <mergeCell ref="C1532:D1533"/>
    <mergeCell ref="C1544:D1545"/>
    <mergeCell ref="C1556:D1557"/>
    <mergeCell ref="C1568:D1569"/>
    <mergeCell ref="C1460:D1461"/>
    <mergeCell ref="C1472:D1473"/>
    <mergeCell ref="C1484:D1485"/>
    <mergeCell ref="C1496:D1497"/>
    <mergeCell ref="C1508:D1509"/>
    <mergeCell ref="C1400:D1401"/>
    <mergeCell ref="C1412:D1413"/>
    <mergeCell ref="C1424:D1425"/>
    <mergeCell ref="C1436:D1437"/>
    <mergeCell ref="C1448:D1449"/>
    <mergeCell ref="C1340:D1341"/>
    <mergeCell ref="C1352:D1353"/>
    <mergeCell ref="C1364:D1365"/>
    <mergeCell ref="C1376:D1377"/>
    <mergeCell ref="C1388:D1389"/>
    <mergeCell ref="C1280:D1281"/>
    <mergeCell ref="C1292:D1293"/>
    <mergeCell ref="C1304:D1305"/>
    <mergeCell ref="C1316:D1317"/>
    <mergeCell ref="C1328:D1329"/>
    <mergeCell ref="C1220:D1221"/>
    <mergeCell ref="C1232:D1233"/>
    <mergeCell ref="C1244:D1245"/>
    <mergeCell ref="C1256:D1257"/>
    <mergeCell ref="C1268:D1269"/>
    <mergeCell ref="C1160:D1161"/>
    <mergeCell ref="C1172:D1173"/>
    <mergeCell ref="C1184:D1185"/>
    <mergeCell ref="C1196:D1197"/>
    <mergeCell ref="C1208:D1209"/>
    <mergeCell ref="C1100:D1101"/>
    <mergeCell ref="C1112:D1113"/>
    <mergeCell ref="C1124:D1125"/>
    <mergeCell ref="C1136:D1137"/>
    <mergeCell ref="C1148:D1149"/>
    <mergeCell ref="C1040:D1041"/>
    <mergeCell ref="C1052:D1053"/>
    <mergeCell ref="C1064:D1065"/>
    <mergeCell ref="C1076:D1077"/>
    <mergeCell ref="C1088:D1089"/>
    <mergeCell ref="C980:D981"/>
    <mergeCell ref="C992:D993"/>
    <mergeCell ref="C1004:D1005"/>
    <mergeCell ref="C1016:D1017"/>
    <mergeCell ref="C1028:D1029"/>
    <mergeCell ref="C920:D921"/>
    <mergeCell ref="C932:D933"/>
    <mergeCell ref="C944:D945"/>
    <mergeCell ref="C956:D957"/>
    <mergeCell ref="C968:D969"/>
    <mergeCell ref="C860:D861"/>
    <mergeCell ref="C872:D873"/>
    <mergeCell ref="C884:D885"/>
    <mergeCell ref="C896:D897"/>
    <mergeCell ref="C908:D909"/>
    <mergeCell ref="C800:D801"/>
    <mergeCell ref="C812:D813"/>
    <mergeCell ref="C824:D825"/>
    <mergeCell ref="C836:D837"/>
    <mergeCell ref="C848:D849"/>
    <mergeCell ref="C740:D741"/>
    <mergeCell ref="C752:D753"/>
    <mergeCell ref="C764:D765"/>
    <mergeCell ref="C776:D777"/>
    <mergeCell ref="C788:D789"/>
    <mergeCell ref="C680:D681"/>
    <mergeCell ref="C692:D693"/>
    <mergeCell ref="C704:D705"/>
    <mergeCell ref="C716:D717"/>
    <mergeCell ref="C728:D729"/>
    <mergeCell ref="C620:D621"/>
    <mergeCell ref="C632:D633"/>
    <mergeCell ref="C644:D645"/>
    <mergeCell ref="C656:D657"/>
    <mergeCell ref="C668:D669"/>
    <mergeCell ref="C560:D561"/>
    <mergeCell ref="C572:D573"/>
    <mergeCell ref="C584:D585"/>
    <mergeCell ref="C596:D597"/>
    <mergeCell ref="C608:D609"/>
    <mergeCell ref="C500:D501"/>
    <mergeCell ref="C512:D513"/>
    <mergeCell ref="C524:D525"/>
    <mergeCell ref="C536:D537"/>
    <mergeCell ref="C548:D549"/>
    <mergeCell ref="C440:D441"/>
    <mergeCell ref="C452:D453"/>
    <mergeCell ref="C464:D465"/>
    <mergeCell ref="C476:D477"/>
    <mergeCell ref="C488:D489"/>
    <mergeCell ref="C380:D381"/>
    <mergeCell ref="C392:D393"/>
    <mergeCell ref="C404:D405"/>
    <mergeCell ref="C416:D417"/>
    <mergeCell ref="C428:D429"/>
    <mergeCell ref="C320:D321"/>
    <mergeCell ref="C332:D333"/>
    <mergeCell ref="C344:D345"/>
    <mergeCell ref="C356:D357"/>
    <mergeCell ref="C368:D369"/>
    <mergeCell ref="C260:D261"/>
    <mergeCell ref="C272:D273"/>
    <mergeCell ref="C284:D285"/>
    <mergeCell ref="C296:D297"/>
    <mergeCell ref="C308:D309"/>
    <mergeCell ref="C200:D201"/>
    <mergeCell ref="C212:D213"/>
    <mergeCell ref="C224:D225"/>
    <mergeCell ref="C236:D237"/>
    <mergeCell ref="C248:D249"/>
    <mergeCell ref="C140:D141"/>
    <mergeCell ref="C152:D153"/>
    <mergeCell ref="C164:D165"/>
    <mergeCell ref="C176:D177"/>
    <mergeCell ref="C188:D189"/>
    <mergeCell ref="C92:D93"/>
    <mergeCell ref="C104:D105"/>
    <mergeCell ref="C116:D117"/>
    <mergeCell ref="C128:D129"/>
    <mergeCell ref="C32:D33"/>
    <mergeCell ref="C44:D45"/>
    <mergeCell ref="C56:D57"/>
    <mergeCell ref="C68:D69"/>
    <mergeCell ref="C80:D81"/>
    <mergeCell ref="D2:D4"/>
    <mergeCell ref="E2:H3"/>
    <mergeCell ref="F4:H4"/>
    <mergeCell ref="C8:D9"/>
    <mergeCell ref="C20:D21"/>
  </mergeCells>
  <conditionalFormatting sqref="L1:L484 L497:L1048576">
    <cfRule type="containsText" dxfId="16" priority="15" operator="containsText" text="OK">
      <formula>NOT(ISERROR(SEARCH("OK",L1)))</formula>
    </cfRule>
    <cfRule type="cellIs" dxfId="15" priority="16"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14" priority="13" operator="containsText" text="OK">
      <formula>NOT(ISERROR(SEARCH("OK",L101)))</formula>
    </cfRule>
    <cfRule type="cellIs" dxfId="13" priority="14"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12" priority="11" operator="containsText" text="OK">
      <formula>NOT(ISERROR(SEARCH("OK",L101)))</formula>
    </cfRule>
    <cfRule type="cellIs" dxfId="11" priority="12" operator="equal">
      <formula>1</formula>
    </cfRule>
  </conditionalFormatting>
  <conditionalFormatting sqref="L101:L111 L113:L123 L125:L135 L137:L147 L149:L159 L161:L171 L173:L183 L185:L195 L197:L207 L209:L219 L221:L231 L233:L243 L245:L255 L257:L267 L269:L279 L281:L291 L293:L303 L305:L315 L317:L327 L329:L339 L341:L351 L353:L363 L365:L375 L377:L387 L389:L399 L401:L411 L413:L423 L425:L435 L437:L447 L449:L459 L461:L471 L473:L483 L497:L507 L509:L519 L521:L531 L533:L543 L545:L555 L557:L567 L569:L579 L581:L591 L593:L603 L605:L615 L617:L627 L629:L639 L641:L651 L653:L663 L665:L675 L677:L687 L689:L699 L701:L711 L713:L723 L725:L735 L737:L747 L749:L759 L761:L771 L773:L783 L785:L795 L797:L807 L809:L819 L821:L831 L833:L843 L845:L855 L857:L867 L869:L879 L881:L891 L893:L903 L905:L915 L917:L927 L929:L939 L941:L951 L953:L963 L965:L975 L977:L987 L989:L999 L1001:L1011 L1013:L1023 L1025:L1035 L1037:L1047 L1049:L1059 L1061:L1071 L1073:L1083 L1085:L1095 L1097:L1107 L1109:L1119 L1121:L1131 L1133:L1143 L1145:L1155 L1157:L1167 L1169:L1179 L1181:L1191 L1193:L1203 L1205:L1215 L1217:L1227 L1229:L1239 L1241:L1251 L1253:L1263 L1265:L1275 L1277:L1287 L1289:L1299 L1301:L1311 L1313:L1323 L1325:L1335 L1337:L1347 L1349:L1359 L1361:L1371 L1373:L1383 L1385:L1395 L1397:L1407 L1409:L1419 L1421:L1431 L1433:L1443 L1445:L1455 L1457:L1467 L1469:L1479 L1481:L1491 L1493:L1503 L1505:L1515 L1517:L1527 L1529:L1539 L1541:L1551 L1553:L1563 L1565:L1575 L1577:L1587 L1589:L1599 L1601:L1611 L1613:L1623 L1625:L1635 L1637:L1647 L1649:L1659 L1661:L1671 L1673:L1683 L1685:L1695 L1697:L1707 L1709:L1719 L1721:L1731 L1733:L1743 L1745:L1755 L1757:L1767 L1769:L1779 L1781:L1791 L1793:L1803 L1805:L1815 L1817:L1827 L1829:L1839 L1841:L1851 L1853:L1863">
    <cfRule type="containsText" dxfId="10" priority="9" operator="containsText" text="OK">
      <formula>NOT(ISERROR(SEARCH("OK",L101)))</formula>
    </cfRule>
    <cfRule type="cellIs" dxfId="9" priority="10" operator="equal">
      <formula>1</formula>
    </cfRule>
  </conditionalFormatting>
  <conditionalFormatting sqref="L485:L495">
    <cfRule type="containsText" dxfId="8" priority="1" operator="containsText" text="OK">
      <formula>NOT(ISERROR(SEARCH("OK",L485)))</formula>
    </cfRule>
    <cfRule type="cellIs" dxfId="7" priority="2" operator="equal">
      <formula>1</formula>
    </cfRule>
  </conditionalFormatting>
  <conditionalFormatting sqref="L485:L496">
    <cfRule type="containsText" dxfId="6" priority="7" operator="containsText" text="OK">
      <formula>NOT(ISERROR(SEARCH("OK",L485)))</formula>
    </cfRule>
    <cfRule type="cellIs" dxfId="5" priority="8" operator="equal">
      <formula>1</formula>
    </cfRule>
  </conditionalFormatting>
  <conditionalFormatting sqref="L485:L495">
    <cfRule type="containsText" dxfId="4" priority="5" operator="containsText" text="OK">
      <formula>NOT(ISERROR(SEARCH("OK",L485)))</formula>
    </cfRule>
    <cfRule type="cellIs" dxfId="3" priority="6" operator="equal">
      <formula>1</formula>
    </cfRule>
  </conditionalFormatting>
  <conditionalFormatting sqref="L485:L495">
    <cfRule type="containsText" dxfId="2" priority="3" operator="containsText" text="OK">
      <formula>NOT(ISERROR(SEARCH("OK",L485)))</formula>
    </cfRule>
    <cfRule type="cellIs" dxfId="1" priority="4" operator="equal">
      <formula>1</formula>
    </cfRule>
  </conditionalFormatting>
  <pageMargins left="0.45" right="0.45" top="0.75" bottom="0.75" header="0.3" footer="0.3"/>
  <pageSetup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outlinePr summaryBelow="0"/>
    <pageSetUpPr fitToPage="1"/>
  </sheetPr>
  <dimension ref="A1:G384"/>
  <sheetViews>
    <sheetView zoomScaleNormal="100" workbookViewId="0">
      <pane xSplit="4" ySplit="5" topLeftCell="E6" activePane="bottomRight" state="frozen"/>
      <selection pane="topRight" activeCell="E1" sqref="E1"/>
      <selection pane="bottomLeft" activeCell="A6" sqref="A6"/>
      <selection pane="bottomRight"/>
    </sheetView>
  </sheetViews>
  <sheetFormatPr defaultColWidth="12.7109375" defaultRowHeight="12.75" outlineLevelRow="3"/>
  <cols>
    <col min="1" max="1" width="1.7109375" style="17" customWidth="1"/>
    <col min="2" max="2" width="15" style="47" customWidth="1"/>
    <col min="3" max="3" width="45.7109375" style="17" customWidth="1"/>
    <col min="4" max="4" width="11.85546875" style="17" customWidth="1"/>
    <col min="5" max="5" width="26" style="17" customWidth="1"/>
    <col min="6" max="7" width="12.7109375" style="17" hidden="1" customWidth="1"/>
    <col min="8" max="8" width="0" style="17" hidden="1" customWidth="1"/>
    <col min="9" max="235" width="12.7109375" style="17"/>
    <col min="236" max="236" width="1.7109375" style="17" customWidth="1"/>
    <col min="237" max="237" width="12.7109375" style="17"/>
    <col min="238" max="238" width="42.7109375" style="17" customWidth="1"/>
    <col min="239" max="239" width="12.85546875" style="17" customWidth="1"/>
    <col min="240" max="491" width="12.7109375" style="17"/>
    <col min="492" max="492" width="1.7109375" style="17" customWidth="1"/>
    <col min="493" max="493" width="12.7109375" style="17"/>
    <col min="494" max="494" width="42.7109375" style="17" customWidth="1"/>
    <col min="495" max="495" width="12.85546875" style="17" customWidth="1"/>
    <col min="496" max="747" width="12.7109375" style="17"/>
    <col min="748" max="748" width="1.7109375" style="17" customWidth="1"/>
    <col min="749" max="749" width="12.7109375" style="17"/>
    <col min="750" max="750" width="42.7109375" style="17" customWidth="1"/>
    <col min="751" max="751" width="12.85546875" style="17" customWidth="1"/>
    <col min="752" max="1003" width="12.7109375" style="17"/>
    <col min="1004" max="1004" width="1.7109375" style="17" customWidth="1"/>
    <col min="1005" max="1005" width="12.7109375" style="17"/>
    <col min="1006" max="1006" width="42.7109375" style="17" customWidth="1"/>
    <col min="1007" max="1007" width="12.85546875" style="17" customWidth="1"/>
    <col min="1008" max="1259" width="12.7109375" style="17"/>
    <col min="1260" max="1260" width="1.7109375" style="17" customWidth="1"/>
    <col min="1261" max="1261" width="12.7109375" style="17"/>
    <col min="1262" max="1262" width="42.7109375" style="17" customWidth="1"/>
    <col min="1263" max="1263" width="12.85546875" style="17" customWidth="1"/>
    <col min="1264" max="1515" width="12.7109375" style="17"/>
    <col min="1516" max="1516" width="1.7109375" style="17" customWidth="1"/>
    <col min="1517" max="1517" width="12.7109375" style="17"/>
    <col min="1518" max="1518" width="42.7109375" style="17" customWidth="1"/>
    <col min="1519" max="1519" width="12.85546875" style="17" customWidth="1"/>
    <col min="1520" max="1771" width="12.7109375" style="17"/>
    <col min="1772" max="1772" width="1.7109375" style="17" customWidth="1"/>
    <col min="1773" max="1773" width="12.7109375" style="17"/>
    <col min="1774" max="1774" width="42.7109375" style="17" customWidth="1"/>
    <col min="1775" max="1775" width="12.85546875" style="17" customWidth="1"/>
    <col min="1776" max="2027" width="12.7109375" style="17"/>
    <col min="2028" max="2028" width="1.7109375" style="17" customWidth="1"/>
    <col min="2029" max="2029" width="12.7109375" style="17"/>
    <col min="2030" max="2030" width="42.7109375" style="17" customWidth="1"/>
    <col min="2031" max="2031" width="12.85546875" style="17" customWidth="1"/>
    <col min="2032" max="2283" width="12.7109375" style="17"/>
    <col min="2284" max="2284" width="1.7109375" style="17" customWidth="1"/>
    <col min="2285" max="2285" width="12.7109375" style="17"/>
    <col min="2286" max="2286" width="42.7109375" style="17" customWidth="1"/>
    <col min="2287" max="2287" width="12.85546875" style="17" customWidth="1"/>
    <col min="2288" max="2539" width="12.7109375" style="17"/>
    <col min="2540" max="2540" width="1.7109375" style="17" customWidth="1"/>
    <col min="2541" max="2541" width="12.7109375" style="17"/>
    <col min="2542" max="2542" width="42.7109375" style="17" customWidth="1"/>
    <col min="2543" max="2543" width="12.85546875" style="17" customWidth="1"/>
    <col min="2544" max="2795" width="12.7109375" style="17"/>
    <col min="2796" max="2796" width="1.7109375" style="17" customWidth="1"/>
    <col min="2797" max="2797" width="12.7109375" style="17"/>
    <col min="2798" max="2798" width="42.7109375" style="17" customWidth="1"/>
    <col min="2799" max="2799" width="12.85546875" style="17" customWidth="1"/>
    <col min="2800" max="3051" width="12.7109375" style="17"/>
    <col min="3052" max="3052" width="1.7109375" style="17" customWidth="1"/>
    <col min="3053" max="3053" width="12.7109375" style="17"/>
    <col min="3054" max="3054" width="42.7109375" style="17" customWidth="1"/>
    <col min="3055" max="3055" width="12.85546875" style="17" customWidth="1"/>
    <col min="3056" max="3307" width="12.7109375" style="17"/>
    <col min="3308" max="3308" width="1.7109375" style="17" customWidth="1"/>
    <col min="3309" max="3309" width="12.7109375" style="17"/>
    <col min="3310" max="3310" width="42.7109375" style="17" customWidth="1"/>
    <col min="3311" max="3311" width="12.85546875" style="17" customWidth="1"/>
    <col min="3312" max="3563" width="12.7109375" style="17"/>
    <col min="3564" max="3564" width="1.7109375" style="17" customWidth="1"/>
    <col min="3565" max="3565" width="12.7109375" style="17"/>
    <col min="3566" max="3566" width="42.7109375" style="17" customWidth="1"/>
    <col min="3567" max="3567" width="12.85546875" style="17" customWidth="1"/>
    <col min="3568" max="3819" width="12.7109375" style="17"/>
    <col min="3820" max="3820" width="1.7109375" style="17" customWidth="1"/>
    <col min="3821" max="3821" width="12.7109375" style="17"/>
    <col min="3822" max="3822" width="42.7109375" style="17" customWidth="1"/>
    <col min="3823" max="3823" width="12.85546875" style="17" customWidth="1"/>
    <col min="3824" max="4075" width="12.7109375" style="17"/>
    <col min="4076" max="4076" width="1.7109375" style="17" customWidth="1"/>
    <col min="4077" max="4077" width="12.7109375" style="17"/>
    <col min="4078" max="4078" width="42.7109375" style="17" customWidth="1"/>
    <col min="4079" max="4079" width="12.85546875" style="17" customWidth="1"/>
    <col min="4080" max="4331" width="12.7109375" style="17"/>
    <col min="4332" max="4332" width="1.7109375" style="17" customWidth="1"/>
    <col min="4333" max="4333" width="12.7109375" style="17"/>
    <col min="4334" max="4334" width="42.7109375" style="17" customWidth="1"/>
    <col min="4335" max="4335" width="12.85546875" style="17" customWidth="1"/>
    <col min="4336" max="4587" width="12.7109375" style="17"/>
    <col min="4588" max="4588" width="1.7109375" style="17" customWidth="1"/>
    <col min="4589" max="4589" width="12.7109375" style="17"/>
    <col min="4590" max="4590" width="42.7109375" style="17" customWidth="1"/>
    <col min="4591" max="4591" width="12.85546875" style="17" customWidth="1"/>
    <col min="4592" max="4843" width="12.7109375" style="17"/>
    <col min="4844" max="4844" width="1.7109375" style="17" customWidth="1"/>
    <col min="4845" max="4845" width="12.7109375" style="17"/>
    <col min="4846" max="4846" width="42.7109375" style="17" customWidth="1"/>
    <col min="4847" max="4847" width="12.85546875" style="17" customWidth="1"/>
    <col min="4848" max="5099" width="12.7109375" style="17"/>
    <col min="5100" max="5100" width="1.7109375" style="17" customWidth="1"/>
    <col min="5101" max="5101" width="12.7109375" style="17"/>
    <col min="5102" max="5102" width="42.7109375" style="17" customWidth="1"/>
    <col min="5103" max="5103" width="12.85546875" style="17" customWidth="1"/>
    <col min="5104" max="5355" width="12.7109375" style="17"/>
    <col min="5356" max="5356" width="1.7109375" style="17" customWidth="1"/>
    <col min="5357" max="5357" width="12.7109375" style="17"/>
    <col min="5358" max="5358" width="42.7109375" style="17" customWidth="1"/>
    <col min="5359" max="5359" width="12.85546875" style="17" customWidth="1"/>
    <col min="5360" max="5611" width="12.7109375" style="17"/>
    <col min="5612" max="5612" width="1.7109375" style="17" customWidth="1"/>
    <col min="5613" max="5613" width="12.7109375" style="17"/>
    <col min="5614" max="5614" width="42.7109375" style="17" customWidth="1"/>
    <col min="5615" max="5615" width="12.85546875" style="17" customWidth="1"/>
    <col min="5616" max="5867" width="12.7109375" style="17"/>
    <col min="5868" max="5868" width="1.7109375" style="17" customWidth="1"/>
    <col min="5869" max="5869" width="12.7109375" style="17"/>
    <col min="5870" max="5870" width="42.7109375" style="17" customWidth="1"/>
    <col min="5871" max="5871" width="12.85546875" style="17" customWidth="1"/>
    <col min="5872" max="6123" width="12.7109375" style="17"/>
    <col min="6124" max="6124" width="1.7109375" style="17" customWidth="1"/>
    <col min="6125" max="6125" width="12.7109375" style="17"/>
    <col min="6126" max="6126" width="42.7109375" style="17" customWidth="1"/>
    <col min="6127" max="6127" width="12.85546875" style="17" customWidth="1"/>
    <col min="6128" max="6379" width="12.7109375" style="17"/>
    <col min="6380" max="6380" width="1.7109375" style="17" customWidth="1"/>
    <col min="6381" max="6381" width="12.7109375" style="17"/>
    <col min="6382" max="6382" width="42.7109375" style="17" customWidth="1"/>
    <col min="6383" max="6383" width="12.85546875" style="17" customWidth="1"/>
    <col min="6384" max="6635" width="12.7109375" style="17"/>
    <col min="6636" max="6636" width="1.7109375" style="17" customWidth="1"/>
    <col min="6637" max="6637" width="12.7109375" style="17"/>
    <col min="6638" max="6638" width="42.7109375" style="17" customWidth="1"/>
    <col min="6639" max="6639" width="12.85546875" style="17" customWidth="1"/>
    <col min="6640" max="6891" width="12.7109375" style="17"/>
    <col min="6892" max="6892" width="1.7109375" style="17" customWidth="1"/>
    <col min="6893" max="6893" width="12.7109375" style="17"/>
    <col min="6894" max="6894" width="42.7109375" style="17" customWidth="1"/>
    <col min="6895" max="6895" width="12.85546875" style="17" customWidth="1"/>
    <col min="6896" max="7147" width="12.7109375" style="17"/>
    <col min="7148" max="7148" width="1.7109375" style="17" customWidth="1"/>
    <col min="7149" max="7149" width="12.7109375" style="17"/>
    <col min="7150" max="7150" width="42.7109375" style="17" customWidth="1"/>
    <col min="7151" max="7151" width="12.85546875" style="17" customWidth="1"/>
    <col min="7152" max="7403" width="12.7109375" style="17"/>
    <col min="7404" max="7404" width="1.7109375" style="17" customWidth="1"/>
    <col min="7405" max="7405" width="12.7109375" style="17"/>
    <col min="7406" max="7406" width="42.7109375" style="17" customWidth="1"/>
    <col min="7407" max="7407" width="12.85546875" style="17" customWidth="1"/>
    <col min="7408" max="7659" width="12.7109375" style="17"/>
    <col min="7660" max="7660" width="1.7109375" style="17" customWidth="1"/>
    <col min="7661" max="7661" width="12.7109375" style="17"/>
    <col min="7662" max="7662" width="42.7109375" style="17" customWidth="1"/>
    <col min="7663" max="7663" width="12.85546875" style="17" customWidth="1"/>
    <col min="7664" max="7915" width="12.7109375" style="17"/>
    <col min="7916" max="7916" width="1.7109375" style="17" customWidth="1"/>
    <col min="7917" max="7917" width="12.7109375" style="17"/>
    <col min="7918" max="7918" width="42.7109375" style="17" customWidth="1"/>
    <col min="7919" max="7919" width="12.85546875" style="17" customWidth="1"/>
    <col min="7920" max="8171" width="12.7109375" style="17"/>
    <col min="8172" max="8172" width="1.7109375" style="17" customWidth="1"/>
    <col min="8173" max="8173" width="12.7109375" style="17"/>
    <col min="8174" max="8174" width="42.7109375" style="17" customWidth="1"/>
    <col min="8175" max="8175" width="12.85546875" style="17" customWidth="1"/>
    <col min="8176" max="8427" width="12.7109375" style="17"/>
    <col min="8428" max="8428" width="1.7109375" style="17" customWidth="1"/>
    <col min="8429" max="8429" width="12.7109375" style="17"/>
    <col min="8430" max="8430" width="42.7109375" style="17" customWidth="1"/>
    <col min="8431" max="8431" width="12.85546875" style="17" customWidth="1"/>
    <col min="8432" max="8683" width="12.7109375" style="17"/>
    <col min="8684" max="8684" width="1.7109375" style="17" customWidth="1"/>
    <col min="8685" max="8685" width="12.7109375" style="17"/>
    <col min="8686" max="8686" width="42.7109375" style="17" customWidth="1"/>
    <col min="8687" max="8687" width="12.85546875" style="17" customWidth="1"/>
    <col min="8688" max="8939" width="12.7109375" style="17"/>
    <col min="8940" max="8940" width="1.7109375" style="17" customWidth="1"/>
    <col min="8941" max="8941" width="12.7109375" style="17"/>
    <col min="8942" max="8942" width="42.7109375" style="17" customWidth="1"/>
    <col min="8943" max="8943" width="12.85546875" style="17" customWidth="1"/>
    <col min="8944" max="9195" width="12.7109375" style="17"/>
    <col min="9196" max="9196" width="1.7109375" style="17" customWidth="1"/>
    <col min="9197" max="9197" width="12.7109375" style="17"/>
    <col min="9198" max="9198" width="42.7109375" style="17" customWidth="1"/>
    <col min="9199" max="9199" width="12.85546875" style="17" customWidth="1"/>
    <col min="9200" max="9451" width="12.7109375" style="17"/>
    <col min="9452" max="9452" width="1.7109375" style="17" customWidth="1"/>
    <col min="9453" max="9453" width="12.7109375" style="17"/>
    <col min="9454" max="9454" width="42.7109375" style="17" customWidth="1"/>
    <col min="9455" max="9455" width="12.85546875" style="17" customWidth="1"/>
    <col min="9456" max="9707" width="12.7109375" style="17"/>
    <col min="9708" max="9708" width="1.7109375" style="17" customWidth="1"/>
    <col min="9709" max="9709" width="12.7109375" style="17"/>
    <col min="9710" max="9710" width="42.7109375" style="17" customWidth="1"/>
    <col min="9711" max="9711" width="12.85546875" style="17" customWidth="1"/>
    <col min="9712" max="9963" width="12.7109375" style="17"/>
    <col min="9964" max="9964" width="1.7109375" style="17" customWidth="1"/>
    <col min="9965" max="9965" width="12.7109375" style="17"/>
    <col min="9966" max="9966" width="42.7109375" style="17" customWidth="1"/>
    <col min="9967" max="9967" width="12.85546875" style="17" customWidth="1"/>
    <col min="9968" max="10219" width="12.7109375" style="17"/>
    <col min="10220" max="10220" width="1.7109375" style="17" customWidth="1"/>
    <col min="10221" max="10221" width="12.7109375" style="17"/>
    <col min="10222" max="10222" width="42.7109375" style="17" customWidth="1"/>
    <col min="10223" max="10223" width="12.85546875" style="17" customWidth="1"/>
    <col min="10224" max="10475" width="12.7109375" style="17"/>
    <col min="10476" max="10476" width="1.7109375" style="17" customWidth="1"/>
    <col min="10477" max="10477" width="12.7109375" style="17"/>
    <col min="10478" max="10478" width="42.7109375" style="17" customWidth="1"/>
    <col min="10479" max="10479" width="12.85546875" style="17" customWidth="1"/>
    <col min="10480" max="10731" width="12.7109375" style="17"/>
    <col min="10732" max="10732" width="1.7109375" style="17" customWidth="1"/>
    <col min="10733" max="10733" width="12.7109375" style="17"/>
    <col min="10734" max="10734" width="42.7109375" style="17" customWidth="1"/>
    <col min="10735" max="10735" width="12.85546875" style="17" customWidth="1"/>
    <col min="10736" max="10987" width="12.7109375" style="17"/>
    <col min="10988" max="10988" width="1.7109375" style="17" customWidth="1"/>
    <col min="10989" max="10989" width="12.7109375" style="17"/>
    <col min="10990" max="10990" width="42.7109375" style="17" customWidth="1"/>
    <col min="10991" max="10991" width="12.85546875" style="17" customWidth="1"/>
    <col min="10992" max="11243" width="12.7109375" style="17"/>
    <col min="11244" max="11244" width="1.7109375" style="17" customWidth="1"/>
    <col min="11245" max="11245" width="12.7109375" style="17"/>
    <col min="11246" max="11246" width="42.7109375" style="17" customWidth="1"/>
    <col min="11247" max="11247" width="12.85546875" style="17" customWidth="1"/>
    <col min="11248" max="11499" width="12.7109375" style="17"/>
    <col min="11500" max="11500" width="1.7109375" style="17" customWidth="1"/>
    <col min="11501" max="11501" width="12.7109375" style="17"/>
    <col min="11502" max="11502" width="42.7109375" style="17" customWidth="1"/>
    <col min="11503" max="11503" width="12.85546875" style="17" customWidth="1"/>
    <col min="11504" max="11755" width="12.7109375" style="17"/>
    <col min="11756" max="11756" width="1.7109375" style="17" customWidth="1"/>
    <col min="11757" max="11757" width="12.7109375" style="17"/>
    <col min="11758" max="11758" width="42.7109375" style="17" customWidth="1"/>
    <col min="11759" max="11759" width="12.85546875" style="17" customWidth="1"/>
    <col min="11760" max="12011" width="12.7109375" style="17"/>
    <col min="12012" max="12012" width="1.7109375" style="17" customWidth="1"/>
    <col min="12013" max="12013" width="12.7109375" style="17"/>
    <col min="12014" max="12014" width="42.7109375" style="17" customWidth="1"/>
    <col min="12015" max="12015" width="12.85546875" style="17" customWidth="1"/>
    <col min="12016" max="12267" width="12.7109375" style="17"/>
    <col min="12268" max="12268" width="1.7109375" style="17" customWidth="1"/>
    <col min="12269" max="12269" width="12.7109375" style="17"/>
    <col min="12270" max="12270" width="42.7109375" style="17" customWidth="1"/>
    <col min="12271" max="12271" width="12.85546875" style="17" customWidth="1"/>
    <col min="12272" max="12523" width="12.7109375" style="17"/>
    <col min="12524" max="12524" width="1.7109375" style="17" customWidth="1"/>
    <col min="12525" max="12525" width="12.7109375" style="17"/>
    <col min="12526" max="12526" width="42.7109375" style="17" customWidth="1"/>
    <col min="12527" max="12527" width="12.85546875" style="17" customWidth="1"/>
    <col min="12528" max="12779" width="12.7109375" style="17"/>
    <col min="12780" max="12780" width="1.7109375" style="17" customWidth="1"/>
    <col min="12781" max="12781" width="12.7109375" style="17"/>
    <col min="12782" max="12782" width="42.7109375" style="17" customWidth="1"/>
    <col min="12783" max="12783" width="12.85546875" style="17" customWidth="1"/>
    <col min="12784" max="13035" width="12.7109375" style="17"/>
    <col min="13036" max="13036" width="1.7109375" style="17" customWidth="1"/>
    <col min="13037" max="13037" width="12.7109375" style="17"/>
    <col min="13038" max="13038" width="42.7109375" style="17" customWidth="1"/>
    <col min="13039" max="13039" width="12.85546875" style="17" customWidth="1"/>
    <col min="13040" max="13291" width="12.7109375" style="17"/>
    <col min="13292" max="13292" width="1.7109375" style="17" customWidth="1"/>
    <col min="13293" max="13293" width="12.7109375" style="17"/>
    <col min="13294" max="13294" width="42.7109375" style="17" customWidth="1"/>
    <col min="13295" max="13295" width="12.85546875" style="17" customWidth="1"/>
    <col min="13296" max="13547" width="12.7109375" style="17"/>
    <col min="13548" max="13548" width="1.7109375" style="17" customWidth="1"/>
    <col min="13549" max="13549" width="12.7109375" style="17"/>
    <col min="13550" max="13550" width="42.7109375" style="17" customWidth="1"/>
    <col min="13551" max="13551" width="12.85546875" style="17" customWidth="1"/>
    <col min="13552" max="13803" width="12.7109375" style="17"/>
    <col min="13804" max="13804" width="1.7109375" style="17" customWidth="1"/>
    <col min="13805" max="13805" width="12.7109375" style="17"/>
    <col min="13806" max="13806" width="42.7109375" style="17" customWidth="1"/>
    <col min="13807" max="13807" width="12.85546875" style="17" customWidth="1"/>
    <col min="13808" max="14059" width="12.7109375" style="17"/>
    <col min="14060" max="14060" width="1.7109375" style="17" customWidth="1"/>
    <col min="14061" max="14061" width="12.7109375" style="17"/>
    <col min="14062" max="14062" width="42.7109375" style="17" customWidth="1"/>
    <col min="14063" max="14063" width="12.85546875" style="17" customWidth="1"/>
    <col min="14064" max="14315" width="12.7109375" style="17"/>
    <col min="14316" max="14316" width="1.7109375" style="17" customWidth="1"/>
    <col min="14317" max="14317" width="12.7109375" style="17"/>
    <col min="14318" max="14318" width="42.7109375" style="17" customWidth="1"/>
    <col min="14319" max="14319" width="12.85546875" style="17" customWidth="1"/>
    <col min="14320" max="14571" width="12.7109375" style="17"/>
    <col min="14572" max="14572" width="1.7109375" style="17" customWidth="1"/>
    <col min="14573" max="14573" width="12.7109375" style="17"/>
    <col min="14574" max="14574" width="42.7109375" style="17" customWidth="1"/>
    <col min="14575" max="14575" width="12.85546875" style="17" customWidth="1"/>
    <col min="14576" max="14827" width="12.7109375" style="17"/>
    <col min="14828" max="14828" width="1.7109375" style="17" customWidth="1"/>
    <col min="14829" max="14829" width="12.7109375" style="17"/>
    <col min="14830" max="14830" width="42.7109375" style="17" customWidth="1"/>
    <col min="14831" max="14831" width="12.85546875" style="17" customWidth="1"/>
    <col min="14832" max="15083" width="12.7109375" style="17"/>
    <col min="15084" max="15084" width="1.7109375" style="17" customWidth="1"/>
    <col min="15085" max="15085" width="12.7109375" style="17"/>
    <col min="15086" max="15086" width="42.7109375" style="17" customWidth="1"/>
    <col min="15087" max="15087" width="12.85546875" style="17" customWidth="1"/>
    <col min="15088" max="15339" width="12.7109375" style="17"/>
    <col min="15340" max="15340" width="1.7109375" style="17" customWidth="1"/>
    <col min="15341" max="15341" width="12.7109375" style="17"/>
    <col min="15342" max="15342" width="42.7109375" style="17" customWidth="1"/>
    <col min="15343" max="15343" width="12.85546875" style="17" customWidth="1"/>
    <col min="15344" max="15595" width="12.7109375" style="17"/>
    <col min="15596" max="15596" width="1.7109375" style="17" customWidth="1"/>
    <col min="15597" max="15597" width="12.7109375" style="17"/>
    <col min="15598" max="15598" width="42.7109375" style="17" customWidth="1"/>
    <col min="15599" max="15599" width="12.85546875" style="17" customWidth="1"/>
    <col min="15600" max="15851" width="12.7109375" style="17"/>
    <col min="15852" max="15852" width="1.7109375" style="17" customWidth="1"/>
    <col min="15853" max="15853" width="12.7109375" style="17"/>
    <col min="15854" max="15854" width="42.7109375" style="17" customWidth="1"/>
    <col min="15855" max="15855" width="12.85546875" style="17" customWidth="1"/>
    <col min="15856" max="16107" width="12.7109375" style="17"/>
    <col min="16108" max="16108" width="1.7109375" style="17" customWidth="1"/>
    <col min="16109" max="16109" width="12.7109375" style="17"/>
    <col min="16110" max="16110" width="42.7109375" style="17" customWidth="1"/>
    <col min="16111" max="16111" width="12.85546875" style="17" customWidth="1"/>
    <col min="16112" max="16384" width="12.7109375" style="17"/>
  </cols>
  <sheetData>
    <row r="1" spans="1:7" ht="18.75" customHeight="1">
      <c r="B1" s="164" t="s">
        <v>226</v>
      </c>
      <c r="C1" s="163" t="s">
        <v>242</v>
      </c>
      <c r="D1" s="105" t="s">
        <v>198</v>
      </c>
      <c r="E1" s="59" t="str">
        <f>Year11</f>
        <v>Current Year</v>
      </c>
    </row>
    <row r="2" spans="1:7" ht="18.75" customHeight="1">
      <c r="B2" s="164"/>
      <c r="C2" s="163"/>
      <c r="D2" s="105" t="s">
        <v>219</v>
      </c>
      <c r="E2" s="142" t="str">
        <f>Country</f>
        <v>Fictitious</v>
      </c>
    </row>
    <row r="3" spans="1:7" ht="18.75" customHeight="1">
      <c r="B3" s="164"/>
      <c r="C3" s="163"/>
      <c r="D3" s="105" t="s">
        <v>220</v>
      </c>
      <c r="E3" s="142" t="str">
        <f>'4-Step 4-C-Year'!Currency_Unit</f>
        <v>Ficty</v>
      </c>
    </row>
    <row r="4" spans="1:7" ht="13.5" customHeight="1">
      <c r="B4" s="18">
        <v>1</v>
      </c>
      <c r="C4" s="19">
        <f>B4+1</f>
        <v>2</v>
      </c>
      <c r="D4" s="143"/>
      <c r="E4" s="19">
        <f>C4+1</f>
        <v>3</v>
      </c>
      <c r="G4" s="108" t="s">
        <v>244</v>
      </c>
    </row>
    <row r="5" spans="1:7" s="21" customFormat="1" ht="23.25" customHeight="1">
      <c r="B5" s="109" t="s">
        <v>119</v>
      </c>
      <c r="C5" s="110" t="s">
        <v>194</v>
      </c>
      <c r="D5" s="144"/>
      <c r="E5" s="145" t="s">
        <v>218</v>
      </c>
      <c r="G5" s="21">
        <v>0.05</v>
      </c>
    </row>
    <row r="6" spans="1:7" s="26" customFormat="1" ht="19.5" customHeight="1">
      <c r="A6" s="111"/>
      <c r="B6" s="22">
        <v>1000000</v>
      </c>
      <c r="C6" s="23" t="s">
        <v>0</v>
      </c>
      <c r="D6" s="112"/>
      <c r="E6" s="113" t="str">
        <f>IF(ISERROR(G6),"",G6)</f>
        <v/>
      </c>
      <c r="G6" s="146" t="e">
        <f>IF(ABS(Total_Discrepancy2/'4-Step 4-C-Year'!$E$6)&lt;Threshhold2,'4-Step 4-C-Year'!E6,"")</f>
        <v>#VALUE!</v>
      </c>
    </row>
    <row r="7" spans="1:7" s="26" customFormat="1" ht="18" customHeight="1" outlineLevel="1">
      <c r="A7" s="111"/>
      <c r="B7" s="22">
        <v>1100000</v>
      </c>
      <c r="C7" s="23" t="s">
        <v>1</v>
      </c>
      <c r="D7" s="112"/>
      <c r="E7" s="113" t="str">
        <f>IF(ISERROR(G7),"",G7)</f>
        <v/>
      </c>
      <c r="G7" s="146" t="e">
        <f>IF(ABS(Total_Discrepancy2/'4-Step 4-C-Year'!$E$6)&lt;Threshhold2,'4-Step 4-C-Year'!E7,"")</f>
        <v>#VALUE!</v>
      </c>
    </row>
    <row r="8" spans="1:7" s="29" customFormat="1" ht="20.100000000000001" customHeight="1" outlineLevel="2">
      <c r="A8" s="115"/>
      <c r="B8" s="22">
        <v>1101000</v>
      </c>
      <c r="C8" s="27" t="s">
        <v>120</v>
      </c>
      <c r="D8" s="116"/>
      <c r="E8" s="113" t="str">
        <f t="shared" ref="E8:E71" si="0">IF(ISERROR(G8),"",G8)</f>
        <v/>
      </c>
      <c r="F8" s="26"/>
      <c r="G8" s="146" t="e">
        <f>IF(ABS(Total_Discrepancy2/'4-Step 4-C-Year'!$E$6)&lt;Threshhold2,'4-Step 4-C-Year'!E8,"")</f>
        <v>#VALUE!</v>
      </c>
    </row>
    <row r="9" spans="1:7" outlineLevel="3">
      <c r="A9" s="117"/>
      <c r="B9" s="22">
        <v>1101100</v>
      </c>
      <c r="C9" s="30" t="s">
        <v>276</v>
      </c>
      <c r="D9" s="118"/>
      <c r="E9" s="113" t="str">
        <f t="shared" si="0"/>
        <v/>
      </c>
      <c r="F9" s="26"/>
      <c r="G9" s="146" t="e">
        <f>IF(ABS(Total_Discrepancy2/'4-Step 4-C-Year'!$E$6)&lt;Threshhold2,'4-Step 4-C-Year'!E9,"")</f>
        <v>#VALUE!</v>
      </c>
    </row>
    <row r="10" spans="1:7" outlineLevel="3">
      <c r="A10" s="117"/>
      <c r="B10" s="22">
        <v>1101110</v>
      </c>
      <c r="C10" s="31" t="s">
        <v>2</v>
      </c>
      <c r="D10" s="119"/>
      <c r="E10" s="113" t="str">
        <f t="shared" si="0"/>
        <v/>
      </c>
      <c r="F10" s="26"/>
      <c r="G10" s="146" t="e">
        <f>IF(ABS(Total_Discrepancy2/'4-Step 4-C-Year'!$E$6)&lt;Threshhold2,'4-Step 4-C-Year'!E10,"")</f>
        <v>#VALUE!</v>
      </c>
    </row>
    <row r="11" spans="1:7" outlineLevel="3">
      <c r="A11" s="117"/>
      <c r="B11" s="22">
        <v>1101111</v>
      </c>
      <c r="C11" s="32" t="s">
        <v>3</v>
      </c>
      <c r="D11" s="120"/>
      <c r="E11" s="113" t="str">
        <f t="shared" si="0"/>
        <v/>
      </c>
      <c r="F11" s="26"/>
      <c r="G11" s="146" t="e">
        <f>IF(ABS(Total_Discrepancy2/'4-Step 4-C-Year'!$E$6)&lt;Threshhold2,'4-Step 4-C-Year'!E11,"")</f>
        <v>#VALUE!</v>
      </c>
    </row>
    <row r="12" spans="1:7" ht="12.75" customHeight="1" outlineLevel="3">
      <c r="A12" s="117"/>
      <c r="B12" s="22">
        <v>1101112</v>
      </c>
      <c r="C12" s="32" t="s">
        <v>265</v>
      </c>
      <c r="D12" s="120"/>
      <c r="E12" s="113" t="str">
        <f t="shared" si="0"/>
        <v/>
      </c>
      <c r="F12" s="26"/>
      <c r="G12" s="146" t="e">
        <f>IF(ABS(Total_Discrepancy2/'4-Step 4-C-Year'!$E$6)&lt;Threshhold2,'4-Step 4-C-Year'!E12,"")</f>
        <v>#VALUE!</v>
      </c>
    </row>
    <row r="13" spans="1:7" outlineLevel="3">
      <c r="B13" s="22">
        <v>1101113</v>
      </c>
      <c r="C13" s="33" t="s">
        <v>4</v>
      </c>
      <c r="D13" s="121"/>
      <c r="E13" s="113" t="str">
        <f t="shared" si="0"/>
        <v/>
      </c>
      <c r="F13" s="26"/>
      <c r="G13" s="146" t="e">
        <f>IF(ABS(Total_Discrepancy2/'4-Step 4-C-Year'!$E$6)&lt;Threshhold2,'4-Step 4-C-Year'!E13,"")</f>
        <v>#VALUE!</v>
      </c>
    </row>
    <row r="14" spans="1:7" ht="12.75" customHeight="1" outlineLevel="3">
      <c r="B14" s="22">
        <v>1101114</v>
      </c>
      <c r="C14" s="32" t="s">
        <v>5</v>
      </c>
      <c r="D14" s="120"/>
      <c r="E14" s="113" t="str">
        <f t="shared" si="0"/>
        <v/>
      </c>
      <c r="F14" s="26"/>
      <c r="G14" s="146" t="e">
        <f>IF(ABS(Total_Discrepancy2/'4-Step 4-C-Year'!$E$6)&lt;Threshhold2,'4-Step 4-C-Year'!E14,"")</f>
        <v>#VALUE!</v>
      </c>
    </row>
    <row r="15" spans="1:7" ht="12.75" customHeight="1" outlineLevel="3">
      <c r="B15" s="22">
        <v>1101115</v>
      </c>
      <c r="C15" s="33" t="s">
        <v>268</v>
      </c>
      <c r="D15" s="121"/>
      <c r="E15" s="113" t="str">
        <f t="shared" si="0"/>
        <v/>
      </c>
      <c r="F15" s="26"/>
      <c r="G15" s="146" t="e">
        <f>IF(ABS(Total_Discrepancy2/'4-Step 4-C-Year'!$E$6)&lt;Threshhold2,'4-Step 4-C-Year'!E15,"")</f>
        <v>#VALUE!</v>
      </c>
    </row>
    <row r="16" spans="1:7" ht="12.75" customHeight="1" outlineLevel="3">
      <c r="B16" s="22">
        <v>1101120</v>
      </c>
      <c r="C16" s="34" t="s">
        <v>6</v>
      </c>
      <c r="D16" s="122"/>
      <c r="E16" s="113" t="str">
        <f t="shared" si="0"/>
        <v/>
      </c>
      <c r="F16" s="26"/>
      <c r="G16" s="146" t="e">
        <f>IF(ABS(Total_Discrepancy2/'4-Step 4-C-Year'!$E$6)&lt;Threshhold2,'4-Step 4-C-Year'!E16,"")</f>
        <v>#VALUE!</v>
      </c>
    </row>
    <row r="17" spans="2:7" outlineLevel="3">
      <c r="B17" s="22">
        <v>1101121</v>
      </c>
      <c r="C17" s="33" t="s">
        <v>7</v>
      </c>
      <c r="D17" s="121"/>
      <c r="E17" s="113" t="str">
        <f t="shared" si="0"/>
        <v/>
      </c>
      <c r="F17" s="26"/>
      <c r="G17" s="146" t="e">
        <f>IF(ABS(Total_Discrepancy2/'4-Step 4-C-Year'!$E$6)&lt;Threshhold2,'4-Step 4-C-Year'!E17,"")</f>
        <v>#VALUE!</v>
      </c>
    </row>
    <row r="18" spans="2:7" outlineLevel="3">
      <c r="B18" s="22">
        <v>1101122</v>
      </c>
      <c r="C18" s="32" t="s">
        <v>8</v>
      </c>
      <c r="D18" s="120"/>
      <c r="E18" s="113" t="str">
        <f t="shared" si="0"/>
        <v/>
      </c>
      <c r="F18" s="26"/>
      <c r="G18" s="146" t="e">
        <f>IF(ABS(Total_Discrepancy2/'4-Step 4-C-Year'!$E$6)&lt;Threshhold2,'4-Step 4-C-Year'!E18,"")</f>
        <v>#VALUE!</v>
      </c>
    </row>
    <row r="19" spans="2:7" ht="12.75" customHeight="1" outlineLevel="3">
      <c r="B19" s="22">
        <v>1101123</v>
      </c>
      <c r="C19" s="32" t="s">
        <v>9</v>
      </c>
      <c r="D19" s="120"/>
      <c r="E19" s="113" t="str">
        <f t="shared" si="0"/>
        <v/>
      </c>
      <c r="F19" s="26"/>
      <c r="G19" s="146" t="e">
        <f>IF(ABS(Total_Discrepancy2/'4-Step 4-C-Year'!$E$6)&lt;Threshhold2,'4-Step 4-C-Year'!E19,"")</f>
        <v>#VALUE!</v>
      </c>
    </row>
    <row r="20" spans="2:7" ht="12.75" customHeight="1" outlineLevel="3">
      <c r="B20" s="22">
        <v>1101124</v>
      </c>
      <c r="C20" s="32" t="s">
        <v>10</v>
      </c>
      <c r="D20" s="120"/>
      <c r="E20" s="113" t="str">
        <f t="shared" si="0"/>
        <v/>
      </c>
      <c r="F20" s="26"/>
      <c r="G20" s="146" t="e">
        <f>IF(ABS(Total_Discrepancy2/'4-Step 4-C-Year'!$E$6)&lt;Threshhold2,'4-Step 4-C-Year'!E20,"")</f>
        <v>#VALUE!</v>
      </c>
    </row>
    <row r="21" spans="2:7" ht="12.75" customHeight="1" outlineLevel="3">
      <c r="B21" s="22">
        <v>1101125</v>
      </c>
      <c r="C21" s="32" t="s">
        <v>11</v>
      </c>
      <c r="D21" s="120"/>
      <c r="E21" s="113" t="str">
        <f t="shared" si="0"/>
        <v/>
      </c>
      <c r="F21" s="26"/>
      <c r="G21" s="146" t="e">
        <f>IF(ABS(Total_Discrepancy2/'4-Step 4-C-Year'!$E$6)&lt;Threshhold2,'4-Step 4-C-Year'!E21,"")</f>
        <v>#VALUE!</v>
      </c>
    </row>
    <row r="22" spans="2:7" ht="12.75" customHeight="1" outlineLevel="3">
      <c r="B22" s="22">
        <v>1101130</v>
      </c>
      <c r="C22" s="35" t="s">
        <v>121</v>
      </c>
      <c r="D22" s="123"/>
      <c r="E22" s="113" t="str">
        <f t="shared" si="0"/>
        <v/>
      </c>
      <c r="F22" s="26"/>
      <c r="G22" s="146" t="e">
        <f>IF(ABS(Total_Discrepancy2/'4-Step 4-C-Year'!$E$6)&lt;Threshhold2,'4-Step 4-C-Year'!E22,"")</f>
        <v>#VALUE!</v>
      </c>
    </row>
    <row r="23" spans="2:7" ht="12.75" customHeight="1" outlineLevel="3">
      <c r="B23" s="22">
        <v>1101131</v>
      </c>
      <c r="C23" s="36" t="s">
        <v>12</v>
      </c>
      <c r="D23" s="124"/>
      <c r="E23" s="113" t="str">
        <f t="shared" si="0"/>
        <v/>
      </c>
      <c r="F23" s="26"/>
      <c r="G23" s="146" t="e">
        <f>IF(ABS(Total_Discrepancy2/'4-Step 4-C-Year'!$E$6)&lt;Threshhold2,'4-Step 4-C-Year'!E23,"")</f>
        <v>#VALUE!</v>
      </c>
    </row>
    <row r="24" spans="2:7" ht="12.75" customHeight="1" outlineLevel="3">
      <c r="B24" s="22">
        <v>1101132</v>
      </c>
      <c r="C24" s="36" t="s">
        <v>13</v>
      </c>
      <c r="D24" s="124"/>
      <c r="E24" s="113" t="str">
        <f t="shared" si="0"/>
        <v/>
      </c>
      <c r="F24" s="26"/>
      <c r="G24" s="146" t="e">
        <f>IF(ABS(Total_Discrepancy2/'4-Step 4-C-Year'!$E$6)&lt;Threshhold2,'4-Step 4-C-Year'!E24,"")</f>
        <v>#VALUE!</v>
      </c>
    </row>
    <row r="25" spans="2:7" ht="12.75" customHeight="1" outlineLevel="3">
      <c r="B25" s="22">
        <v>1101140</v>
      </c>
      <c r="C25" s="35" t="s">
        <v>14</v>
      </c>
      <c r="D25" s="123"/>
      <c r="E25" s="113" t="str">
        <f t="shared" si="0"/>
        <v/>
      </c>
      <c r="F25" s="26"/>
      <c r="G25" s="146" t="e">
        <f>IF(ABS(Total_Discrepancy2/'4-Step 4-C-Year'!$E$6)&lt;Threshhold2,'4-Step 4-C-Year'!E25,"")</f>
        <v>#VALUE!</v>
      </c>
    </row>
    <row r="26" spans="2:7" ht="12.75" customHeight="1" outlineLevel="3">
      <c r="B26" s="22">
        <v>1101141</v>
      </c>
      <c r="C26" s="36" t="s">
        <v>15</v>
      </c>
      <c r="D26" s="124"/>
      <c r="E26" s="113" t="str">
        <f t="shared" si="0"/>
        <v/>
      </c>
      <c r="F26" s="26"/>
      <c r="G26" s="146" t="e">
        <f>IF(ABS(Total_Discrepancy2/'4-Step 4-C-Year'!$E$6)&lt;Threshhold2,'4-Step 4-C-Year'!E26,"")</f>
        <v>#VALUE!</v>
      </c>
    </row>
    <row r="27" spans="2:7" ht="12.75" customHeight="1" outlineLevel="3">
      <c r="B27" s="22">
        <v>1101142</v>
      </c>
      <c r="C27" s="36" t="s">
        <v>16</v>
      </c>
      <c r="D27" s="124"/>
      <c r="E27" s="113" t="str">
        <f t="shared" si="0"/>
        <v/>
      </c>
      <c r="F27" s="26"/>
      <c r="G27" s="146" t="e">
        <f>IF(ABS(Total_Discrepancy2/'4-Step 4-C-Year'!$E$6)&lt;Threshhold2,'4-Step 4-C-Year'!E27,"")</f>
        <v>#VALUE!</v>
      </c>
    </row>
    <row r="28" spans="2:7" ht="12.75" customHeight="1" outlineLevel="3">
      <c r="B28" s="22">
        <v>1101143</v>
      </c>
      <c r="C28" s="36" t="s">
        <v>269</v>
      </c>
      <c r="D28" s="124"/>
      <c r="E28" s="113" t="str">
        <f t="shared" si="0"/>
        <v/>
      </c>
      <c r="F28" s="26"/>
      <c r="G28" s="146" t="e">
        <f>IF(ABS(Total_Discrepancy2/'4-Step 4-C-Year'!$E$6)&lt;Threshhold2,'4-Step 4-C-Year'!E28,"")</f>
        <v>#VALUE!</v>
      </c>
    </row>
    <row r="29" spans="2:7" ht="12.75" customHeight="1" outlineLevel="3">
      <c r="B29" s="22">
        <v>1101144</v>
      </c>
      <c r="C29" s="36" t="s">
        <v>17</v>
      </c>
      <c r="D29" s="124"/>
      <c r="E29" s="113" t="str">
        <f t="shared" si="0"/>
        <v/>
      </c>
      <c r="F29" s="26"/>
      <c r="G29" s="146" t="e">
        <f>IF(ABS(Total_Discrepancy2/'4-Step 4-C-Year'!$E$6)&lt;Threshhold2,'4-Step 4-C-Year'!E29,"")</f>
        <v>#VALUE!</v>
      </c>
    </row>
    <row r="30" spans="2:7" ht="12.75" customHeight="1" outlineLevel="3">
      <c r="B30" s="22">
        <v>1101150</v>
      </c>
      <c r="C30" s="35" t="s">
        <v>18</v>
      </c>
      <c r="D30" s="123"/>
      <c r="E30" s="113" t="str">
        <f t="shared" si="0"/>
        <v/>
      </c>
      <c r="F30" s="26"/>
      <c r="G30" s="146" t="e">
        <f>IF(ABS(Total_Discrepancy2/'4-Step 4-C-Year'!$E$6)&lt;Threshhold2,'4-Step 4-C-Year'!E30,"")</f>
        <v>#VALUE!</v>
      </c>
    </row>
    <row r="31" spans="2:7" ht="12.75" customHeight="1" outlineLevel="3">
      <c r="B31" s="22">
        <v>1101151</v>
      </c>
      <c r="C31" s="36" t="s">
        <v>19</v>
      </c>
      <c r="D31" s="124"/>
      <c r="E31" s="113" t="str">
        <f t="shared" si="0"/>
        <v/>
      </c>
      <c r="F31" s="26"/>
      <c r="G31" s="146" t="e">
        <f>IF(ABS(Total_Discrepancy2/'4-Step 4-C-Year'!$E$6)&lt;Threshhold2,'4-Step 4-C-Year'!E31,"")</f>
        <v>#VALUE!</v>
      </c>
    </row>
    <row r="32" spans="2:7" ht="12.75" customHeight="1" outlineLevel="3">
      <c r="B32" s="22">
        <v>1101153</v>
      </c>
      <c r="C32" s="36" t="s">
        <v>20</v>
      </c>
      <c r="D32" s="124"/>
      <c r="E32" s="113" t="str">
        <f t="shared" si="0"/>
        <v/>
      </c>
      <c r="F32" s="26"/>
      <c r="G32" s="146" t="e">
        <f>IF(ABS(Total_Discrepancy2/'4-Step 4-C-Year'!$E$6)&lt;Threshhold2,'4-Step 4-C-Year'!E32,"")</f>
        <v>#VALUE!</v>
      </c>
    </row>
    <row r="33" spans="2:7" outlineLevel="3">
      <c r="B33" s="22">
        <v>1101160</v>
      </c>
      <c r="C33" s="31" t="s">
        <v>21</v>
      </c>
      <c r="D33" s="119"/>
      <c r="E33" s="113" t="str">
        <f t="shared" si="0"/>
        <v/>
      </c>
      <c r="F33" s="26"/>
      <c r="G33" s="146" t="e">
        <f>IF(ABS(Total_Discrepancy2/'4-Step 4-C-Year'!$E$6)&lt;Threshhold2,'4-Step 4-C-Year'!E33,"")</f>
        <v>#VALUE!</v>
      </c>
    </row>
    <row r="34" spans="2:7" ht="12.75" customHeight="1" outlineLevel="3">
      <c r="B34" s="22">
        <v>1101161</v>
      </c>
      <c r="C34" s="32" t="s">
        <v>22</v>
      </c>
      <c r="D34" s="120"/>
      <c r="E34" s="113" t="str">
        <f t="shared" si="0"/>
        <v/>
      </c>
      <c r="F34" s="26"/>
      <c r="G34" s="146" t="e">
        <f>IF(ABS(Total_Discrepancy2/'4-Step 4-C-Year'!$E$6)&lt;Threshhold2,'4-Step 4-C-Year'!E34,"")</f>
        <v>#VALUE!</v>
      </c>
    </row>
    <row r="35" spans="2:7" ht="12.75" customHeight="1" outlineLevel="3">
      <c r="B35" s="22">
        <v>1101162</v>
      </c>
      <c r="C35" s="32" t="s">
        <v>23</v>
      </c>
      <c r="D35" s="120"/>
      <c r="E35" s="113" t="str">
        <f t="shared" si="0"/>
        <v/>
      </c>
      <c r="F35" s="26"/>
      <c r="G35" s="146" t="e">
        <f>IF(ABS(Total_Discrepancy2/'4-Step 4-C-Year'!$E$6)&lt;Threshhold2,'4-Step 4-C-Year'!E35,"")</f>
        <v>#VALUE!</v>
      </c>
    </row>
    <row r="36" spans="2:7" ht="12.75" customHeight="1" outlineLevel="3">
      <c r="B36" s="22">
        <v>1101170</v>
      </c>
      <c r="C36" s="31" t="s">
        <v>24</v>
      </c>
      <c r="D36" s="125"/>
      <c r="E36" s="113" t="str">
        <f t="shared" si="0"/>
        <v/>
      </c>
      <c r="F36" s="26"/>
      <c r="G36" s="146" t="e">
        <f>IF(ABS(Total_Discrepancy2/'4-Step 4-C-Year'!$E$6)&lt;Threshhold2,'4-Step 4-C-Year'!E36,"")</f>
        <v>#VALUE!</v>
      </c>
    </row>
    <row r="37" spans="2:7" ht="12.75" customHeight="1" outlineLevel="3">
      <c r="B37" s="22">
        <v>1101171</v>
      </c>
      <c r="C37" s="32" t="s">
        <v>270</v>
      </c>
      <c r="D37" s="120"/>
      <c r="E37" s="113" t="str">
        <f t="shared" si="0"/>
        <v/>
      </c>
      <c r="F37" s="26"/>
      <c r="G37" s="146" t="e">
        <f>IF(ABS(Total_Discrepancy2/'4-Step 4-C-Year'!$E$6)&lt;Threshhold2,'4-Step 4-C-Year'!E37,"")</f>
        <v>#VALUE!</v>
      </c>
    </row>
    <row r="38" spans="2:7" ht="12.75" customHeight="1" outlineLevel="3">
      <c r="B38" s="22">
        <v>1101172</v>
      </c>
      <c r="C38" s="32" t="s">
        <v>271</v>
      </c>
      <c r="D38" s="120"/>
      <c r="E38" s="113" t="str">
        <f t="shared" si="0"/>
        <v/>
      </c>
      <c r="F38" s="26"/>
      <c r="G38" s="146" t="e">
        <f>IF(ABS(Total_Discrepancy2/'4-Step 4-C-Year'!$E$6)&lt;Threshhold2,'4-Step 4-C-Year'!E38,"")</f>
        <v>#VALUE!</v>
      </c>
    </row>
    <row r="39" spans="2:7" outlineLevel="3">
      <c r="B39" s="22">
        <v>1101173</v>
      </c>
      <c r="C39" s="32" t="s">
        <v>25</v>
      </c>
      <c r="D39" s="126"/>
      <c r="E39" s="113" t="str">
        <f t="shared" si="0"/>
        <v/>
      </c>
      <c r="F39" s="26"/>
      <c r="G39" s="146" t="e">
        <f>IF(ABS(Total_Discrepancy2/'4-Step 4-C-Year'!$E$6)&lt;Threshhold2,'4-Step 4-C-Year'!E39,"")</f>
        <v>#VALUE!</v>
      </c>
    </row>
    <row r="40" spans="2:7" ht="12.75" customHeight="1" outlineLevel="3">
      <c r="B40" s="22">
        <v>1101180</v>
      </c>
      <c r="C40" s="31" t="s">
        <v>26</v>
      </c>
      <c r="D40" s="119"/>
      <c r="E40" s="113" t="str">
        <f t="shared" si="0"/>
        <v/>
      </c>
      <c r="F40" s="26"/>
      <c r="G40" s="146" t="e">
        <f>IF(ABS(Total_Discrepancy2/'4-Step 4-C-Year'!$E$6)&lt;Threshhold2,'4-Step 4-C-Year'!E40,"")</f>
        <v>#VALUE!</v>
      </c>
    </row>
    <row r="41" spans="2:7" ht="12.75" customHeight="1" outlineLevel="3">
      <c r="B41" s="22">
        <v>1101181</v>
      </c>
      <c r="C41" s="32" t="s">
        <v>27</v>
      </c>
      <c r="D41" s="120"/>
      <c r="E41" s="113" t="str">
        <f t="shared" si="0"/>
        <v/>
      </c>
      <c r="F41" s="26"/>
      <c r="G41" s="146" t="e">
        <f>IF(ABS(Total_Discrepancy2/'4-Step 4-C-Year'!$E$6)&lt;Threshhold2,'4-Step 4-C-Year'!E41,"")</f>
        <v>#VALUE!</v>
      </c>
    </row>
    <row r="42" spans="2:7" ht="12.75" customHeight="1" outlineLevel="3">
      <c r="B42" s="22">
        <v>1101182</v>
      </c>
      <c r="C42" s="32" t="s">
        <v>28</v>
      </c>
      <c r="D42" s="120"/>
      <c r="E42" s="113" t="str">
        <f t="shared" si="0"/>
        <v/>
      </c>
      <c r="F42" s="26"/>
      <c r="G42" s="146" t="e">
        <f>IF(ABS(Total_Discrepancy2/'4-Step 4-C-Year'!$E$6)&lt;Threshhold2,'4-Step 4-C-Year'!E42,"")</f>
        <v>#VALUE!</v>
      </c>
    </row>
    <row r="43" spans="2:7" ht="12.75" customHeight="1" outlineLevel="3">
      <c r="B43" s="22">
        <v>1101183</v>
      </c>
      <c r="C43" s="32" t="s">
        <v>29</v>
      </c>
      <c r="D43" s="120"/>
      <c r="E43" s="113" t="str">
        <f t="shared" si="0"/>
        <v/>
      </c>
      <c r="F43" s="26"/>
      <c r="G43" s="146" t="e">
        <f>IF(ABS(Total_Discrepancy2/'4-Step 4-C-Year'!$E$6)&lt;Threshhold2,'4-Step 4-C-Year'!E43,"")</f>
        <v>#VALUE!</v>
      </c>
    </row>
    <row r="44" spans="2:7" ht="12.75" customHeight="1" outlineLevel="3">
      <c r="B44" s="22">
        <v>1101190</v>
      </c>
      <c r="C44" s="31" t="s">
        <v>30</v>
      </c>
      <c r="D44" s="119"/>
      <c r="E44" s="113" t="str">
        <f t="shared" si="0"/>
        <v/>
      </c>
      <c r="F44" s="26"/>
      <c r="G44" s="146" t="e">
        <f>IF(ABS(Total_Discrepancy2/'4-Step 4-C-Year'!$E$6)&lt;Threshhold2,'4-Step 4-C-Year'!E44,"")</f>
        <v>#VALUE!</v>
      </c>
    </row>
    <row r="45" spans="2:7" ht="12.75" customHeight="1" outlineLevel="3">
      <c r="B45" s="22">
        <v>1101191</v>
      </c>
      <c r="C45" s="32" t="s">
        <v>30</v>
      </c>
      <c r="D45" s="120"/>
      <c r="E45" s="113" t="str">
        <f t="shared" si="0"/>
        <v/>
      </c>
      <c r="F45" s="26"/>
      <c r="G45" s="146" t="e">
        <f>IF(ABS(Total_Discrepancy2/'4-Step 4-C-Year'!$E$6)&lt;Threshhold2,'4-Step 4-C-Year'!E45,"")</f>
        <v>#VALUE!</v>
      </c>
    </row>
    <row r="46" spans="2:7" ht="12.75" customHeight="1" outlineLevel="3">
      <c r="B46" s="22">
        <v>1101200</v>
      </c>
      <c r="C46" s="30" t="s">
        <v>122</v>
      </c>
      <c r="D46" s="127"/>
      <c r="E46" s="113" t="str">
        <f t="shared" si="0"/>
        <v/>
      </c>
      <c r="F46" s="26"/>
      <c r="G46" s="146" t="e">
        <f>IF(ABS(Total_Discrepancy2/'4-Step 4-C-Year'!$E$6)&lt;Threshhold2,'4-Step 4-C-Year'!E46,"")</f>
        <v>#VALUE!</v>
      </c>
    </row>
    <row r="47" spans="2:7" outlineLevel="3">
      <c r="B47" s="22">
        <v>1101210</v>
      </c>
      <c r="C47" s="31" t="s">
        <v>31</v>
      </c>
      <c r="D47" s="128"/>
      <c r="E47" s="113" t="str">
        <f t="shared" si="0"/>
        <v/>
      </c>
      <c r="F47" s="26"/>
      <c r="G47" s="146" t="e">
        <f>IF(ABS(Total_Discrepancy2/'4-Step 4-C-Year'!$E$6)&lt;Threshhold2,'4-Step 4-C-Year'!E47,"")</f>
        <v>#VALUE!</v>
      </c>
    </row>
    <row r="48" spans="2:7" ht="12.75" customHeight="1" outlineLevel="3">
      <c r="B48" s="22">
        <v>1101211</v>
      </c>
      <c r="C48" s="32" t="s">
        <v>31</v>
      </c>
      <c r="D48" s="120"/>
      <c r="E48" s="113" t="str">
        <f t="shared" si="0"/>
        <v/>
      </c>
      <c r="F48" s="26"/>
      <c r="G48" s="146" t="e">
        <f>IF(ABS(Total_Discrepancy2/'4-Step 4-C-Year'!$E$6)&lt;Threshhold2,'4-Step 4-C-Year'!E48,"")</f>
        <v>#VALUE!</v>
      </c>
    </row>
    <row r="49" spans="2:7" ht="12.75" customHeight="1" outlineLevel="3">
      <c r="B49" s="22">
        <v>1101220</v>
      </c>
      <c r="C49" s="31" t="s">
        <v>32</v>
      </c>
      <c r="D49" s="125"/>
      <c r="E49" s="113" t="str">
        <f t="shared" si="0"/>
        <v/>
      </c>
      <c r="F49" s="26"/>
      <c r="G49" s="146" t="e">
        <f>IF(ABS(Total_Discrepancy2/'4-Step 4-C-Year'!$E$6)&lt;Threshhold2,'4-Step 4-C-Year'!E49,"")</f>
        <v>#VALUE!</v>
      </c>
    </row>
    <row r="50" spans="2:7" ht="12.75" customHeight="1" outlineLevel="3">
      <c r="B50" s="22">
        <v>1101221</v>
      </c>
      <c r="C50" s="32" t="s">
        <v>32</v>
      </c>
      <c r="D50" s="129"/>
      <c r="E50" s="113" t="str">
        <f t="shared" si="0"/>
        <v/>
      </c>
      <c r="F50" s="26"/>
      <c r="G50" s="146" t="e">
        <f>IF(ABS(Total_Discrepancy2/'4-Step 4-C-Year'!$E$6)&lt;Threshhold2,'4-Step 4-C-Year'!E50,"")</f>
        <v>#VALUE!</v>
      </c>
    </row>
    <row r="51" spans="2:7" s="29" customFormat="1" ht="20.100000000000001" customHeight="1" outlineLevel="2">
      <c r="B51" s="22">
        <v>1102000</v>
      </c>
      <c r="C51" s="37" t="s">
        <v>246</v>
      </c>
      <c r="D51" s="130"/>
      <c r="E51" s="113" t="str">
        <f t="shared" si="0"/>
        <v/>
      </c>
      <c r="F51" s="26"/>
      <c r="G51" s="146" t="e">
        <f>IF(ABS(Total_Discrepancy2/'4-Step 4-C-Year'!$E$6)&lt;Threshhold2,'4-Step 4-C-Year'!E51,"")</f>
        <v>#VALUE!</v>
      </c>
    </row>
    <row r="52" spans="2:7" ht="12.75" customHeight="1" outlineLevel="3">
      <c r="B52" s="22">
        <v>1102100</v>
      </c>
      <c r="C52" s="30" t="s">
        <v>247</v>
      </c>
      <c r="D52" s="127"/>
      <c r="E52" s="113" t="str">
        <f t="shared" si="0"/>
        <v/>
      </c>
      <c r="F52" s="26"/>
      <c r="G52" s="146" t="e">
        <f>IF(ABS(Total_Discrepancy2/'4-Step 4-C-Year'!$E$6)&lt;Threshhold2,'4-Step 4-C-Year'!E52,"")</f>
        <v>#VALUE!</v>
      </c>
    </row>
    <row r="53" spans="2:7" ht="12.75" customHeight="1" outlineLevel="3">
      <c r="B53" s="22">
        <v>1102110</v>
      </c>
      <c r="C53" s="31" t="s">
        <v>33</v>
      </c>
      <c r="D53" s="128"/>
      <c r="E53" s="113" t="str">
        <f t="shared" si="0"/>
        <v/>
      </c>
      <c r="F53" s="26"/>
      <c r="G53" s="146" t="e">
        <f>IF(ABS(Total_Discrepancy2/'4-Step 4-C-Year'!$E$6)&lt;Threshhold2,'4-Step 4-C-Year'!E53,"")</f>
        <v>#VALUE!</v>
      </c>
    </row>
    <row r="54" spans="2:7" ht="12.75" customHeight="1" outlineLevel="3">
      <c r="B54" s="22">
        <v>1102111</v>
      </c>
      <c r="C54" s="32" t="s">
        <v>33</v>
      </c>
      <c r="D54" s="120"/>
      <c r="E54" s="113" t="str">
        <f t="shared" si="0"/>
        <v/>
      </c>
      <c r="F54" s="26"/>
      <c r="G54" s="146" t="e">
        <f>IF(ABS(Total_Discrepancy2/'4-Step 4-C-Year'!$E$6)&lt;Threshhold2,'4-Step 4-C-Year'!E54,"")</f>
        <v>#VALUE!</v>
      </c>
    </row>
    <row r="55" spans="2:7" ht="12.75" customHeight="1" outlineLevel="3">
      <c r="B55" s="22">
        <v>1102120</v>
      </c>
      <c r="C55" s="31" t="s">
        <v>34</v>
      </c>
      <c r="D55" s="131"/>
      <c r="E55" s="113" t="str">
        <f t="shared" si="0"/>
        <v/>
      </c>
      <c r="F55" s="26"/>
      <c r="G55" s="146" t="e">
        <f>IF(ABS(Total_Discrepancy2/'4-Step 4-C-Year'!$E$6)&lt;Threshhold2,'4-Step 4-C-Year'!E55,"")</f>
        <v>#VALUE!</v>
      </c>
    </row>
    <row r="56" spans="2:7" ht="12.75" customHeight="1" outlineLevel="3">
      <c r="B56" s="22">
        <v>1102121</v>
      </c>
      <c r="C56" s="32" t="s">
        <v>34</v>
      </c>
      <c r="D56" s="120"/>
      <c r="E56" s="113" t="str">
        <f t="shared" si="0"/>
        <v/>
      </c>
      <c r="F56" s="26"/>
      <c r="G56" s="146" t="e">
        <f>IF(ABS(Total_Discrepancy2/'4-Step 4-C-Year'!$E$6)&lt;Threshhold2,'4-Step 4-C-Year'!E56,"")</f>
        <v>#VALUE!</v>
      </c>
    </row>
    <row r="57" spans="2:7" ht="12.75" customHeight="1" outlineLevel="3">
      <c r="B57" s="22">
        <v>1102130</v>
      </c>
      <c r="C57" s="31" t="s">
        <v>35</v>
      </c>
      <c r="D57" s="131"/>
      <c r="E57" s="113" t="str">
        <f t="shared" si="0"/>
        <v/>
      </c>
      <c r="F57" s="26"/>
      <c r="G57" s="146" t="e">
        <f>IF(ABS(Total_Discrepancy2/'4-Step 4-C-Year'!$E$6)&lt;Threshhold2,'4-Step 4-C-Year'!E57,"")</f>
        <v>#VALUE!</v>
      </c>
    </row>
    <row r="58" spans="2:7" ht="12.75" customHeight="1" outlineLevel="3">
      <c r="B58" s="22">
        <v>1102131</v>
      </c>
      <c r="C58" s="32" t="s">
        <v>35</v>
      </c>
      <c r="D58" s="120"/>
      <c r="E58" s="113" t="str">
        <f t="shared" si="0"/>
        <v/>
      </c>
      <c r="F58" s="26"/>
      <c r="G58" s="146" t="e">
        <f>IF(ABS(Total_Discrepancy2/'4-Step 4-C-Year'!$E$6)&lt;Threshhold2,'4-Step 4-C-Year'!E58,"")</f>
        <v>#VALUE!</v>
      </c>
    </row>
    <row r="59" spans="2:7" ht="12.75" customHeight="1" outlineLevel="3">
      <c r="B59" s="22">
        <v>1102200</v>
      </c>
      <c r="C59" s="30" t="s">
        <v>123</v>
      </c>
      <c r="D59" s="127"/>
      <c r="E59" s="113" t="str">
        <f t="shared" si="0"/>
        <v/>
      </c>
      <c r="F59" s="26"/>
      <c r="G59" s="146" t="e">
        <f>IF(ABS(Total_Discrepancy2/'4-Step 4-C-Year'!$E$6)&lt;Threshhold2,'4-Step 4-C-Year'!E59,"")</f>
        <v>#VALUE!</v>
      </c>
    </row>
    <row r="60" spans="2:7" outlineLevel="3">
      <c r="B60" s="22">
        <v>1102210</v>
      </c>
      <c r="C60" s="31" t="s">
        <v>36</v>
      </c>
      <c r="D60" s="128"/>
      <c r="E60" s="113" t="str">
        <f t="shared" si="0"/>
        <v/>
      </c>
      <c r="F60" s="26"/>
      <c r="G60" s="146" t="e">
        <f>IF(ABS(Total_Discrepancy2/'4-Step 4-C-Year'!$E$6)&lt;Threshhold2,'4-Step 4-C-Year'!E60,"")</f>
        <v>#VALUE!</v>
      </c>
    </row>
    <row r="61" spans="2:7" ht="12.75" customHeight="1" outlineLevel="3">
      <c r="B61" s="22">
        <v>1102211</v>
      </c>
      <c r="C61" s="32" t="s">
        <v>36</v>
      </c>
      <c r="D61" s="132"/>
      <c r="E61" s="113" t="str">
        <f t="shared" si="0"/>
        <v/>
      </c>
      <c r="F61" s="26"/>
      <c r="G61" s="146" t="e">
        <f>IF(ABS(Total_Discrepancy2/'4-Step 4-C-Year'!$E$6)&lt;Threshhold2,'4-Step 4-C-Year'!E61,"")</f>
        <v>#VALUE!</v>
      </c>
    </row>
    <row r="62" spans="2:7" ht="12.75" customHeight="1" outlineLevel="3">
      <c r="B62" s="22">
        <v>1102300</v>
      </c>
      <c r="C62" s="30" t="s">
        <v>124</v>
      </c>
      <c r="D62" s="133"/>
      <c r="E62" s="113" t="str">
        <f t="shared" si="0"/>
        <v/>
      </c>
      <c r="F62" s="26"/>
      <c r="G62" s="146" t="e">
        <f>IF(ABS(Total_Discrepancy2/'4-Step 4-C-Year'!$E$6)&lt;Threshhold2,'4-Step 4-C-Year'!E62,"")</f>
        <v>#VALUE!</v>
      </c>
    </row>
    <row r="63" spans="2:7" ht="12.75" customHeight="1" outlineLevel="3">
      <c r="B63" s="22">
        <v>1102310</v>
      </c>
      <c r="C63" s="31" t="s">
        <v>37</v>
      </c>
      <c r="D63" s="128"/>
      <c r="E63" s="113" t="str">
        <f t="shared" si="0"/>
        <v/>
      </c>
      <c r="F63" s="26"/>
      <c r="G63" s="146" t="e">
        <f>IF(ABS(Total_Discrepancy2/'4-Step 4-C-Year'!$E$6)&lt;Threshhold2,'4-Step 4-C-Year'!E63,"")</f>
        <v>#VALUE!</v>
      </c>
    </row>
    <row r="64" spans="2:7" ht="12.75" customHeight="1" outlineLevel="3">
      <c r="B64" s="22">
        <v>1102311</v>
      </c>
      <c r="C64" s="32" t="s">
        <v>37</v>
      </c>
      <c r="D64" s="120"/>
      <c r="E64" s="113" t="str">
        <f t="shared" si="0"/>
        <v/>
      </c>
      <c r="F64" s="26"/>
      <c r="G64" s="146" t="e">
        <f>IF(ABS(Total_Discrepancy2/'4-Step 4-C-Year'!$E$6)&lt;Threshhold2,'4-Step 4-C-Year'!E64,"")</f>
        <v>#VALUE!</v>
      </c>
    </row>
    <row r="65" spans="2:7" s="29" customFormat="1" ht="20.100000000000001" customHeight="1" outlineLevel="2">
      <c r="B65" s="22">
        <v>1103000</v>
      </c>
      <c r="C65" s="37" t="s">
        <v>178</v>
      </c>
      <c r="D65" s="134"/>
      <c r="E65" s="113" t="str">
        <f t="shared" si="0"/>
        <v/>
      </c>
      <c r="F65" s="26"/>
      <c r="G65" s="146" t="e">
        <f>IF(ABS(Total_Discrepancy2/'4-Step 4-C-Year'!$E$6)&lt;Threshhold2,'4-Step 4-C-Year'!E65,"")</f>
        <v>#VALUE!</v>
      </c>
    </row>
    <row r="66" spans="2:7" ht="12.75" customHeight="1" outlineLevel="3">
      <c r="B66" s="22">
        <v>1103100</v>
      </c>
      <c r="C66" s="30" t="s">
        <v>277</v>
      </c>
      <c r="D66" s="118"/>
      <c r="E66" s="113" t="str">
        <f t="shared" si="0"/>
        <v/>
      </c>
      <c r="F66" s="26"/>
      <c r="G66" s="146" t="e">
        <f>IF(ABS(Total_Discrepancy2/'4-Step 4-C-Year'!$E$6)&lt;Threshhold2,'4-Step 4-C-Year'!E66,"")</f>
        <v>#VALUE!</v>
      </c>
    </row>
    <row r="67" spans="2:7" ht="12.75" customHeight="1" outlineLevel="3">
      <c r="B67" s="22">
        <v>1103110</v>
      </c>
      <c r="C67" s="31" t="s">
        <v>38</v>
      </c>
      <c r="D67" s="131"/>
      <c r="E67" s="113" t="str">
        <f t="shared" si="0"/>
        <v/>
      </c>
      <c r="F67" s="26"/>
      <c r="G67" s="146" t="e">
        <f>IF(ABS(Total_Discrepancy2/'4-Step 4-C-Year'!$E$6)&lt;Threshhold2,'4-Step 4-C-Year'!E67,"")</f>
        <v>#VALUE!</v>
      </c>
    </row>
    <row r="68" spans="2:7" ht="12.75" customHeight="1" outlineLevel="3">
      <c r="B68" s="22">
        <v>1103111</v>
      </c>
      <c r="C68" s="32" t="s">
        <v>38</v>
      </c>
      <c r="D68" s="120"/>
      <c r="E68" s="113" t="str">
        <f t="shared" si="0"/>
        <v/>
      </c>
      <c r="F68" s="26"/>
      <c r="G68" s="146" t="e">
        <f>IF(ABS(Total_Discrepancy2/'4-Step 4-C-Year'!$E$6)&lt;Threshhold2,'4-Step 4-C-Year'!E68,"")</f>
        <v>#VALUE!</v>
      </c>
    </row>
    <row r="69" spans="2:7" ht="12.75" customHeight="1" outlineLevel="3">
      <c r="B69" s="22">
        <v>1103120</v>
      </c>
      <c r="C69" s="31" t="s">
        <v>39</v>
      </c>
      <c r="D69" s="131"/>
      <c r="E69" s="113" t="str">
        <f t="shared" si="0"/>
        <v/>
      </c>
      <c r="F69" s="26"/>
      <c r="G69" s="146" t="e">
        <f>IF(ABS(Total_Discrepancy2/'4-Step 4-C-Year'!$E$6)&lt;Threshhold2,'4-Step 4-C-Year'!E69,"")</f>
        <v>#VALUE!</v>
      </c>
    </row>
    <row r="70" spans="2:7" ht="12.75" customHeight="1" outlineLevel="3">
      <c r="B70" s="22">
        <v>1103121</v>
      </c>
      <c r="C70" s="32" t="s">
        <v>39</v>
      </c>
      <c r="D70" s="120"/>
      <c r="E70" s="113" t="str">
        <f t="shared" si="0"/>
        <v/>
      </c>
      <c r="F70" s="26"/>
      <c r="G70" s="146" t="e">
        <f>IF(ABS(Total_Discrepancy2/'4-Step 4-C-Year'!$E$6)&lt;Threshhold2,'4-Step 4-C-Year'!E70,"")</f>
        <v>#VALUE!</v>
      </c>
    </row>
    <row r="71" spans="2:7" ht="12.75" customHeight="1" outlineLevel="3">
      <c r="B71" s="22">
        <v>1103140</v>
      </c>
      <c r="C71" s="31" t="s">
        <v>40</v>
      </c>
      <c r="D71" s="119"/>
      <c r="E71" s="113" t="str">
        <f t="shared" si="0"/>
        <v/>
      </c>
      <c r="F71" s="26"/>
      <c r="G71" s="146" t="e">
        <f>IF(ABS(Total_Discrepancy2/'4-Step 4-C-Year'!$E$6)&lt;Threshhold2,'4-Step 4-C-Year'!E71,"")</f>
        <v>#VALUE!</v>
      </c>
    </row>
    <row r="72" spans="2:7" ht="12.75" customHeight="1" outlineLevel="3">
      <c r="B72" s="22">
        <v>1103141</v>
      </c>
      <c r="C72" s="32" t="s">
        <v>40</v>
      </c>
      <c r="D72" s="120"/>
      <c r="E72" s="113" t="str">
        <f t="shared" ref="E72:E135" si="1">IF(ISERROR(G72),"",G72)</f>
        <v/>
      </c>
      <c r="F72" s="26"/>
      <c r="G72" s="146" t="e">
        <f>IF(ABS(Total_Discrepancy2/'4-Step 4-C-Year'!$E$6)&lt;Threshhold2,'4-Step 4-C-Year'!E72,"")</f>
        <v>#VALUE!</v>
      </c>
    </row>
    <row r="73" spans="2:7" ht="12.75" customHeight="1" outlineLevel="3">
      <c r="B73" s="22">
        <v>1103200</v>
      </c>
      <c r="C73" s="30" t="s">
        <v>125</v>
      </c>
      <c r="D73" s="118"/>
      <c r="E73" s="113" t="str">
        <f t="shared" si="1"/>
        <v/>
      </c>
      <c r="F73" s="26"/>
      <c r="G73" s="146" t="e">
        <f>IF(ABS(Total_Discrepancy2/'4-Step 4-C-Year'!$E$6)&lt;Threshhold2,'4-Step 4-C-Year'!E73,"")</f>
        <v>#VALUE!</v>
      </c>
    </row>
    <row r="74" spans="2:7" ht="12.75" customHeight="1" outlineLevel="3">
      <c r="B74" s="22">
        <v>1103210</v>
      </c>
      <c r="C74" s="31" t="s">
        <v>41</v>
      </c>
      <c r="D74" s="119"/>
      <c r="E74" s="113" t="str">
        <f t="shared" si="1"/>
        <v/>
      </c>
      <c r="F74" s="26"/>
      <c r="G74" s="146" t="e">
        <f>IF(ABS(Total_Discrepancy2/'4-Step 4-C-Year'!$E$6)&lt;Threshhold2,'4-Step 4-C-Year'!E74,"")</f>
        <v>#VALUE!</v>
      </c>
    </row>
    <row r="75" spans="2:7" s="38" customFormat="1" outlineLevel="3">
      <c r="B75" s="22">
        <v>1103211</v>
      </c>
      <c r="C75" s="32" t="s">
        <v>41</v>
      </c>
      <c r="D75" s="120"/>
      <c r="E75" s="113" t="str">
        <f t="shared" si="1"/>
        <v/>
      </c>
      <c r="F75" s="26"/>
      <c r="G75" s="146" t="e">
        <f>IF(ABS(Total_Discrepancy2/'4-Step 4-C-Year'!$E$6)&lt;Threshhold2,'4-Step 4-C-Year'!E75,"")</f>
        <v>#VALUE!</v>
      </c>
    </row>
    <row r="76" spans="2:7" s="38" customFormat="1" outlineLevel="3">
      <c r="B76" s="22">
        <v>1103220</v>
      </c>
      <c r="C76" s="31" t="s">
        <v>42</v>
      </c>
      <c r="D76" s="119"/>
      <c r="E76" s="113" t="str">
        <f t="shared" si="1"/>
        <v/>
      </c>
      <c r="F76" s="26"/>
      <c r="G76" s="146" t="e">
        <f>IF(ABS(Total_Discrepancy2/'4-Step 4-C-Year'!$E$6)&lt;Threshhold2,'4-Step 4-C-Year'!E76,"")</f>
        <v>#VALUE!</v>
      </c>
    </row>
    <row r="77" spans="2:7" ht="12.75" customHeight="1" outlineLevel="3">
      <c r="B77" s="22">
        <v>1103221</v>
      </c>
      <c r="C77" s="32" t="s">
        <v>42</v>
      </c>
      <c r="D77" s="120"/>
      <c r="E77" s="113" t="str">
        <f t="shared" si="1"/>
        <v/>
      </c>
      <c r="F77" s="26"/>
      <c r="G77" s="146" t="e">
        <f>IF(ABS(Total_Discrepancy2/'4-Step 4-C-Year'!$E$6)&lt;Threshhold2,'4-Step 4-C-Year'!E77,"")</f>
        <v>#VALUE!</v>
      </c>
    </row>
    <row r="78" spans="2:7" s="29" customFormat="1" ht="20.100000000000001" customHeight="1" outlineLevel="2">
      <c r="B78" s="22">
        <v>1104000</v>
      </c>
      <c r="C78" s="27" t="s">
        <v>248</v>
      </c>
      <c r="D78" s="116"/>
      <c r="E78" s="113" t="str">
        <f t="shared" si="1"/>
        <v/>
      </c>
      <c r="F78" s="26"/>
      <c r="G78" s="146" t="e">
        <f>IF(ABS(Total_Discrepancy2/'4-Step 4-C-Year'!$E$6)&lt;Threshhold2,'4-Step 4-C-Year'!E78,"")</f>
        <v>#VALUE!</v>
      </c>
    </row>
    <row r="79" spans="2:7" ht="12.75" customHeight="1" outlineLevel="3">
      <c r="B79" s="22">
        <v>1104100</v>
      </c>
      <c r="C79" s="30" t="s">
        <v>249</v>
      </c>
      <c r="D79" s="118"/>
      <c r="E79" s="113" t="str">
        <f t="shared" si="1"/>
        <v/>
      </c>
      <c r="F79" s="26"/>
      <c r="G79" s="146" t="e">
        <f>IF(ABS(Total_Discrepancy2/'4-Step 4-C-Year'!$E$6)&lt;Threshhold2,'4-Step 4-C-Year'!E79,"")</f>
        <v>#VALUE!</v>
      </c>
    </row>
    <row r="80" spans="2:7" ht="12.75" customHeight="1" outlineLevel="3">
      <c r="B80" s="22">
        <v>1104110</v>
      </c>
      <c r="C80" s="31" t="s">
        <v>272</v>
      </c>
      <c r="D80" s="119"/>
      <c r="E80" s="113" t="str">
        <f t="shared" si="1"/>
        <v/>
      </c>
      <c r="F80" s="26"/>
      <c r="G80" s="146" t="e">
        <f>IF(ABS(Total_Discrepancy2/'4-Step 4-C-Year'!$E$6)&lt;Threshhold2,'4-Step 4-C-Year'!E80,"")</f>
        <v>#VALUE!</v>
      </c>
    </row>
    <row r="81" spans="2:7" ht="12.75" customHeight="1" outlineLevel="3">
      <c r="B81" s="22">
        <v>1104111</v>
      </c>
      <c r="C81" s="32" t="s">
        <v>272</v>
      </c>
      <c r="D81" s="120"/>
      <c r="E81" s="113" t="str">
        <f t="shared" si="1"/>
        <v/>
      </c>
      <c r="F81" s="26"/>
      <c r="G81" s="146" t="e">
        <f>IF(ABS(Total_Discrepancy2/'4-Step 4-C-Year'!$E$6)&lt;Threshhold2,'4-Step 4-C-Year'!E81,"")</f>
        <v>#VALUE!</v>
      </c>
    </row>
    <row r="82" spans="2:7" ht="12.75" customHeight="1" outlineLevel="3">
      <c r="B82" s="22">
        <v>1104200</v>
      </c>
      <c r="C82" s="30" t="s">
        <v>250</v>
      </c>
      <c r="D82" s="118"/>
      <c r="E82" s="113" t="str">
        <f t="shared" si="1"/>
        <v/>
      </c>
      <c r="F82" s="26"/>
      <c r="G82" s="146" t="e">
        <f>IF(ABS(Total_Discrepancy2/'4-Step 4-C-Year'!$E$6)&lt;Threshhold2,'4-Step 4-C-Year'!E82,"")</f>
        <v>#VALUE!</v>
      </c>
    </row>
    <row r="83" spans="2:7" ht="12.75" customHeight="1" outlineLevel="3">
      <c r="B83" s="22">
        <v>1104210</v>
      </c>
      <c r="C83" s="31" t="s">
        <v>251</v>
      </c>
      <c r="D83" s="119"/>
      <c r="E83" s="113" t="str">
        <f t="shared" si="1"/>
        <v/>
      </c>
      <c r="F83" s="26"/>
      <c r="G83" s="146" t="e">
        <f>IF(ABS(Total_Discrepancy2/'4-Step 4-C-Year'!$E$6)&lt;Threshhold2,'4-Step 4-C-Year'!E83,"")</f>
        <v>#VALUE!</v>
      </c>
    </row>
    <row r="84" spans="2:7" ht="12.75" customHeight="1" outlineLevel="3">
      <c r="B84" s="22">
        <v>1104211</v>
      </c>
      <c r="C84" s="32" t="s">
        <v>251</v>
      </c>
      <c r="D84" s="120"/>
      <c r="E84" s="113" t="str">
        <f t="shared" si="1"/>
        <v/>
      </c>
      <c r="F84" s="26"/>
      <c r="G84" s="146" t="e">
        <f>IF(ABS(Total_Discrepancy2/'4-Step 4-C-Year'!$E$6)&lt;Threshhold2,'4-Step 4-C-Year'!E84,"")</f>
        <v>#VALUE!</v>
      </c>
    </row>
    <row r="85" spans="2:7" ht="12.75" customHeight="1" outlineLevel="3">
      <c r="B85" s="22">
        <v>1104300</v>
      </c>
      <c r="C85" s="30" t="s">
        <v>126</v>
      </c>
      <c r="D85" s="118"/>
      <c r="E85" s="113" t="str">
        <f t="shared" si="1"/>
        <v/>
      </c>
      <c r="F85" s="26"/>
      <c r="G85" s="146" t="e">
        <f>IF(ABS(Total_Discrepancy2/'4-Step 4-C-Year'!$E$6)&lt;Threshhold2,'4-Step 4-C-Year'!E85,"")</f>
        <v>#VALUE!</v>
      </c>
    </row>
    <row r="86" spans="2:7" ht="12.75" customHeight="1" outlineLevel="3">
      <c r="B86" s="22">
        <v>1104310</v>
      </c>
      <c r="C86" s="31" t="s">
        <v>43</v>
      </c>
      <c r="D86" s="119"/>
      <c r="E86" s="113" t="str">
        <f t="shared" si="1"/>
        <v/>
      </c>
      <c r="F86" s="26"/>
      <c r="G86" s="146" t="e">
        <f>IF(ABS(Total_Discrepancy2/'4-Step 4-C-Year'!$E$6)&lt;Threshhold2,'4-Step 4-C-Year'!E86,"")</f>
        <v>#VALUE!</v>
      </c>
    </row>
    <row r="87" spans="2:7" ht="12.75" customHeight="1" outlineLevel="3">
      <c r="B87" s="22">
        <v>1104311</v>
      </c>
      <c r="C87" s="32" t="s">
        <v>43</v>
      </c>
      <c r="D87" s="120"/>
      <c r="E87" s="113" t="str">
        <f t="shared" si="1"/>
        <v/>
      </c>
      <c r="F87" s="26"/>
      <c r="G87" s="146" t="e">
        <f>IF(ABS(Total_Discrepancy2/'4-Step 4-C-Year'!$E$6)&lt;Threshhold2,'4-Step 4-C-Year'!E87,"")</f>
        <v>#VALUE!</v>
      </c>
    </row>
    <row r="88" spans="2:7" ht="12.75" customHeight="1" outlineLevel="3">
      <c r="B88" s="22">
        <v>1104400</v>
      </c>
      <c r="C88" s="30" t="s">
        <v>127</v>
      </c>
      <c r="D88" s="119"/>
      <c r="E88" s="113" t="str">
        <f t="shared" si="1"/>
        <v/>
      </c>
      <c r="F88" s="26"/>
      <c r="G88" s="146" t="e">
        <f>IF(ABS(Total_Discrepancy2/'4-Step 4-C-Year'!$E$6)&lt;Threshhold2,'4-Step 4-C-Year'!E88,"")</f>
        <v>#VALUE!</v>
      </c>
    </row>
    <row r="89" spans="2:7" ht="12.75" customHeight="1" outlineLevel="3">
      <c r="B89" s="22">
        <v>1104410</v>
      </c>
      <c r="C89" s="31" t="s">
        <v>44</v>
      </c>
      <c r="D89" s="120"/>
      <c r="E89" s="113" t="str">
        <f t="shared" si="1"/>
        <v/>
      </c>
      <c r="F89" s="26"/>
      <c r="G89" s="146" t="e">
        <f>IF(ABS(Total_Discrepancy2/'4-Step 4-C-Year'!$E$6)&lt;Threshhold2,'4-Step 4-C-Year'!E89,"")</f>
        <v>#VALUE!</v>
      </c>
    </row>
    <row r="90" spans="2:7" ht="12.75" customHeight="1" outlineLevel="3">
      <c r="B90" s="22">
        <v>1104411</v>
      </c>
      <c r="C90" s="32" t="s">
        <v>44</v>
      </c>
      <c r="D90" s="118"/>
      <c r="E90" s="113" t="str">
        <f t="shared" si="1"/>
        <v/>
      </c>
      <c r="F90" s="26"/>
      <c r="G90" s="146" t="e">
        <f>IF(ABS(Total_Discrepancy2/'4-Step 4-C-Year'!$E$6)&lt;Threshhold2,'4-Step 4-C-Year'!E90,"")</f>
        <v>#VALUE!</v>
      </c>
    </row>
    <row r="91" spans="2:7" ht="12.75" customHeight="1" outlineLevel="3">
      <c r="B91" s="22">
        <v>1104420</v>
      </c>
      <c r="C91" s="31" t="s">
        <v>45</v>
      </c>
      <c r="D91" s="119"/>
      <c r="E91" s="113" t="str">
        <f t="shared" si="1"/>
        <v/>
      </c>
      <c r="F91" s="26"/>
      <c r="G91" s="146" t="e">
        <f>IF(ABS(Total_Discrepancy2/'4-Step 4-C-Year'!$E$6)&lt;Threshhold2,'4-Step 4-C-Year'!E91,"")</f>
        <v>#VALUE!</v>
      </c>
    </row>
    <row r="92" spans="2:7" ht="12.75" customHeight="1" outlineLevel="3">
      <c r="B92" s="22">
        <v>1104421</v>
      </c>
      <c r="C92" s="32" t="s">
        <v>45</v>
      </c>
      <c r="D92" s="120"/>
      <c r="E92" s="113" t="str">
        <f t="shared" si="1"/>
        <v/>
      </c>
      <c r="F92" s="26"/>
      <c r="G92" s="146" t="e">
        <f>IF(ABS(Total_Discrepancy2/'4-Step 4-C-Year'!$E$6)&lt;Threshhold2,'4-Step 4-C-Year'!E92,"")</f>
        <v>#VALUE!</v>
      </c>
    </row>
    <row r="93" spans="2:7" ht="12.75" customHeight="1" outlineLevel="3">
      <c r="B93" s="22">
        <v>1104500</v>
      </c>
      <c r="C93" s="30" t="s">
        <v>128</v>
      </c>
      <c r="D93" s="119"/>
      <c r="E93" s="113" t="str">
        <f t="shared" si="1"/>
        <v/>
      </c>
      <c r="F93" s="26"/>
      <c r="G93" s="146" t="e">
        <f>IF(ABS(Total_Discrepancy2/'4-Step 4-C-Year'!$E$6)&lt;Threshhold2,'4-Step 4-C-Year'!E93,"")</f>
        <v>#VALUE!</v>
      </c>
    </row>
    <row r="94" spans="2:7" ht="12.75" customHeight="1" outlineLevel="3">
      <c r="B94" s="22">
        <v>1104510</v>
      </c>
      <c r="C94" s="31" t="s">
        <v>46</v>
      </c>
      <c r="D94" s="120"/>
      <c r="E94" s="113" t="str">
        <f t="shared" si="1"/>
        <v/>
      </c>
      <c r="F94" s="26"/>
      <c r="G94" s="146" t="e">
        <f>IF(ABS(Total_Discrepancy2/'4-Step 4-C-Year'!$E$6)&lt;Threshhold2,'4-Step 4-C-Year'!E94,"")</f>
        <v>#VALUE!</v>
      </c>
    </row>
    <row r="95" spans="2:7" ht="12.75" customHeight="1" outlineLevel="3">
      <c r="B95" s="22">
        <v>1104511</v>
      </c>
      <c r="C95" s="32" t="s">
        <v>46</v>
      </c>
      <c r="D95" s="119"/>
      <c r="E95" s="113" t="str">
        <f t="shared" si="1"/>
        <v/>
      </c>
      <c r="F95" s="26"/>
      <c r="G95" s="146" t="e">
        <f>IF(ABS(Total_Discrepancy2/'4-Step 4-C-Year'!$E$6)&lt;Threshhold2,'4-Step 4-C-Year'!E95,"")</f>
        <v>#VALUE!</v>
      </c>
    </row>
    <row r="96" spans="2:7" ht="12.75" customHeight="1" outlineLevel="3">
      <c r="B96" s="22">
        <v>1104520</v>
      </c>
      <c r="C96" s="31" t="s">
        <v>47</v>
      </c>
      <c r="D96" s="120"/>
      <c r="E96" s="113" t="str">
        <f t="shared" si="1"/>
        <v/>
      </c>
      <c r="F96" s="26"/>
      <c r="G96" s="146" t="e">
        <f>IF(ABS(Total_Discrepancy2/'4-Step 4-C-Year'!$E$6)&lt;Threshhold2,'4-Step 4-C-Year'!E96,"")</f>
        <v>#VALUE!</v>
      </c>
    </row>
    <row r="97" spans="2:7" s="29" customFormat="1" ht="20.100000000000001" customHeight="1" outlineLevel="3">
      <c r="B97" s="22">
        <v>1104521</v>
      </c>
      <c r="C97" s="32" t="s">
        <v>47</v>
      </c>
      <c r="D97" s="116"/>
      <c r="E97" s="113" t="str">
        <f t="shared" si="1"/>
        <v/>
      </c>
      <c r="F97" s="26"/>
      <c r="G97" s="146" t="e">
        <f>IF(ABS(Total_Discrepancy2/'4-Step 4-C-Year'!$E$6)&lt;Threshhold2,'4-Step 4-C-Year'!E97,"")</f>
        <v>#VALUE!</v>
      </c>
    </row>
    <row r="98" spans="2:7" ht="12.75" customHeight="1" outlineLevel="3">
      <c r="B98" s="22">
        <v>1104530</v>
      </c>
      <c r="C98" s="31" t="s">
        <v>48</v>
      </c>
      <c r="D98" s="118"/>
      <c r="E98" s="113" t="str">
        <f t="shared" si="1"/>
        <v/>
      </c>
      <c r="F98" s="26"/>
      <c r="G98" s="146" t="e">
        <f>IF(ABS(Total_Discrepancy2/'4-Step 4-C-Year'!$E$6)&lt;Threshhold2,'4-Step 4-C-Year'!E98,"")</f>
        <v>#VALUE!</v>
      </c>
    </row>
    <row r="99" spans="2:7" ht="12.75" customHeight="1" outlineLevel="3">
      <c r="B99" s="22">
        <v>1104531</v>
      </c>
      <c r="C99" s="32" t="s">
        <v>48</v>
      </c>
      <c r="D99" s="119"/>
      <c r="E99" s="113" t="str">
        <f t="shared" si="1"/>
        <v/>
      </c>
      <c r="F99" s="26"/>
      <c r="G99" s="146" t="e">
        <f>IF(ABS(Total_Discrepancy2/'4-Step 4-C-Year'!$E$6)&lt;Threshhold2,'4-Step 4-C-Year'!E99,"")</f>
        <v>#VALUE!</v>
      </c>
    </row>
    <row r="100" spans="2:7" ht="12.75" customHeight="1" outlineLevel="2">
      <c r="B100" s="22">
        <v>1105000</v>
      </c>
      <c r="C100" s="27" t="s">
        <v>252</v>
      </c>
      <c r="D100" s="135"/>
      <c r="E100" s="113" t="str">
        <f t="shared" si="1"/>
        <v/>
      </c>
      <c r="F100" s="26"/>
      <c r="G100" s="146" t="e">
        <f>IF(ABS(Total_Discrepancy2/'4-Step 4-C-Year'!$E$6)&lt;Threshhold2,'4-Step 4-C-Year'!E100,"")</f>
        <v>#VALUE!</v>
      </c>
    </row>
    <row r="101" spans="2:7" ht="12.75" customHeight="1" outlineLevel="3">
      <c r="B101" s="22">
        <v>1105100</v>
      </c>
      <c r="C101" s="30" t="s">
        <v>129</v>
      </c>
      <c r="D101" s="119"/>
      <c r="E101" s="113" t="str">
        <f t="shared" si="1"/>
        <v/>
      </c>
      <c r="F101" s="26"/>
      <c r="G101" s="146" t="e">
        <f>IF(ABS(Total_Discrepancy2/'4-Step 4-C-Year'!$E$6)&lt;Threshhold2,'4-Step 4-C-Year'!E101,"")</f>
        <v>#VALUE!</v>
      </c>
    </row>
    <row r="102" spans="2:7" ht="12.75" customHeight="1" outlineLevel="3">
      <c r="B102" s="22">
        <v>1105110</v>
      </c>
      <c r="C102" s="31" t="s">
        <v>49</v>
      </c>
      <c r="D102" s="120"/>
      <c r="E102" s="113" t="str">
        <f t="shared" si="1"/>
        <v/>
      </c>
      <c r="F102" s="26"/>
      <c r="G102" s="146" t="e">
        <f>IF(ABS(Total_Discrepancy2/'4-Step 4-C-Year'!$E$6)&lt;Threshhold2,'4-Step 4-C-Year'!E102,"")</f>
        <v>#VALUE!</v>
      </c>
    </row>
    <row r="103" spans="2:7" ht="12.75" customHeight="1" outlineLevel="3">
      <c r="B103" s="22">
        <v>1105111</v>
      </c>
      <c r="C103" s="39" t="s">
        <v>49</v>
      </c>
      <c r="D103" s="119"/>
      <c r="E103" s="113" t="str">
        <f t="shared" si="1"/>
        <v/>
      </c>
      <c r="F103" s="26"/>
      <c r="G103" s="146" t="e">
        <f>IF(ABS(Total_Discrepancy2/'4-Step 4-C-Year'!$E$6)&lt;Threshhold2,'4-Step 4-C-Year'!E103,"")</f>
        <v>#VALUE!</v>
      </c>
    </row>
    <row r="104" spans="2:7" ht="12.75" customHeight="1" outlineLevel="3">
      <c r="B104" s="22">
        <v>1105120</v>
      </c>
      <c r="C104" s="31" t="s">
        <v>50</v>
      </c>
      <c r="D104" s="120"/>
      <c r="E104" s="113" t="str">
        <f t="shared" si="1"/>
        <v/>
      </c>
      <c r="F104" s="26"/>
      <c r="G104" s="146" t="e">
        <f>IF(ABS(Total_Discrepancy2/'4-Step 4-C-Year'!$E$6)&lt;Threshhold2,'4-Step 4-C-Year'!E104,"")</f>
        <v>#VALUE!</v>
      </c>
    </row>
    <row r="105" spans="2:7" ht="12.75" customHeight="1" outlineLevel="3">
      <c r="B105" s="22">
        <v>1105121</v>
      </c>
      <c r="C105" s="32" t="s">
        <v>50</v>
      </c>
      <c r="D105" s="118"/>
      <c r="E105" s="113" t="str">
        <f t="shared" si="1"/>
        <v/>
      </c>
      <c r="F105" s="26"/>
      <c r="G105" s="146" t="e">
        <f>IF(ABS(Total_Discrepancy2/'4-Step 4-C-Year'!$E$6)&lt;Threshhold2,'4-Step 4-C-Year'!E105,"")</f>
        <v>#VALUE!</v>
      </c>
    </row>
    <row r="106" spans="2:7" ht="12.75" customHeight="1" outlineLevel="3">
      <c r="B106" s="22">
        <v>1105130</v>
      </c>
      <c r="C106" s="31" t="s">
        <v>51</v>
      </c>
      <c r="D106" s="119"/>
      <c r="E106" s="113" t="str">
        <f t="shared" si="1"/>
        <v/>
      </c>
      <c r="F106" s="26"/>
      <c r="G106" s="146" t="e">
        <f>IF(ABS(Total_Discrepancy2/'4-Step 4-C-Year'!$E$6)&lt;Threshhold2,'4-Step 4-C-Year'!E106,"")</f>
        <v>#VALUE!</v>
      </c>
    </row>
    <row r="107" spans="2:7" ht="12.75" customHeight="1" outlineLevel="3">
      <c r="B107" s="22">
        <v>1105131</v>
      </c>
      <c r="C107" s="32" t="s">
        <v>51</v>
      </c>
      <c r="D107" s="120"/>
      <c r="E107" s="113" t="str">
        <f t="shared" si="1"/>
        <v/>
      </c>
      <c r="F107" s="26"/>
      <c r="G107" s="146" t="e">
        <f>IF(ABS(Total_Discrepancy2/'4-Step 4-C-Year'!$E$6)&lt;Threshhold2,'4-Step 4-C-Year'!E107,"")</f>
        <v>#VALUE!</v>
      </c>
    </row>
    <row r="108" spans="2:7" ht="12.75" customHeight="1" outlineLevel="3">
      <c r="B108" s="22">
        <v>1105200</v>
      </c>
      <c r="C108" s="30" t="s">
        <v>130</v>
      </c>
      <c r="D108" s="118"/>
      <c r="E108" s="113" t="str">
        <f t="shared" si="1"/>
        <v/>
      </c>
      <c r="F108" s="26"/>
      <c r="G108" s="146" t="e">
        <f>IF(ABS(Total_Discrepancy2/'4-Step 4-C-Year'!$E$6)&lt;Threshhold2,'4-Step 4-C-Year'!E108,"")</f>
        <v>#VALUE!</v>
      </c>
    </row>
    <row r="109" spans="2:7" ht="12.75" customHeight="1" outlineLevel="3">
      <c r="B109" s="22">
        <v>1105210</v>
      </c>
      <c r="C109" s="31" t="s">
        <v>52</v>
      </c>
      <c r="D109" s="119"/>
      <c r="E109" s="113" t="str">
        <f t="shared" si="1"/>
        <v/>
      </c>
      <c r="F109" s="26"/>
      <c r="G109" s="146" t="e">
        <f>IF(ABS(Total_Discrepancy2/'4-Step 4-C-Year'!$E$6)&lt;Threshhold2,'4-Step 4-C-Year'!E109,"")</f>
        <v>#VALUE!</v>
      </c>
    </row>
    <row r="110" spans="2:7" ht="12.75" customHeight="1" outlineLevel="3">
      <c r="B110" s="22">
        <v>1105211</v>
      </c>
      <c r="C110" s="32" t="s">
        <v>52</v>
      </c>
      <c r="D110" s="120"/>
      <c r="E110" s="113" t="str">
        <f t="shared" si="1"/>
        <v/>
      </c>
      <c r="F110" s="26"/>
      <c r="G110" s="146" t="e">
        <f>IF(ABS(Total_Discrepancy2/'4-Step 4-C-Year'!$E$6)&lt;Threshhold2,'4-Step 4-C-Year'!E110,"")</f>
        <v>#VALUE!</v>
      </c>
    </row>
    <row r="111" spans="2:7" ht="12.75" customHeight="1" outlineLevel="3">
      <c r="B111" s="22">
        <v>1105300</v>
      </c>
      <c r="C111" s="30" t="s">
        <v>131</v>
      </c>
      <c r="D111" s="119"/>
      <c r="E111" s="113" t="str">
        <f t="shared" si="1"/>
        <v/>
      </c>
      <c r="F111" s="26"/>
      <c r="G111" s="146" t="e">
        <f>IF(ABS(Total_Discrepancy2/'4-Step 4-C-Year'!$E$6)&lt;Threshhold2,'4-Step 4-C-Year'!E111,"")</f>
        <v>#VALUE!</v>
      </c>
    </row>
    <row r="112" spans="2:7" ht="12.75" customHeight="1" outlineLevel="3">
      <c r="B112" s="22">
        <v>1105310</v>
      </c>
      <c r="C112" s="31" t="s">
        <v>53</v>
      </c>
      <c r="D112" s="120"/>
      <c r="E112" s="113" t="str">
        <f t="shared" si="1"/>
        <v/>
      </c>
      <c r="F112" s="26"/>
      <c r="G112" s="146" t="e">
        <f>IF(ABS(Total_Discrepancy2/'4-Step 4-C-Year'!$E$6)&lt;Threshhold2,'4-Step 4-C-Year'!E112,"")</f>
        <v>#VALUE!</v>
      </c>
    </row>
    <row r="113" spans="2:7" ht="12.75" customHeight="1" outlineLevel="3">
      <c r="B113" s="22">
        <v>1105311</v>
      </c>
      <c r="C113" s="32" t="s">
        <v>53</v>
      </c>
      <c r="D113" s="119"/>
      <c r="E113" s="113" t="str">
        <f t="shared" si="1"/>
        <v/>
      </c>
      <c r="F113" s="26"/>
      <c r="G113" s="146" t="e">
        <f>IF(ABS(Total_Discrepancy2/'4-Step 4-C-Year'!$E$6)&lt;Threshhold2,'4-Step 4-C-Year'!E113,"")</f>
        <v>#VALUE!</v>
      </c>
    </row>
    <row r="114" spans="2:7" ht="12.75" customHeight="1" outlineLevel="3">
      <c r="B114" s="22">
        <v>1105320</v>
      </c>
      <c r="C114" s="31" t="s">
        <v>54</v>
      </c>
      <c r="D114" s="120"/>
      <c r="E114" s="113" t="str">
        <f t="shared" si="1"/>
        <v/>
      </c>
      <c r="F114" s="26"/>
      <c r="G114" s="146" t="e">
        <f>IF(ABS(Total_Discrepancy2/'4-Step 4-C-Year'!$E$6)&lt;Threshhold2,'4-Step 4-C-Year'!E114,"")</f>
        <v>#VALUE!</v>
      </c>
    </row>
    <row r="115" spans="2:7" ht="12.75" customHeight="1" outlineLevel="3">
      <c r="B115" s="22">
        <v>1105321</v>
      </c>
      <c r="C115" s="32" t="s">
        <v>54</v>
      </c>
      <c r="D115" s="118"/>
      <c r="E115" s="113" t="str">
        <f t="shared" si="1"/>
        <v/>
      </c>
      <c r="F115" s="26"/>
      <c r="G115" s="146" t="e">
        <f>IF(ABS(Total_Discrepancy2/'4-Step 4-C-Year'!$E$6)&lt;Threshhold2,'4-Step 4-C-Year'!E115,"")</f>
        <v>#VALUE!</v>
      </c>
    </row>
    <row r="116" spans="2:7" ht="12.75" customHeight="1" outlineLevel="3">
      <c r="B116" s="22">
        <v>1105330</v>
      </c>
      <c r="C116" s="31" t="s">
        <v>55</v>
      </c>
      <c r="D116" s="119"/>
      <c r="E116" s="113" t="str">
        <f t="shared" si="1"/>
        <v/>
      </c>
      <c r="F116" s="26"/>
      <c r="G116" s="146" t="e">
        <f>IF(ABS(Total_Discrepancy2/'4-Step 4-C-Year'!$E$6)&lt;Threshhold2,'4-Step 4-C-Year'!E116,"")</f>
        <v>#VALUE!</v>
      </c>
    </row>
    <row r="117" spans="2:7" ht="12.75" customHeight="1" outlineLevel="3">
      <c r="B117" s="22">
        <v>1105331</v>
      </c>
      <c r="C117" s="32" t="s">
        <v>55</v>
      </c>
      <c r="D117" s="120"/>
      <c r="E117" s="113" t="str">
        <f t="shared" si="1"/>
        <v/>
      </c>
      <c r="F117" s="26"/>
      <c r="G117" s="146" t="e">
        <f>IF(ABS(Total_Discrepancy2/'4-Step 4-C-Year'!$E$6)&lt;Threshhold2,'4-Step 4-C-Year'!E117,"")</f>
        <v>#VALUE!</v>
      </c>
    </row>
    <row r="118" spans="2:7" ht="12.75" customHeight="1" outlineLevel="3">
      <c r="B118" s="22">
        <v>1105400</v>
      </c>
      <c r="C118" s="30" t="s">
        <v>132</v>
      </c>
      <c r="D118" s="118"/>
      <c r="E118" s="113" t="str">
        <f t="shared" si="1"/>
        <v/>
      </c>
      <c r="F118" s="26"/>
      <c r="G118" s="146" t="e">
        <f>IF(ABS(Total_Discrepancy2/'4-Step 4-C-Year'!$E$6)&lt;Threshhold2,'4-Step 4-C-Year'!E118,"")</f>
        <v>#VALUE!</v>
      </c>
    </row>
    <row r="119" spans="2:7" ht="12.75" customHeight="1" outlineLevel="3">
      <c r="B119" s="22">
        <v>1105410</v>
      </c>
      <c r="C119" s="31" t="s">
        <v>56</v>
      </c>
      <c r="D119" s="119"/>
      <c r="E119" s="113" t="str">
        <f t="shared" si="1"/>
        <v/>
      </c>
      <c r="F119" s="26"/>
      <c r="G119" s="146" t="e">
        <f>IF(ABS(Total_Discrepancy2/'4-Step 4-C-Year'!$E$6)&lt;Threshhold2,'4-Step 4-C-Year'!E119,"")</f>
        <v>#VALUE!</v>
      </c>
    </row>
    <row r="120" spans="2:7" ht="12.75" customHeight="1" outlineLevel="3">
      <c r="B120" s="22">
        <v>1105411</v>
      </c>
      <c r="C120" s="32" t="s">
        <v>56</v>
      </c>
      <c r="D120" s="120"/>
      <c r="E120" s="113" t="str">
        <f t="shared" si="1"/>
        <v/>
      </c>
      <c r="F120" s="26"/>
      <c r="G120" s="146" t="e">
        <f>IF(ABS(Total_Discrepancy2/'4-Step 4-C-Year'!$E$6)&lt;Threshhold2,'4-Step 4-C-Year'!E120,"")</f>
        <v>#VALUE!</v>
      </c>
    </row>
    <row r="121" spans="2:7" outlineLevel="3">
      <c r="B121" s="22">
        <v>1105500</v>
      </c>
      <c r="C121" s="30" t="s">
        <v>133</v>
      </c>
      <c r="D121" s="119"/>
      <c r="E121" s="113" t="str">
        <f t="shared" si="1"/>
        <v/>
      </c>
      <c r="F121" s="26"/>
      <c r="G121" s="146" t="e">
        <f>IF(ABS(Total_Discrepancy2/'4-Step 4-C-Year'!$E$6)&lt;Threshhold2,'4-Step 4-C-Year'!E121,"")</f>
        <v>#VALUE!</v>
      </c>
    </row>
    <row r="122" spans="2:7" outlineLevel="3">
      <c r="B122" s="22">
        <v>1105510</v>
      </c>
      <c r="C122" s="31" t="s">
        <v>57</v>
      </c>
      <c r="D122" s="120"/>
      <c r="E122" s="113" t="str">
        <f t="shared" si="1"/>
        <v/>
      </c>
      <c r="F122" s="26"/>
      <c r="G122" s="146" t="e">
        <f>IF(ABS(Total_Discrepancy2/'4-Step 4-C-Year'!$E$6)&lt;Threshhold2,'4-Step 4-C-Year'!E122,"")</f>
        <v>#VALUE!</v>
      </c>
    </row>
    <row r="123" spans="2:7" ht="12.75" customHeight="1" outlineLevel="3">
      <c r="B123" s="22">
        <v>1105511</v>
      </c>
      <c r="C123" s="32" t="s">
        <v>57</v>
      </c>
      <c r="D123" s="118"/>
      <c r="E123" s="113" t="str">
        <f t="shared" si="1"/>
        <v/>
      </c>
      <c r="F123" s="26"/>
      <c r="G123" s="146" t="e">
        <f>IF(ABS(Total_Discrepancy2/'4-Step 4-C-Year'!$E$6)&lt;Threshhold2,'4-Step 4-C-Year'!E123,"")</f>
        <v>#VALUE!</v>
      </c>
    </row>
    <row r="124" spans="2:7" ht="12.75" customHeight="1" outlineLevel="3">
      <c r="B124" s="22">
        <v>1105520</v>
      </c>
      <c r="C124" s="31" t="s">
        <v>58</v>
      </c>
      <c r="D124" s="119"/>
      <c r="E124" s="113" t="str">
        <f t="shared" si="1"/>
        <v/>
      </c>
      <c r="F124" s="26"/>
      <c r="G124" s="146" t="e">
        <f>IF(ABS(Total_Discrepancy2/'4-Step 4-C-Year'!$E$6)&lt;Threshhold2,'4-Step 4-C-Year'!E124,"")</f>
        <v>#VALUE!</v>
      </c>
    </row>
    <row r="125" spans="2:7" ht="12.75" customHeight="1" outlineLevel="3">
      <c r="B125" s="22">
        <v>1105521</v>
      </c>
      <c r="C125" s="32" t="s">
        <v>58</v>
      </c>
      <c r="D125" s="120"/>
      <c r="E125" s="113" t="str">
        <f t="shared" si="1"/>
        <v/>
      </c>
      <c r="F125" s="26"/>
      <c r="G125" s="146" t="e">
        <f>IF(ABS(Total_Discrepancy2/'4-Step 4-C-Year'!$E$6)&lt;Threshhold2,'4-Step 4-C-Year'!E125,"")</f>
        <v>#VALUE!</v>
      </c>
    </row>
    <row r="126" spans="2:7" ht="12.75" customHeight="1" outlineLevel="3">
      <c r="B126" s="22">
        <v>1105600</v>
      </c>
      <c r="C126" s="30" t="s">
        <v>134</v>
      </c>
      <c r="D126" s="119"/>
      <c r="E126" s="113" t="str">
        <f t="shared" si="1"/>
        <v/>
      </c>
      <c r="F126" s="26"/>
      <c r="G126" s="146" t="e">
        <f>IF(ABS(Total_Discrepancy2/'4-Step 4-C-Year'!$E$6)&lt;Threshhold2,'4-Step 4-C-Year'!E126,"")</f>
        <v>#VALUE!</v>
      </c>
    </row>
    <row r="127" spans="2:7" ht="12.75" customHeight="1" outlineLevel="3">
      <c r="B127" s="22">
        <v>1105610</v>
      </c>
      <c r="C127" s="31" t="s">
        <v>59</v>
      </c>
      <c r="D127" s="120"/>
      <c r="E127" s="113" t="str">
        <f t="shared" si="1"/>
        <v/>
      </c>
      <c r="F127" s="26"/>
      <c r="G127" s="146" t="e">
        <f>IF(ABS(Total_Discrepancy2/'4-Step 4-C-Year'!$E$6)&lt;Threshhold2,'4-Step 4-C-Year'!E127,"")</f>
        <v>#VALUE!</v>
      </c>
    </row>
    <row r="128" spans="2:7" outlineLevel="3">
      <c r="B128" s="22">
        <v>1105611</v>
      </c>
      <c r="C128" s="32" t="s">
        <v>59</v>
      </c>
      <c r="D128" s="120"/>
      <c r="E128" s="113" t="str">
        <f t="shared" si="1"/>
        <v/>
      </c>
      <c r="F128" s="26"/>
      <c r="G128" s="146" t="e">
        <f>IF(ABS(Total_Discrepancy2/'4-Step 4-C-Year'!$E$6)&lt;Threshhold2,'4-Step 4-C-Year'!E128,"")</f>
        <v>#VALUE!</v>
      </c>
    </row>
    <row r="129" spans="2:7" s="29" customFormat="1" ht="20.100000000000001" customHeight="1" outlineLevel="3">
      <c r="B129" s="22">
        <v>1105620</v>
      </c>
      <c r="C129" s="31" t="s">
        <v>135</v>
      </c>
      <c r="D129" s="116"/>
      <c r="E129" s="113" t="str">
        <f t="shared" si="1"/>
        <v/>
      </c>
      <c r="F129" s="26"/>
      <c r="G129" s="146" t="e">
        <f>IF(ABS(Total_Discrepancy2/'4-Step 4-C-Year'!$E$6)&lt;Threshhold2,'4-Step 4-C-Year'!E129,"")</f>
        <v>#VALUE!</v>
      </c>
    </row>
    <row r="130" spans="2:7" ht="12.75" customHeight="1" outlineLevel="3">
      <c r="B130" s="22">
        <v>1105621</v>
      </c>
      <c r="C130" s="32" t="s">
        <v>60</v>
      </c>
      <c r="D130" s="118"/>
      <c r="E130" s="113" t="str">
        <f t="shared" si="1"/>
        <v/>
      </c>
      <c r="F130" s="26"/>
      <c r="G130" s="146" t="e">
        <f>IF(ABS(Total_Discrepancy2/'4-Step 4-C-Year'!$E$6)&lt;Threshhold2,'4-Step 4-C-Year'!E130,"")</f>
        <v>#VALUE!</v>
      </c>
    </row>
    <row r="131" spans="2:7" ht="12.75" customHeight="1" outlineLevel="3">
      <c r="B131" s="22">
        <v>1105622</v>
      </c>
      <c r="C131" s="32" t="s">
        <v>61</v>
      </c>
      <c r="D131" s="119"/>
      <c r="E131" s="113" t="str">
        <f t="shared" si="1"/>
        <v/>
      </c>
      <c r="F131" s="26"/>
      <c r="G131" s="146" t="e">
        <f>IF(ABS(Total_Discrepancy2/'4-Step 4-C-Year'!$E$6)&lt;Threshhold2,'4-Step 4-C-Year'!E131,"")</f>
        <v>#VALUE!</v>
      </c>
    </row>
    <row r="132" spans="2:7" ht="12.75" customHeight="1" outlineLevel="2">
      <c r="B132" s="22">
        <v>1106000</v>
      </c>
      <c r="C132" s="27" t="s">
        <v>136</v>
      </c>
      <c r="D132" s="120"/>
      <c r="E132" s="113" t="str">
        <f t="shared" si="1"/>
        <v/>
      </c>
      <c r="F132" s="26"/>
      <c r="G132" s="146" t="e">
        <f>IF(ABS(Total_Discrepancy2/'4-Step 4-C-Year'!$E$6)&lt;Threshhold2,'4-Step 4-C-Year'!E132,"")</f>
        <v>#VALUE!</v>
      </c>
    </row>
    <row r="133" spans="2:7" ht="12.75" customHeight="1" outlineLevel="3">
      <c r="B133" s="22">
        <v>1106100</v>
      </c>
      <c r="C133" s="30" t="s">
        <v>137</v>
      </c>
      <c r="D133" s="119"/>
      <c r="E133" s="113" t="str">
        <f t="shared" si="1"/>
        <v/>
      </c>
      <c r="F133" s="26"/>
      <c r="G133" s="146" t="e">
        <f>IF(ABS(Total_Discrepancy2/'4-Step 4-C-Year'!$E$6)&lt;Threshhold2,'4-Step 4-C-Year'!E133,"")</f>
        <v>#VALUE!</v>
      </c>
    </row>
    <row r="134" spans="2:7" ht="12.75" customHeight="1" outlineLevel="3">
      <c r="B134" s="22">
        <v>1106110</v>
      </c>
      <c r="C134" s="31" t="s">
        <v>63</v>
      </c>
      <c r="D134" s="120"/>
      <c r="E134" s="113" t="str">
        <f t="shared" si="1"/>
        <v/>
      </c>
      <c r="F134" s="26"/>
      <c r="G134" s="146" t="e">
        <f>IF(ABS(Total_Discrepancy2/'4-Step 4-C-Year'!$E$6)&lt;Threshhold2,'4-Step 4-C-Year'!E134,"")</f>
        <v>#VALUE!</v>
      </c>
    </row>
    <row r="135" spans="2:7" ht="12.75" customHeight="1" outlineLevel="3">
      <c r="B135" s="22">
        <v>1106111</v>
      </c>
      <c r="C135" s="32" t="s">
        <v>63</v>
      </c>
      <c r="D135" s="119"/>
      <c r="E135" s="113" t="str">
        <f t="shared" si="1"/>
        <v/>
      </c>
      <c r="F135" s="26"/>
      <c r="G135" s="146" t="e">
        <f>IF(ABS(Total_Discrepancy2/'4-Step 4-C-Year'!$E$6)&lt;Threshhold2,'4-Step 4-C-Year'!E135,"")</f>
        <v>#VALUE!</v>
      </c>
    </row>
    <row r="136" spans="2:7" ht="12.75" customHeight="1" outlineLevel="3">
      <c r="B136" s="22">
        <v>1106120</v>
      </c>
      <c r="C136" s="31" t="s">
        <v>64</v>
      </c>
      <c r="D136" s="120"/>
      <c r="E136" s="113" t="str">
        <f t="shared" ref="E136:E199" si="2">IF(ISERROR(G136),"",G136)</f>
        <v/>
      </c>
      <c r="F136" s="26"/>
      <c r="G136" s="146" t="e">
        <f>IF(ABS(Total_Discrepancy2/'4-Step 4-C-Year'!$E$6)&lt;Threshhold2,'4-Step 4-C-Year'!E136,"")</f>
        <v>#VALUE!</v>
      </c>
    </row>
    <row r="137" spans="2:7" ht="12.75" customHeight="1" outlineLevel="3">
      <c r="B137" s="22">
        <v>1106121</v>
      </c>
      <c r="C137" s="32" t="s">
        <v>64</v>
      </c>
      <c r="D137" s="118"/>
      <c r="E137" s="113" t="str">
        <f t="shared" si="2"/>
        <v/>
      </c>
      <c r="F137" s="26"/>
      <c r="G137" s="146" t="e">
        <f>IF(ABS(Total_Discrepancy2/'4-Step 4-C-Year'!$E$6)&lt;Threshhold2,'4-Step 4-C-Year'!E137,"")</f>
        <v>#VALUE!</v>
      </c>
    </row>
    <row r="138" spans="2:7" ht="12.75" customHeight="1" outlineLevel="3">
      <c r="B138" s="22">
        <v>1106130</v>
      </c>
      <c r="C138" s="31" t="s">
        <v>103</v>
      </c>
      <c r="D138" s="119"/>
      <c r="E138" s="113" t="str">
        <f t="shared" si="2"/>
        <v/>
      </c>
      <c r="F138" s="26"/>
      <c r="G138" s="146" t="e">
        <f>IF(ABS(Total_Discrepancy2/'4-Step 4-C-Year'!$E$6)&lt;Threshhold2,'4-Step 4-C-Year'!E138,"")</f>
        <v>#VALUE!</v>
      </c>
    </row>
    <row r="139" spans="2:7" ht="12.75" customHeight="1" outlineLevel="3">
      <c r="B139" s="22">
        <v>1106131</v>
      </c>
      <c r="C139" s="32" t="s">
        <v>103</v>
      </c>
      <c r="D139" s="120"/>
      <c r="E139" s="113" t="str">
        <f t="shared" si="2"/>
        <v/>
      </c>
      <c r="F139" s="26"/>
      <c r="G139" s="146" t="e">
        <f>IF(ABS(Total_Discrepancy2/'4-Step 4-C-Year'!$E$6)&lt;Threshhold2,'4-Step 4-C-Year'!E139,"")</f>
        <v>#VALUE!</v>
      </c>
    </row>
    <row r="140" spans="2:7" outlineLevel="3">
      <c r="B140" s="22">
        <v>1106200</v>
      </c>
      <c r="C140" s="30" t="s">
        <v>138</v>
      </c>
      <c r="D140" s="119"/>
      <c r="E140" s="113" t="str">
        <f t="shared" si="2"/>
        <v/>
      </c>
      <c r="F140" s="26"/>
      <c r="G140" s="146" t="e">
        <f>IF(ABS(Total_Discrepancy2/'4-Step 4-C-Year'!$E$6)&lt;Threshhold2,'4-Step 4-C-Year'!E140,"")</f>
        <v>#VALUE!</v>
      </c>
    </row>
    <row r="141" spans="2:7" ht="12.75" customHeight="1" outlineLevel="3">
      <c r="B141" s="22">
        <v>1106210</v>
      </c>
      <c r="C141" s="31" t="s">
        <v>278</v>
      </c>
      <c r="D141" s="120"/>
      <c r="E141" s="113" t="str">
        <f t="shared" si="2"/>
        <v/>
      </c>
      <c r="F141" s="26"/>
      <c r="G141" s="146" t="e">
        <f>IF(ABS(Total_Discrepancy2/'4-Step 4-C-Year'!$E$6)&lt;Threshhold2,'4-Step 4-C-Year'!E141,"")</f>
        <v>#VALUE!</v>
      </c>
    </row>
    <row r="142" spans="2:7" ht="12.75" customHeight="1" outlineLevel="3">
      <c r="B142" s="22">
        <v>1106211</v>
      </c>
      <c r="C142" s="32" t="s">
        <v>273</v>
      </c>
      <c r="D142" s="119"/>
      <c r="E142" s="113" t="str">
        <f t="shared" si="2"/>
        <v/>
      </c>
      <c r="F142" s="26"/>
      <c r="G142" s="146" t="e">
        <f>IF(ABS(Total_Discrepancy2/'4-Step 4-C-Year'!$E$6)&lt;Threshhold2,'4-Step 4-C-Year'!E142,"")</f>
        <v>#VALUE!</v>
      </c>
    </row>
    <row r="143" spans="2:7" ht="12.75" customHeight="1" outlineLevel="3">
      <c r="B143" s="22">
        <v>1106220</v>
      </c>
      <c r="C143" s="31" t="s">
        <v>139</v>
      </c>
      <c r="D143" s="120"/>
      <c r="E143" s="113" t="str">
        <f t="shared" si="2"/>
        <v/>
      </c>
      <c r="F143" s="26"/>
      <c r="G143" s="146" t="e">
        <f>IF(ABS(Total_Discrepancy2/'4-Step 4-C-Year'!$E$6)&lt;Threshhold2,'4-Step 4-C-Year'!E143,"")</f>
        <v>#VALUE!</v>
      </c>
    </row>
    <row r="144" spans="2:7" ht="12.75" customHeight="1" outlineLevel="3">
      <c r="B144" s="22">
        <v>1106221</v>
      </c>
      <c r="C144" s="32" t="s">
        <v>139</v>
      </c>
      <c r="D144" s="118"/>
      <c r="E144" s="113" t="str">
        <f t="shared" si="2"/>
        <v/>
      </c>
      <c r="F144" s="26"/>
      <c r="G144" s="146" t="e">
        <f>IF(ABS(Total_Discrepancy2/'4-Step 4-C-Year'!$E$6)&lt;Threshhold2,'4-Step 4-C-Year'!E144,"")</f>
        <v>#VALUE!</v>
      </c>
    </row>
    <row r="145" spans="2:7" ht="12.75" customHeight="1" outlineLevel="3">
      <c r="B145" s="22">
        <v>1106230</v>
      </c>
      <c r="C145" s="31" t="s">
        <v>65</v>
      </c>
      <c r="D145" s="119"/>
      <c r="E145" s="113" t="str">
        <f t="shared" si="2"/>
        <v/>
      </c>
      <c r="F145" s="26"/>
      <c r="G145" s="146" t="e">
        <f>IF(ABS(Total_Discrepancy2/'4-Step 4-C-Year'!$E$6)&lt;Threshhold2,'4-Step 4-C-Year'!E145,"")</f>
        <v>#VALUE!</v>
      </c>
    </row>
    <row r="146" spans="2:7" outlineLevel="3">
      <c r="B146" s="22">
        <v>1106231</v>
      </c>
      <c r="C146" s="32" t="s">
        <v>65</v>
      </c>
      <c r="D146" s="120"/>
      <c r="E146" s="113" t="str">
        <f t="shared" si="2"/>
        <v/>
      </c>
      <c r="F146" s="26"/>
      <c r="G146" s="146" t="e">
        <f>IF(ABS(Total_Discrepancy2/'4-Step 4-C-Year'!$E$6)&lt;Threshhold2,'4-Step 4-C-Year'!E146,"")</f>
        <v>#VALUE!</v>
      </c>
    </row>
    <row r="147" spans="2:7" s="29" customFormat="1" ht="20.100000000000001" customHeight="1" outlineLevel="3">
      <c r="B147" s="22">
        <v>1106300</v>
      </c>
      <c r="C147" s="30" t="s">
        <v>140</v>
      </c>
      <c r="D147" s="116"/>
      <c r="E147" s="113" t="str">
        <f t="shared" si="2"/>
        <v/>
      </c>
      <c r="F147" s="26"/>
      <c r="G147" s="146" t="e">
        <f>IF(ABS(Total_Discrepancy2/'4-Step 4-C-Year'!$E$6)&lt;Threshhold2,'4-Step 4-C-Year'!E147,"")</f>
        <v>#VALUE!</v>
      </c>
    </row>
    <row r="148" spans="2:7" ht="12.75" customHeight="1" outlineLevel="3">
      <c r="B148" s="22">
        <v>1106310</v>
      </c>
      <c r="C148" s="31" t="s">
        <v>66</v>
      </c>
      <c r="D148" s="118"/>
      <c r="E148" s="113" t="str">
        <f t="shared" si="2"/>
        <v/>
      </c>
      <c r="F148" s="26"/>
      <c r="G148" s="146" t="e">
        <f>IF(ABS(Total_Discrepancy2/'4-Step 4-C-Year'!$E$6)&lt;Threshhold2,'4-Step 4-C-Year'!E148,"")</f>
        <v>#VALUE!</v>
      </c>
    </row>
    <row r="149" spans="2:7" outlineLevel="3">
      <c r="B149" s="22">
        <v>1106311</v>
      </c>
      <c r="C149" s="32" t="s">
        <v>66</v>
      </c>
      <c r="D149" s="119"/>
      <c r="E149" s="113" t="str">
        <f t="shared" si="2"/>
        <v/>
      </c>
      <c r="F149" s="26"/>
      <c r="G149" s="146" t="e">
        <f>IF(ABS(Total_Discrepancy2/'4-Step 4-C-Year'!$E$6)&lt;Threshhold2,'4-Step 4-C-Year'!E149,"")</f>
        <v>#VALUE!</v>
      </c>
    </row>
    <row r="150" spans="2:7" outlineLevel="2">
      <c r="B150" s="22">
        <v>1107000</v>
      </c>
      <c r="C150" s="27" t="s">
        <v>141</v>
      </c>
      <c r="D150" s="120"/>
      <c r="E150" s="113" t="str">
        <f t="shared" si="2"/>
        <v/>
      </c>
      <c r="F150" s="26"/>
      <c r="G150" s="146" t="e">
        <f>IF(ABS(Total_Discrepancy2/'4-Step 4-C-Year'!$E$6)&lt;Threshhold2,'4-Step 4-C-Year'!E150,"")</f>
        <v>#VALUE!</v>
      </c>
    </row>
    <row r="151" spans="2:7" ht="12.75" customHeight="1" outlineLevel="3">
      <c r="B151" s="22">
        <v>1107100</v>
      </c>
      <c r="C151" s="30" t="s">
        <v>142</v>
      </c>
      <c r="D151" s="119"/>
      <c r="E151" s="113" t="str">
        <f t="shared" si="2"/>
        <v/>
      </c>
      <c r="F151" s="26"/>
      <c r="G151" s="146" t="e">
        <f>IF(ABS(Total_Discrepancy2/'4-Step 4-C-Year'!$E$6)&lt;Threshhold2,'4-Step 4-C-Year'!E151,"")</f>
        <v>#VALUE!</v>
      </c>
    </row>
    <row r="152" spans="2:7" ht="12.75" customHeight="1" outlineLevel="3">
      <c r="B152" s="22">
        <v>1107110</v>
      </c>
      <c r="C152" s="31" t="s">
        <v>67</v>
      </c>
      <c r="D152" s="120"/>
      <c r="E152" s="113" t="str">
        <f t="shared" si="2"/>
        <v/>
      </c>
      <c r="F152" s="26"/>
      <c r="G152" s="146" t="e">
        <f>IF(ABS(Total_Discrepancy2/'4-Step 4-C-Year'!$E$6)&lt;Threshhold2,'4-Step 4-C-Year'!E152,"")</f>
        <v>#VALUE!</v>
      </c>
    </row>
    <row r="153" spans="2:7" ht="12.75" customHeight="1" outlineLevel="3">
      <c r="B153" s="22">
        <v>1107111</v>
      </c>
      <c r="C153" s="32" t="s">
        <v>67</v>
      </c>
      <c r="D153" s="119"/>
      <c r="E153" s="113" t="str">
        <f t="shared" si="2"/>
        <v/>
      </c>
      <c r="F153" s="26"/>
      <c r="G153" s="146" t="e">
        <f>IF(ABS(Total_Discrepancy2/'4-Step 4-C-Year'!$E$6)&lt;Threshhold2,'4-Step 4-C-Year'!E153,"")</f>
        <v>#VALUE!</v>
      </c>
    </row>
    <row r="154" spans="2:7" ht="12.75" customHeight="1" outlineLevel="3">
      <c r="B154" s="22">
        <v>1107120</v>
      </c>
      <c r="C154" s="31" t="s">
        <v>68</v>
      </c>
      <c r="D154" s="120"/>
      <c r="E154" s="113" t="str">
        <f t="shared" si="2"/>
        <v/>
      </c>
      <c r="F154" s="26"/>
      <c r="G154" s="146" t="e">
        <f>IF(ABS(Total_Discrepancy2/'4-Step 4-C-Year'!$E$6)&lt;Threshhold2,'4-Step 4-C-Year'!E154,"")</f>
        <v>#VALUE!</v>
      </c>
    </row>
    <row r="155" spans="2:7" outlineLevel="3">
      <c r="B155" s="22">
        <v>1107121</v>
      </c>
      <c r="C155" s="32" t="s">
        <v>68</v>
      </c>
      <c r="D155" s="119"/>
      <c r="E155" s="113" t="str">
        <f t="shared" si="2"/>
        <v/>
      </c>
      <c r="F155" s="26"/>
      <c r="G155" s="146" t="e">
        <f>IF(ABS(Total_Discrepancy2/'4-Step 4-C-Year'!$E$6)&lt;Threshhold2,'4-Step 4-C-Year'!E155,"")</f>
        <v>#VALUE!</v>
      </c>
    </row>
    <row r="156" spans="2:7" ht="12.75" customHeight="1" outlineLevel="3">
      <c r="B156" s="22">
        <v>1107130</v>
      </c>
      <c r="C156" s="31" t="s">
        <v>69</v>
      </c>
      <c r="D156" s="120"/>
      <c r="E156" s="113" t="str">
        <f t="shared" si="2"/>
        <v/>
      </c>
      <c r="F156" s="26"/>
      <c r="G156" s="146" t="e">
        <f>IF(ABS(Total_Discrepancy2/'4-Step 4-C-Year'!$E$6)&lt;Threshhold2,'4-Step 4-C-Year'!E156,"")</f>
        <v>#VALUE!</v>
      </c>
    </row>
    <row r="157" spans="2:7" ht="12.75" customHeight="1" outlineLevel="3">
      <c r="B157" s="22">
        <v>1107131</v>
      </c>
      <c r="C157" s="32" t="s">
        <v>69</v>
      </c>
      <c r="D157" s="118"/>
      <c r="E157" s="113" t="str">
        <f t="shared" si="2"/>
        <v/>
      </c>
      <c r="F157" s="26"/>
      <c r="G157" s="146" t="e">
        <f>IF(ABS(Total_Discrepancy2/'4-Step 4-C-Year'!$E$6)&lt;Threshhold2,'4-Step 4-C-Year'!E157,"")</f>
        <v>#VALUE!</v>
      </c>
    </row>
    <row r="158" spans="2:7" ht="12.75" customHeight="1" outlineLevel="3">
      <c r="B158" s="22">
        <v>1107140</v>
      </c>
      <c r="C158" s="31" t="s">
        <v>70</v>
      </c>
      <c r="D158" s="119"/>
      <c r="E158" s="113" t="str">
        <f t="shared" si="2"/>
        <v/>
      </c>
      <c r="F158" s="26"/>
      <c r="G158" s="146" t="e">
        <f>IF(ABS(Total_Discrepancy2/'4-Step 4-C-Year'!$E$6)&lt;Threshhold2,'4-Step 4-C-Year'!E158,"")</f>
        <v>#VALUE!</v>
      </c>
    </row>
    <row r="159" spans="2:7" ht="12.75" customHeight="1" outlineLevel="3">
      <c r="B159" s="22">
        <v>1107141</v>
      </c>
      <c r="C159" s="32" t="s">
        <v>70</v>
      </c>
      <c r="D159" s="120"/>
      <c r="E159" s="113" t="str">
        <f t="shared" si="2"/>
        <v/>
      </c>
      <c r="F159" s="26"/>
      <c r="G159" s="146" t="e">
        <f>IF(ABS(Total_Discrepancy2/'4-Step 4-C-Year'!$E$6)&lt;Threshhold2,'4-Step 4-C-Year'!E159,"")</f>
        <v>#VALUE!</v>
      </c>
    </row>
    <row r="160" spans="2:7" ht="12.75" customHeight="1" outlineLevel="3">
      <c r="B160" s="22">
        <v>1107200</v>
      </c>
      <c r="C160" s="30" t="s">
        <v>143</v>
      </c>
      <c r="D160" s="119"/>
      <c r="E160" s="113" t="str">
        <f t="shared" si="2"/>
        <v/>
      </c>
      <c r="F160" s="26"/>
      <c r="G160" s="146" t="e">
        <f>IF(ABS(Total_Discrepancy2/'4-Step 4-C-Year'!$E$6)&lt;Threshhold2,'4-Step 4-C-Year'!E160,"")</f>
        <v>#VALUE!</v>
      </c>
    </row>
    <row r="161" spans="2:7" ht="12.75" customHeight="1" outlineLevel="3">
      <c r="B161" s="22">
        <v>1107220</v>
      </c>
      <c r="C161" s="31" t="s">
        <v>71</v>
      </c>
      <c r="D161" s="120"/>
      <c r="E161" s="113" t="str">
        <f t="shared" si="2"/>
        <v/>
      </c>
      <c r="F161" s="26"/>
      <c r="G161" s="146" t="e">
        <f>IF(ABS(Total_Discrepancy2/'4-Step 4-C-Year'!$E$6)&lt;Threshhold2,'4-Step 4-C-Year'!E161,"")</f>
        <v>#VALUE!</v>
      </c>
    </row>
    <row r="162" spans="2:7" ht="12.75" customHeight="1" outlineLevel="3">
      <c r="B162" s="22">
        <v>1107221</v>
      </c>
      <c r="C162" s="32" t="s">
        <v>71</v>
      </c>
      <c r="D162" s="119"/>
      <c r="E162" s="113" t="str">
        <f t="shared" si="2"/>
        <v/>
      </c>
      <c r="F162" s="26"/>
      <c r="G162" s="146" t="e">
        <f>IF(ABS(Total_Discrepancy2/'4-Step 4-C-Year'!$E$6)&lt;Threshhold2,'4-Step 4-C-Year'!E162,"")</f>
        <v>#VALUE!</v>
      </c>
    </row>
    <row r="163" spans="2:7" ht="12.75" customHeight="1" outlineLevel="3">
      <c r="B163" s="22">
        <v>1107230</v>
      </c>
      <c r="C163" s="31" t="s">
        <v>237</v>
      </c>
      <c r="D163" s="120"/>
      <c r="E163" s="113" t="str">
        <f t="shared" si="2"/>
        <v/>
      </c>
      <c r="F163" s="26"/>
      <c r="G163" s="146" t="e">
        <f>IF(ABS(Total_Discrepancy2/'4-Step 4-C-Year'!$E$6)&lt;Threshhold2,'4-Step 4-C-Year'!E163,"")</f>
        <v>#VALUE!</v>
      </c>
    </row>
    <row r="164" spans="2:7" ht="12.75" customHeight="1" outlineLevel="3">
      <c r="B164" s="22">
        <v>1107231</v>
      </c>
      <c r="C164" s="32" t="s">
        <v>237</v>
      </c>
      <c r="D164" s="118"/>
      <c r="E164" s="113" t="str">
        <f t="shared" si="2"/>
        <v/>
      </c>
      <c r="F164" s="26"/>
      <c r="G164" s="146" t="e">
        <f>IF(ABS(Total_Discrepancy2/'4-Step 4-C-Year'!$E$6)&lt;Threshhold2,'4-Step 4-C-Year'!E164,"")</f>
        <v>#VALUE!</v>
      </c>
    </row>
    <row r="165" spans="2:7" ht="12.75" customHeight="1" outlineLevel="3">
      <c r="B165" s="22">
        <v>1107240</v>
      </c>
      <c r="C165" s="31" t="s">
        <v>72</v>
      </c>
      <c r="D165" s="119"/>
      <c r="E165" s="113" t="str">
        <f t="shared" si="2"/>
        <v/>
      </c>
      <c r="F165" s="26"/>
      <c r="G165" s="146" t="e">
        <f>IF(ABS(Total_Discrepancy2/'4-Step 4-C-Year'!$E$6)&lt;Threshhold2,'4-Step 4-C-Year'!E165,"")</f>
        <v>#VALUE!</v>
      </c>
    </row>
    <row r="166" spans="2:7" outlineLevel="3">
      <c r="B166" s="22">
        <v>1107241</v>
      </c>
      <c r="C166" s="32" t="s">
        <v>72</v>
      </c>
      <c r="D166" s="120"/>
      <c r="E166" s="113" t="str">
        <f t="shared" si="2"/>
        <v/>
      </c>
      <c r="F166" s="26"/>
      <c r="G166" s="146" t="e">
        <f>IF(ABS(Total_Discrepancy2/'4-Step 4-C-Year'!$E$6)&lt;Threshhold2,'4-Step 4-C-Year'!E166,"")</f>
        <v>#VALUE!</v>
      </c>
    </row>
    <row r="167" spans="2:7" outlineLevel="3">
      <c r="B167" s="22">
        <v>1107300</v>
      </c>
      <c r="C167" s="30" t="s">
        <v>144</v>
      </c>
      <c r="D167" s="119"/>
      <c r="E167" s="113" t="str">
        <f t="shared" si="2"/>
        <v/>
      </c>
      <c r="F167" s="26"/>
      <c r="G167" s="146" t="e">
        <f>IF(ABS(Total_Discrepancy2/'4-Step 4-C-Year'!$E$6)&lt;Threshhold2,'4-Step 4-C-Year'!E167,"")</f>
        <v>#VALUE!</v>
      </c>
    </row>
    <row r="168" spans="2:7" ht="12.75" customHeight="1" outlineLevel="3">
      <c r="B168" s="22">
        <v>1107310</v>
      </c>
      <c r="C168" s="31" t="s">
        <v>73</v>
      </c>
      <c r="D168" s="120"/>
      <c r="E168" s="113" t="str">
        <f t="shared" si="2"/>
        <v/>
      </c>
      <c r="F168" s="26"/>
      <c r="G168" s="146" t="e">
        <f>IF(ABS(Total_Discrepancy2/'4-Step 4-C-Year'!$E$6)&lt;Threshhold2,'4-Step 4-C-Year'!E168,"")</f>
        <v>#VALUE!</v>
      </c>
    </row>
    <row r="169" spans="2:7" ht="12.75" customHeight="1" outlineLevel="3">
      <c r="B169" s="22">
        <v>1107311</v>
      </c>
      <c r="C169" s="32" t="s">
        <v>73</v>
      </c>
      <c r="D169" s="119"/>
      <c r="E169" s="113" t="str">
        <f t="shared" si="2"/>
        <v/>
      </c>
      <c r="F169" s="26"/>
      <c r="G169" s="146" t="e">
        <f>IF(ABS(Total_Discrepancy2/'4-Step 4-C-Year'!$E$6)&lt;Threshhold2,'4-Step 4-C-Year'!E169,"")</f>
        <v>#VALUE!</v>
      </c>
    </row>
    <row r="170" spans="2:7" ht="12.75" customHeight="1" outlineLevel="3">
      <c r="B170" s="22">
        <v>1107320</v>
      </c>
      <c r="C170" s="31" t="s">
        <v>74</v>
      </c>
      <c r="D170" s="120"/>
      <c r="E170" s="113" t="str">
        <f t="shared" si="2"/>
        <v/>
      </c>
      <c r="F170" s="26"/>
      <c r="G170" s="146" t="e">
        <f>IF(ABS(Total_Discrepancy2/'4-Step 4-C-Year'!$E$6)&lt;Threshhold2,'4-Step 4-C-Year'!E170,"")</f>
        <v>#VALUE!</v>
      </c>
    </row>
    <row r="171" spans="2:7" ht="12.75" customHeight="1" outlineLevel="3">
      <c r="B171" s="22">
        <v>1107321</v>
      </c>
      <c r="C171" s="32" t="s">
        <v>74</v>
      </c>
      <c r="D171" s="119"/>
      <c r="E171" s="113" t="str">
        <f t="shared" si="2"/>
        <v/>
      </c>
      <c r="F171" s="26"/>
      <c r="G171" s="146" t="e">
        <f>IF(ABS(Total_Discrepancy2/'4-Step 4-C-Year'!$E$6)&lt;Threshhold2,'4-Step 4-C-Year'!E171,"")</f>
        <v>#VALUE!</v>
      </c>
    </row>
    <row r="172" spans="2:7" ht="12.75" customHeight="1" outlineLevel="3">
      <c r="B172" s="22">
        <v>1107330</v>
      </c>
      <c r="C172" s="31" t="s">
        <v>75</v>
      </c>
      <c r="D172" s="120"/>
      <c r="E172" s="113" t="str">
        <f t="shared" si="2"/>
        <v/>
      </c>
      <c r="F172" s="26"/>
      <c r="G172" s="146" t="e">
        <f>IF(ABS(Total_Discrepancy2/'4-Step 4-C-Year'!$E$6)&lt;Threshhold2,'4-Step 4-C-Year'!E172,"")</f>
        <v>#VALUE!</v>
      </c>
    </row>
    <row r="173" spans="2:7" ht="12.75" customHeight="1" outlineLevel="3">
      <c r="B173" s="22">
        <v>1107331</v>
      </c>
      <c r="C173" s="32" t="s">
        <v>75</v>
      </c>
      <c r="D173" s="119"/>
      <c r="E173" s="113" t="str">
        <f t="shared" si="2"/>
        <v/>
      </c>
      <c r="F173" s="26"/>
      <c r="G173" s="146" t="e">
        <f>IF(ABS(Total_Discrepancy2/'4-Step 4-C-Year'!$E$6)&lt;Threshhold2,'4-Step 4-C-Year'!E173,"")</f>
        <v>#VALUE!</v>
      </c>
    </row>
    <row r="174" spans="2:7" ht="12.75" customHeight="1" outlineLevel="3">
      <c r="B174" s="22">
        <v>1107340</v>
      </c>
      <c r="C174" s="31" t="s">
        <v>76</v>
      </c>
      <c r="D174" s="120"/>
      <c r="E174" s="113" t="str">
        <f t="shared" si="2"/>
        <v/>
      </c>
      <c r="F174" s="26"/>
      <c r="G174" s="146" t="e">
        <f>IF(ABS(Total_Discrepancy2/'4-Step 4-C-Year'!$E$6)&lt;Threshhold2,'4-Step 4-C-Year'!E174,"")</f>
        <v>#VALUE!</v>
      </c>
    </row>
    <row r="175" spans="2:7" ht="12.75" customHeight="1" outlineLevel="3">
      <c r="B175" s="22">
        <v>1107341</v>
      </c>
      <c r="C175" s="32" t="s">
        <v>76</v>
      </c>
      <c r="D175" s="119"/>
      <c r="E175" s="113" t="str">
        <f t="shared" si="2"/>
        <v/>
      </c>
      <c r="F175" s="26"/>
      <c r="G175" s="146" t="e">
        <f>IF(ABS(Total_Discrepancy2/'4-Step 4-C-Year'!$E$6)&lt;Threshhold2,'4-Step 4-C-Year'!E175,"")</f>
        <v>#VALUE!</v>
      </c>
    </row>
    <row r="176" spans="2:7" ht="12.75" customHeight="1" outlineLevel="3">
      <c r="B176" s="22">
        <v>1107350</v>
      </c>
      <c r="C176" s="31" t="s">
        <v>77</v>
      </c>
      <c r="D176" s="120"/>
      <c r="E176" s="113" t="str">
        <f t="shared" si="2"/>
        <v/>
      </c>
      <c r="F176" s="26"/>
      <c r="G176" s="146" t="e">
        <f>IF(ABS(Total_Discrepancy2/'4-Step 4-C-Year'!$E$6)&lt;Threshhold2,'4-Step 4-C-Year'!E176,"")</f>
        <v>#VALUE!</v>
      </c>
    </row>
    <row r="177" spans="2:7" s="29" customFormat="1" ht="20.100000000000001" customHeight="1" outlineLevel="3">
      <c r="B177" s="22">
        <v>1107351</v>
      </c>
      <c r="C177" s="32" t="s">
        <v>77</v>
      </c>
      <c r="D177" s="116"/>
      <c r="E177" s="113" t="str">
        <f t="shared" si="2"/>
        <v/>
      </c>
      <c r="F177" s="26"/>
      <c r="G177" s="146" t="e">
        <f>IF(ABS(Total_Discrepancy2/'4-Step 4-C-Year'!$E$6)&lt;Threshhold2,'4-Step 4-C-Year'!E177,"")</f>
        <v>#VALUE!</v>
      </c>
    </row>
    <row r="178" spans="2:7" ht="12.75" customHeight="1" outlineLevel="3">
      <c r="B178" s="22">
        <v>1107360</v>
      </c>
      <c r="C178" s="31" t="s">
        <v>279</v>
      </c>
      <c r="D178" s="118"/>
      <c r="E178" s="113" t="str">
        <f t="shared" si="2"/>
        <v/>
      </c>
      <c r="F178" s="26"/>
      <c r="G178" s="146" t="e">
        <f>IF(ABS(Total_Discrepancy2/'4-Step 4-C-Year'!$E$6)&lt;Threshhold2,'4-Step 4-C-Year'!E178,"")</f>
        <v>#VALUE!</v>
      </c>
    </row>
    <row r="179" spans="2:7" ht="12.75" customHeight="1" outlineLevel="3">
      <c r="B179" s="22">
        <v>1107361</v>
      </c>
      <c r="C179" s="32" t="s">
        <v>279</v>
      </c>
      <c r="D179" s="119"/>
      <c r="E179" s="113" t="str">
        <f t="shared" si="2"/>
        <v/>
      </c>
      <c r="F179" s="26"/>
      <c r="G179" s="146" t="e">
        <f>IF(ABS(Total_Discrepancy2/'4-Step 4-C-Year'!$E$6)&lt;Threshhold2,'4-Step 4-C-Year'!E179,"")</f>
        <v>#VALUE!</v>
      </c>
    </row>
    <row r="180" spans="2:7" ht="12.75" customHeight="1" outlineLevel="2">
      <c r="B180" s="22">
        <v>1108000</v>
      </c>
      <c r="C180" s="27" t="s">
        <v>145</v>
      </c>
      <c r="D180" s="120"/>
      <c r="E180" s="113" t="str">
        <f t="shared" si="2"/>
        <v/>
      </c>
      <c r="F180" s="26"/>
      <c r="G180" s="146" t="e">
        <f>IF(ABS(Total_Discrepancy2/'4-Step 4-C-Year'!$E$6)&lt;Threshhold2,'4-Step 4-C-Year'!E180,"")</f>
        <v>#VALUE!</v>
      </c>
    </row>
    <row r="181" spans="2:7" ht="12.75" customHeight="1" outlineLevel="3">
      <c r="B181" s="22">
        <v>1108100</v>
      </c>
      <c r="C181" s="30" t="s">
        <v>146</v>
      </c>
      <c r="D181" s="118"/>
      <c r="E181" s="113" t="str">
        <f t="shared" si="2"/>
        <v/>
      </c>
      <c r="F181" s="26"/>
      <c r="G181" s="146" t="e">
        <f>IF(ABS(Total_Discrepancy2/'4-Step 4-C-Year'!$E$6)&lt;Threshhold2,'4-Step 4-C-Year'!E181,"")</f>
        <v>#VALUE!</v>
      </c>
    </row>
    <row r="182" spans="2:7" ht="12.75" customHeight="1" outlineLevel="3">
      <c r="B182" s="22">
        <v>1108110</v>
      </c>
      <c r="C182" s="31" t="s">
        <v>78</v>
      </c>
      <c r="D182" s="119"/>
      <c r="E182" s="113" t="str">
        <f t="shared" si="2"/>
        <v/>
      </c>
      <c r="F182" s="26"/>
      <c r="G182" s="146" t="e">
        <f>IF(ABS(Total_Discrepancy2/'4-Step 4-C-Year'!$E$6)&lt;Threshhold2,'4-Step 4-C-Year'!E182,"")</f>
        <v>#VALUE!</v>
      </c>
    </row>
    <row r="183" spans="2:7" ht="12.75" customHeight="1" outlineLevel="3">
      <c r="B183" s="22">
        <v>1108111</v>
      </c>
      <c r="C183" s="32" t="s">
        <v>78</v>
      </c>
      <c r="D183" s="120"/>
      <c r="E183" s="113" t="str">
        <f t="shared" si="2"/>
        <v/>
      </c>
      <c r="F183" s="26"/>
      <c r="G183" s="146" t="e">
        <f>IF(ABS(Total_Discrepancy2/'4-Step 4-C-Year'!$E$6)&lt;Threshhold2,'4-Step 4-C-Year'!E183,"")</f>
        <v>#VALUE!</v>
      </c>
    </row>
    <row r="184" spans="2:7" ht="12.75" customHeight="1" outlineLevel="3">
      <c r="B184" s="22">
        <v>1108200</v>
      </c>
      <c r="C184" s="30" t="s">
        <v>147</v>
      </c>
      <c r="D184" s="118"/>
      <c r="E184" s="113" t="str">
        <f t="shared" si="2"/>
        <v/>
      </c>
      <c r="F184" s="26"/>
      <c r="G184" s="146" t="e">
        <f>IF(ABS(Total_Discrepancy2/'4-Step 4-C-Year'!$E$6)&lt;Threshhold2,'4-Step 4-C-Year'!E184,"")</f>
        <v>#VALUE!</v>
      </c>
    </row>
    <row r="185" spans="2:7" ht="12.75" customHeight="1" outlineLevel="3">
      <c r="B185" s="22">
        <v>1108210</v>
      </c>
      <c r="C185" s="31" t="s">
        <v>79</v>
      </c>
      <c r="D185" s="119"/>
      <c r="E185" s="113" t="str">
        <f t="shared" si="2"/>
        <v/>
      </c>
      <c r="F185" s="26"/>
      <c r="G185" s="146" t="e">
        <f>IF(ABS(Total_Discrepancy2/'4-Step 4-C-Year'!$E$6)&lt;Threshhold2,'4-Step 4-C-Year'!E185,"")</f>
        <v>#VALUE!</v>
      </c>
    </row>
    <row r="186" spans="2:7" outlineLevel="3">
      <c r="B186" s="22">
        <v>1108211</v>
      </c>
      <c r="C186" s="32" t="s">
        <v>79</v>
      </c>
      <c r="D186" s="120"/>
      <c r="E186" s="113" t="str">
        <f t="shared" si="2"/>
        <v/>
      </c>
      <c r="F186" s="26"/>
      <c r="G186" s="146" t="e">
        <f>IF(ABS(Total_Discrepancy2/'4-Step 4-C-Year'!$E$6)&lt;Threshhold2,'4-Step 4-C-Year'!E186,"")</f>
        <v>#VALUE!</v>
      </c>
    </row>
    <row r="187" spans="2:7" s="29" customFormat="1" ht="20.100000000000001" customHeight="1" outlineLevel="3">
      <c r="B187" s="22">
        <v>1108300</v>
      </c>
      <c r="C187" s="30" t="s">
        <v>148</v>
      </c>
      <c r="D187" s="136"/>
      <c r="E187" s="113" t="str">
        <f t="shared" si="2"/>
        <v/>
      </c>
      <c r="F187" s="26"/>
      <c r="G187" s="146" t="e">
        <f>IF(ABS(Total_Discrepancy2/'4-Step 4-C-Year'!$E$6)&lt;Threshhold2,'4-Step 4-C-Year'!E187,"")</f>
        <v>#VALUE!</v>
      </c>
    </row>
    <row r="188" spans="2:7" ht="12.75" customHeight="1" outlineLevel="3">
      <c r="B188" s="22">
        <v>1108310</v>
      </c>
      <c r="C188" s="31" t="s">
        <v>80</v>
      </c>
      <c r="D188" s="137"/>
      <c r="E188" s="113" t="str">
        <f t="shared" si="2"/>
        <v/>
      </c>
      <c r="F188" s="26"/>
      <c r="G188" s="146" t="e">
        <f>IF(ABS(Total_Discrepancy2/'4-Step 4-C-Year'!$E$6)&lt;Threshhold2,'4-Step 4-C-Year'!E188,"")</f>
        <v>#VALUE!</v>
      </c>
    </row>
    <row r="189" spans="2:7" ht="12.75" customHeight="1" outlineLevel="3">
      <c r="B189" s="22">
        <v>1108311</v>
      </c>
      <c r="C189" s="32" t="s">
        <v>80</v>
      </c>
      <c r="D189" s="138"/>
      <c r="E189" s="113" t="str">
        <f t="shared" si="2"/>
        <v/>
      </c>
      <c r="F189" s="26"/>
      <c r="G189" s="146" t="e">
        <f>IF(ABS(Total_Discrepancy2/'4-Step 4-C-Year'!$E$6)&lt;Threshhold2,'4-Step 4-C-Year'!E189,"")</f>
        <v>#VALUE!</v>
      </c>
    </row>
    <row r="190" spans="2:7" ht="12.75" customHeight="1" outlineLevel="2">
      <c r="B190" s="22">
        <v>1109000</v>
      </c>
      <c r="C190" s="40" t="s">
        <v>149</v>
      </c>
      <c r="D190" s="139"/>
      <c r="E190" s="113" t="str">
        <f t="shared" si="2"/>
        <v/>
      </c>
      <c r="F190" s="26"/>
      <c r="G190" s="146" t="e">
        <f>IF(ABS(Total_Discrepancy2/'4-Step 4-C-Year'!$E$6)&lt;Threshhold2,'4-Step 4-C-Year'!E190,"")</f>
        <v>#VALUE!</v>
      </c>
    </row>
    <row r="191" spans="2:7" ht="12.75" customHeight="1" outlineLevel="3">
      <c r="B191" s="22">
        <v>1109100</v>
      </c>
      <c r="C191" s="41" t="s">
        <v>150</v>
      </c>
      <c r="D191" s="138"/>
      <c r="E191" s="113" t="str">
        <f t="shared" si="2"/>
        <v/>
      </c>
      <c r="F191" s="26"/>
      <c r="G191" s="146" t="e">
        <f>IF(ABS(Total_Discrepancy2/'4-Step 4-C-Year'!$E$6)&lt;Threshhold2,'4-Step 4-C-Year'!E191,"")</f>
        <v>#VALUE!</v>
      </c>
    </row>
    <row r="192" spans="2:7" ht="12.75" customHeight="1" outlineLevel="3">
      <c r="B192" s="22">
        <v>1109110</v>
      </c>
      <c r="C192" s="42" t="s">
        <v>81</v>
      </c>
      <c r="D192" s="139"/>
      <c r="E192" s="113" t="str">
        <f t="shared" si="2"/>
        <v/>
      </c>
      <c r="F192" s="26"/>
      <c r="G192" s="146" t="e">
        <f>IF(ABS(Total_Discrepancy2/'4-Step 4-C-Year'!$E$6)&lt;Threshhold2,'4-Step 4-C-Year'!E192,"")</f>
        <v>#VALUE!</v>
      </c>
    </row>
    <row r="193" spans="2:7" ht="12.75" customHeight="1" outlineLevel="3">
      <c r="B193" s="22">
        <v>1109111</v>
      </c>
      <c r="C193" s="43" t="s">
        <v>81</v>
      </c>
      <c r="D193" s="138"/>
      <c r="E193" s="113" t="str">
        <f t="shared" si="2"/>
        <v/>
      </c>
      <c r="F193" s="26"/>
      <c r="G193" s="146" t="e">
        <f>IF(ABS(Total_Discrepancy2/'4-Step 4-C-Year'!$E$6)&lt;Threshhold2,'4-Step 4-C-Year'!E193,"")</f>
        <v>#VALUE!</v>
      </c>
    </row>
    <row r="194" spans="2:7" ht="12.75" customHeight="1" outlineLevel="3">
      <c r="B194" s="22">
        <v>1109140</v>
      </c>
      <c r="C194" s="42" t="s">
        <v>82</v>
      </c>
      <c r="D194" s="139"/>
      <c r="E194" s="113" t="str">
        <f t="shared" si="2"/>
        <v/>
      </c>
      <c r="F194" s="26"/>
      <c r="G194" s="146" t="e">
        <f>IF(ABS(Total_Discrepancy2/'4-Step 4-C-Year'!$E$6)&lt;Threshhold2,'4-Step 4-C-Year'!E194,"")</f>
        <v>#VALUE!</v>
      </c>
    </row>
    <row r="195" spans="2:7" ht="12.75" customHeight="1" outlineLevel="3">
      <c r="B195" s="22">
        <v>1109141</v>
      </c>
      <c r="C195" s="43" t="s">
        <v>82</v>
      </c>
      <c r="D195" s="137"/>
      <c r="E195" s="113" t="str">
        <f t="shared" si="2"/>
        <v/>
      </c>
      <c r="F195" s="26"/>
      <c r="G195" s="146" t="e">
        <f>IF(ABS(Total_Discrepancy2/'4-Step 4-C-Year'!$E$6)&lt;Threshhold2,'4-Step 4-C-Year'!E195,"")</f>
        <v>#VALUE!</v>
      </c>
    </row>
    <row r="196" spans="2:7" ht="12.75" customHeight="1" outlineLevel="3">
      <c r="B196" s="22">
        <v>1109150</v>
      </c>
      <c r="C196" s="42" t="s">
        <v>83</v>
      </c>
      <c r="D196" s="138"/>
      <c r="E196" s="113" t="str">
        <f t="shared" si="2"/>
        <v/>
      </c>
      <c r="F196" s="26"/>
      <c r="G196" s="146" t="e">
        <f>IF(ABS(Total_Discrepancy2/'4-Step 4-C-Year'!$E$6)&lt;Threshhold2,'4-Step 4-C-Year'!E196,"")</f>
        <v>#VALUE!</v>
      </c>
    </row>
    <row r="197" spans="2:7" ht="12.75" customHeight="1" outlineLevel="3">
      <c r="B197" s="22">
        <v>1109151</v>
      </c>
      <c r="C197" s="44" t="s">
        <v>83</v>
      </c>
      <c r="D197" s="139"/>
      <c r="E197" s="113" t="str">
        <f t="shared" si="2"/>
        <v/>
      </c>
      <c r="F197" s="26"/>
      <c r="G197" s="146" t="e">
        <f>IF(ABS(Total_Discrepancy2/'4-Step 4-C-Year'!$E$6)&lt;Threshhold2,'4-Step 4-C-Year'!E197,"")</f>
        <v>#VALUE!</v>
      </c>
    </row>
    <row r="198" spans="2:7" ht="12.75" customHeight="1" outlineLevel="3">
      <c r="B198" s="22">
        <v>1109200</v>
      </c>
      <c r="C198" s="41" t="s">
        <v>151</v>
      </c>
      <c r="D198" s="138"/>
      <c r="E198" s="113" t="str">
        <f t="shared" si="2"/>
        <v/>
      </c>
      <c r="F198" s="26"/>
      <c r="G198" s="146" t="e">
        <f>IF(ABS(Total_Discrepancy2/'4-Step 4-C-Year'!$E$6)&lt;Threshhold2,'4-Step 4-C-Year'!E198,"")</f>
        <v>#VALUE!</v>
      </c>
    </row>
    <row r="199" spans="2:7" ht="12.75" customHeight="1" outlineLevel="3">
      <c r="B199" s="22">
        <v>1109210</v>
      </c>
      <c r="C199" s="42" t="s">
        <v>84</v>
      </c>
      <c r="D199" s="139"/>
      <c r="E199" s="113" t="str">
        <f t="shared" si="2"/>
        <v/>
      </c>
      <c r="F199" s="26"/>
      <c r="G199" s="146" t="e">
        <f>IF(ABS(Total_Discrepancy2/'4-Step 4-C-Year'!$E$6)&lt;Threshhold2,'4-Step 4-C-Year'!E199,"")</f>
        <v>#VALUE!</v>
      </c>
    </row>
    <row r="200" spans="2:7" ht="12.75" customHeight="1" outlineLevel="3">
      <c r="B200" s="22">
        <v>1109211</v>
      </c>
      <c r="C200" s="44" t="s">
        <v>84</v>
      </c>
      <c r="D200" s="137"/>
      <c r="E200" s="113" t="str">
        <f t="shared" ref="E200:E263" si="3">IF(ISERROR(G200),"",G200)</f>
        <v/>
      </c>
      <c r="F200" s="26"/>
      <c r="G200" s="146" t="e">
        <f>IF(ABS(Total_Discrepancy2/'4-Step 4-C-Year'!$E$6)&lt;Threshhold2,'4-Step 4-C-Year'!E200,"")</f>
        <v>#VALUE!</v>
      </c>
    </row>
    <row r="201" spans="2:7" ht="12.75" customHeight="1" outlineLevel="3">
      <c r="B201" s="22">
        <v>1109230</v>
      </c>
      <c r="C201" s="42" t="s">
        <v>179</v>
      </c>
      <c r="D201" s="138"/>
      <c r="E201" s="113" t="str">
        <f t="shared" si="3"/>
        <v/>
      </c>
      <c r="F201" s="26"/>
      <c r="G201" s="146" t="e">
        <f>IF(ABS(Total_Discrepancy2/'4-Step 4-C-Year'!$E$6)&lt;Threshhold2,'4-Step 4-C-Year'!E201,"")</f>
        <v>#VALUE!</v>
      </c>
    </row>
    <row r="202" spans="2:7" ht="12.75" customHeight="1" outlineLevel="3">
      <c r="B202" s="22">
        <v>1109231</v>
      </c>
      <c r="C202" s="44" t="s">
        <v>179</v>
      </c>
      <c r="D202" s="139"/>
      <c r="E202" s="113" t="str">
        <f t="shared" si="3"/>
        <v/>
      </c>
      <c r="F202" s="26"/>
      <c r="G202" s="146" t="e">
        <f>IF(ABS(Total_Discrepancy2/'4-Step 4-C-Year'!$E$6)&lt;Threshhold2,'4-Step 4-C-Year'!E202,"")</f>
        <v>#VALUE!</v>
      </c>
    </row>
    <row r="203" spans="2:7" outlineLevel="3">
      <c r="B203" s="22">
        <v>1109300</v>
      </c>
      <c r="C203" s="41" t="s">
        <v>152</v>
      </c>
      <c r="D203" s="138"/>
      <c r="E203" s="113" t="str">
        <f t="shared" si="3"/>
        <v/>
      </c>
      <c r="F203" s="26"/>
      <c r="G203" s="146" t="e">
        <f>IF(ABS(Total_Discrepancy2/'4-Step 4-C-Year'!$E$6)&lt;Threshhold2,'4-Step 4-C-Year'!E203,"")</f>
        <v>#VALUE!</v>
      </c>
    </row>
    <row r="204" spans="2:7" outlineLevel="3">
      <c r="B204" s="22">
        <v>1109310</v>
      </c>
      <c r="C204" s="42" t="s">
        <v>85</v>
      </c>
      <c r="D204" s="139"/>
      <c r="E204" s="113" t="str">
        <f t="shared" si="3"/>
        <v/>
      </c>
      <c r="F204" s="26"/>
      <c r="G204" s="146" t="e">
        <f>IF(ABS(Total_Discrepancy2/'4-Step 4-C-Year'!$E$6)&lt;Threshhold2,'4-Step 4-C-Year'!E204,"")</f>
        <v>#VALUE!</v>
      </c>
    </row>
    <row r="205" spans="2:7" ht="12.75" customHeight="1" outlineLevel="3">
      <c r="B205" s="22">
        <v>1109311</v>
      </c>
      <c r="C205" s="44" t="s">
        <v>85</v>
      </c>
      <c r="D205" s="138"/>
      <c r="E205" s="113" t="str">
        <f t="shared" si="3"/>
        <v/>
      </c>
      <c r="F205" s="26"/>
      <c r="G205" s="146" t="e">
        <f>IF(ABS(Total_Discrepancy2/'4-Step 4-C-Year'!$E$6)&lt;Threshhold2,'4-Step 4-C-Year'!E205,"")</f>
        <v>#VALUE!</v>
      </c>
    </row>
    <row r="206" spans="2:7" ht="12.75" customHeight="1" outlineLevel="3">
      <c r="B206" s="22">
        <v>1109330</v>
      </c>
      <c r="C206" s="42" t="s">
        <v>281</v>
      </c>
      <c r="D206" s="139"/>
      <c r="E206" s="113" t="str">
        <f t="shared" si="3"/>
        <v/>
      </c>
      <c r="F206" s="26"/>
      <c r="G206" s="146" t="e">
        <f>IF(ABS(Total_Discrepancy2/'4-Step 4-C-Year'!$E$6)&lt;Threshhold2,'4-Step 4-C-Year'!E206,"")</f>
        <v>#VALUE!</v>
      </c>
    </row>
    <row r="207" spans="2:7" ht="12.75" customHeight="1" outlineLevel="3">
      <c r="B207" s="22">
        <v>1109331</v>
      </c>
      <c r="C207" s="44" t="s">
        <v>281</v>
      </c>
      <c r="D207" s="137"/>
      <c r="E207" s="113" t="str">
        <f t="shared" si="3"/>
        <v/>
      </c>
      <c r="F207" s="26"/>
      <c r="G207" s="146" t="e">
        <f>IF(ABS(Total_Discrepancy2/'4-Step 4-C-Year'!$E$6)&lt;Threshhold2,'4-Step 4-C-Year'!E207,"")</f>
        <v>#VALUE!</v>
      </c>
    </row>
    <row r="208" spans="2:7" ht="12.75" customHeight="1" outlineLevel="3">
      <c r="B208" s="22">
        <v>1109350</v>
      </c>
      <c r="C208" s="42" t="s">
        <v>86</v>
      </c>
      <c r="D208" s="138"/>
      <c r="E208" s="113" t="str">
        <f t="shared" si="3"/>
        <v/>
      </c>
      <c r="F208" s="26"/>
      <c r="G208" s="146" t="e">
        <f>IF(ABS(Total_Discrepancy2/'4-Step 4-C-Year'!$E$6)&lt;Threshhold2,'4-Step 4-C-Year'!E208,"")</f>
        <v>#VALUE!</v>
      </c>
    </row>
    <row r="209" spans="2:7" ht="12.75" customHeight="1" outlineLevel="3">
      <c r="B209" s="22">
        <v>1109351</v>
      </c>
      <c r="C209" s="44" t="s">
        <v>86</v>
      </c>
      <c r="D209" s="139"/>
      <c r="E209" s="113" t="str">
        <f t="shared" si="3"/>
        <v/>
      </c>
      <c r="F209" s="26"/>
      <c r="G209" s="146" t="e">
        <f>IF(ABS(Total_Discrepancy2/'4-Step 4-C-Year'!$E$6)&lt;Threshhold2,'4-Step 4-C-Year'!E209,"")</f>
        <v>#VALUE!</v>
      </c>
    </row>
    <row r="210" spans="2:7" ht="12.75" customHeight="1" outlineLevel="3">
      <c r="B210" s="22">
        <v>1109400</v>
      </c>
      <c r="C210" s="41" t="s">
        <v>153</v>
      </c>
      <c r="D210" s="138"/>
      <c r="E210" s="113" t="str">
        <f t="shared" si="3"/>
        <v/>
      </c>
      <c r="F210" s="26"/>
      <c r="G210" s="146" t="e">
        <f>IF(ABS(Total_Discrepancy2/'4-Step 4-C-Year'!$E$6)&lt;Threshhold2,'4-Step 4-C-Year'!E210,"")</f>
        <v>#VALUE!</v>
      </c>
    </row>
    <row r="211" spans="2:7" ht="12.75" customHeight="1" outlineLevel="3">
      <c r="B211" s="22">
        <v>1109410</v>
      </c>
      <c r="C211" s="42" t="s">
        <v>87</v>
      </c>
      <c r="D211" s="139"/>
      <c r="E211" s="113" t="str">
        <f t="shared" si="3"/>
        <v/>
      </c>
      <c r="F211" s="26"/>
      <c r="G211" s="146" t="e">
        <f>IF(ABS(Total_Discrepancy2/'4-Step 4-C-Year'!$E$6)&lt;Threshhold2,'4-Step 4-C-Year'!E211,"")</f>
        <v>#VALUE!</v>
      </c>
    </row>
    <row r="212" spans="2:7" ht="12.75" customHeight="1" outlineLevel="3">
      <c r="B212" s="22">
        <v>1109411</v>
      </c>
      <c r="C212" s="44" t="s">
        <v>87</v>
      </c>
      <c r="D212" s="138"/>
      <c r="E212" s="113" t="str">
        <f t="shared" si="3"/>
        <v/>
      </c>
      <c r="F212" s="26"/>
      <c r="G212" s="146" t="e">
        <f>IF(ABS(Total_Discrepancy2/'4-Step 4-C-Year'!$E$6)&lt;Threshhold2,'4-Step 4-C-Year'!E212,"")</f>
        <v>#VALUE!</v>
      </c>
    </row>
    <row r="213" spans="2:7" ht="12.75" customHeight="1" outlineLevel="3">
      <c r="B213" s="22">
        <v>1109420</v>
      </c>
      <c r="C213" s="42" t="s">
        <v>154</v>
      </c>
      <c r="D213" s="139"/>
      <c r="E213" s="113" t="str">
        <f t="shared" si="3"/>
        <v/>
      </c>
      <c r="F213" s="26"/>
      <c r="G213" s="146" t="e">
        <f>IF(ABS(Total_Discrepancy2/'4-Step 4-C-Year'!$E$6)&lt;Threshhold2,'4-Step 4-C-Year'!E213,"")</f>
        <v>#VALUE!</v>
      </c>
    </row>
    <row r="214" spans="2:7" ht="12.75" customHeight="1" outlineLevel="3">
      <c r="B214" s="22">
        <v>1109421</v>
      </c>
      <c r="C214" s="44" t="s">
        <v>154</v>
      </c>
      <c r="D214" s="137"/>
      <c r="E214" s="113" t="str">
        <f t="shared" si="3"/>
        <v/>
      </c>
      <c r="F214" s="26"/>
      <c r="G214" s="146" t="e">
        <f>IF(ABS(Total_Discrepancy2/'4-Step 4-C-Year'!$E$6)&lt;Threshhold2,'4-Step 4-C-Year'!E214,"")</f>
        <v>#VALUE!</v>
      </c>
    </row>
    <row r="215" spans="2:7" ht="12.75" customHeight="1" outlineLevel="3">
      <c r="B215" s="22">
        <v>1109430</v>
      </c>
      <c r="C215" s="42" t="s">
        <v>88</v>
      </c>
      <c r="D215" s="138"/>
      <c r="E215" s="113" t="str">
        <f t="shared" si="3"/>
        <v/>
      </c>
      <c r="F215" s="26"/>
      <c r="G215" s="146" t="e">
        <f>IF(ABS(Total_Discrepancy2/'4-Step 4-C-Year'!$E$6)&lt;Threshhold2,'4-Step 4-C-Year'!E215,"")</f>
        <v>#VALUE!</v>
      </c>
    </row>
    <row r="216" spans="2:7" ht="12.75" customHeight="1" outlineLevel="3">
      <c r="B216" s="22">
        <v>1109431</v>
      </c>
      <c r="C216" s="44" t="s">
        <v>88</v>
      </c>
      <c r="D216" s="139"/>
      <c r="E216" s="113" t="str">
        <f t="shared" si="3"/>
        <v/>
      </c>
      <c r="F216" s="26"/>
      <c r="G216" s="146" t="e">
        <f>IF(ABS(Total_Discrepancy2/'4-Step 4-C-Year'!$E$6)&lt;Threshhold2,'4-Step 4-C-Year'!E216,"")</f>
        <v>#VALUE!</v>
      </c>
    </row>
    <row r="217" spans="2:7" ht="12.75" customHeight="1" outlineLevel="3">
      <c r="B217" s="22">
        <v>1109500</v>
      </c>
      <c r="C217" s="41" t="s">
        <v>155</v>
      </c>
      <c r="D217" s="137"/>
      <c r="E217" s="113" t="str">
        <f t="shared" si="3"/>
        <v/>
      </c>
      <c r="F217" s="26"/>
      <c r="G217" s="146" t="e">
        <f>IF(ABS(Total_Discrepancy2/'4-Step 4-C-Year'!$E$6)&lt;Threshhold2,'4-Step 4-C-Year'!E217,"")</f>
        <v>#VALUE!</v>
      </c>
    </row>
    <row r="218" spans="2:7" ht="12.75" customHeight="1" outlineLevel="3">
      <c r="B218" s="22">
        <v>1109510</v>
      </c>
      <c r="C218" s="42" t="s">
        <v>89</v>
      </c>
      <c r="D218" s="138"/>
      <c r="E218" s="113" t="str">
        <f t="shared" si="3"/>
        <v/>
      </c>
      <c r="F218" s="26"/>
      <c r="G218" s="146" t="e">
        <f>IF(ABS(Total_Discrepancy2/'4-Step 4-C-Year'!$E$6)&lt;Threshhold2,'4-Step 4-C-Year'!E218,"")</f>
        <v>#VALUE!</v>
      </c>
    </row>
    <row r="219" spans="2:7" ht="12.75" customHeight="1" outlineLevel="3">
      <c r="B219" s="22">
        <v>1109511</v>
      </c>
      <c r="C219" s="44" t="s">
        <v>89</v>
      </c>
      <c r="D219" s="139"/>
      <c r="E219" s="113" t="str">
        <f t="shared" si="3"/>
        <v/>
      </c>
      <c r="F219" s="26"/>
      <c r="G219" s="146" t="e">
        <f>IF(ABS(Total_Discrepancy2/'4-Step 4-C-Year'!$E$6)&lt;Threshhold2,'4-Step 4-C-Year'!E219,"")</f>
        <v>#VALUE!</v>
      </c>
    </row>
    <row r="220" spans="2:7" s="29" customFormat="1" ht="20.100000000000001" customHeight="1" outlineLevel="3">
      <c r="B220" s="22">
        <v>1109600</v>
      </c>
      <c r="C220" s="41" t="s">
        <v>156</v>
      </c>
      <c r="D220" s="136"/>
      <c r="E220" s="113" t="str">
        <f t="shared" si="3"/>
        <v/>
      </c>
      <c r="F220" s="26"/>
      <c r="G220" s="146" t="e">
        <f>IF(ABS(Total_Discrepancy2/'4-Step 4-C-Year'!$E$6)&lt;Threshhold2,'4-Step 4-C-Year'!E220,"")</f>
        <v>#VALUE!</v>
      </c>
    </row>
    <row r="221" spans="2:7" ht="12.75" customHeight="1" outlineLevel="3">
      <c r="B221" s="22">
        <v>1109610</v>
      </c>
      <c r="C221" s="42" t="s">
        <v>90</v>
      </c>
      <c r="D221" s="137"/>
      <c r="E221" s="113" t="str">
        <f t="shared" si="3"/>
        <v/>
      </c>
      <c r="F221" s="26"/>
      <c r="G221" s="146" t="e">
        <f>IF(ABS(Total_Discrepancy2/'4-Step 4-C-Year'!$E$6)&lt;Threshhold2,'4-Step 4-C-Year'!E221,"")</f>
        <v>#VALUE!</v>
      </c>
    </row>
    <row r="222" spans="2:7" ht="12.75" customHeight="1" outlineLevel="3">
      <c r="B222" s="22">
        <v>1109611</v>
      </c>
      <c r="C222" s="44" t="s">
        <v>90</v>
      </c>
      <c r="D222" s="138"/>
      <c r="E222" s="113" t="str">
        <f t="shared" si="3"/>
        <v/>
      </c>
      <c r="F222" s="26"/>
      <c r="G222" s="146" t="e">
        <f>IF(ABS(Total_Discrepancy2/'4-Step 4-C-Year'!$E$6)&lt;Threshhold2,'4-Step 4-C-Year'!E222,"")</f>
        <v>#VALUE!</v>
      </c>
    </row>
    <row r="223" spans="2:7" ht="12.75" customHeight="1" outlineLevel="2">
      <c r="B223" s="22">
        <v>1110000</v>
      </c>
      <c r="C223" s="40" t="s">
        <v>157</v>
      </c>
      <c r="D223" s="139"/>
      <c r="E223" s="113" t="str">
        <f t="shared" si="3"/>
        <v/>
      </c>
      <c r="F223" s="26"/>
      <c r="G223" s="146" t="e">
        <f>IF(ABS(Total_Discrepancy2/'4-Step 4-C-Year'!$E$6)&lt;Threshhold2,'4-Step 4-C-Year'!E223,"")</f>
        <v>#VALUE!</v>
      </c>
    </row>
    <row r="224" spans="2:7" s="29" customFormat="1" ht="20.100000000000001" customHeight="1" outlineLevel="3">
      <c r="B224" s="22">
        <v>1110100</v>
      </c>
      <c r="C224" s="41" t="s">
        <v>157</v>
      </c>
      <c r="D224" s="136"/>
      <c r="E224" s="113" t="str">
        <f t="shared" si="3"/>
        <v/>
      </c>
      <c r="F224" s="26"/>
      <c r="G224" s="146" t="e">
        <f>IF(ABS(Total_Discrepancy2/'4-Step 4-C-Year'!$E$6)&lt;Threshhold2,'4-Step 4-C-Year'!E224,"")</f>
        <v>#VALUE!</v>
      </c>
    </row>
    <row r="225" spans="2:7" ht="12.75" customHeight="1" outlineLevel="3">
      <c r="B225" s="22">
        <v>1110110</v>
      </c>
      <c r="C225" s="42" t="s">
        <v>91</v>
      </c>
      <c r="D225" s="137"/>
      <c r="E225" s="113" t="str">
        <f t="shared" si="3"/>
        <v/>
      </c>
      <c r="F225" s="26"/>
      <c r="G225" s="146" t="e">
        <f>IF(ABS(Total_Discrepancy2/'4-Step 4-C-Year'!$E$6)&lt;Threshhold2,'4-Step 4-C-Year'!E225,"")</f>
        <v>#VALUE!</v>
      </c>
    </row>
    <row r="226" spans="2:7" ht="12.75" customHeight="1" outlineLevel="3">
      <c r="B226" s="22">
        <v>1110111</v>
      </c>
      <c r="C226" s="44" t="s">
        <v>91</v>
      </c>
      <c r="D226" s="138"/>
      <c r="E226" s="113" t="str">
        <f t="shared" si="3"/>
        <v/>
      </c>
      <c r="F226" s="26"/>
      <c r="G226" s="146" t="e">
        <f>IF(ABS(Total_Discrepancy2/'4-Step 4-C-Year'!$E$6)&lt;Threshhold2,'4-Step 4-C-Year'!E226,"")</f>
        <v>#VALUE!</v>
      </c>
    </row>
    <row r="227" spans="2:7" ht="12.75" customHeight="1" outlineLevel="2">
      <c r="B227" s="22">
        <v>1111000</v>
      </c>
      <c r="C227" s="40" t="s">
        <v>158</v>
      </c>
      <c r="D227" s="139"/>
      <c r="E227" s="113" t="str">
        <f t="shared" si="3"/>
        <v/>
      </c>
      <c r="F227" s="26"/>
      <c r="G227" s="146" t="e">
        <f>IF(ABS(Total_Discrepancy2/'4-Step 4-C-Year'!$E$6)&lt;Threshhold2,'4-Step 4-C-Year'!E227,"")</f>
        <v>#VALUE!</v>
      </c>
    </row>
    <row r="228" spans="2:7" ht="12.75" customHeight="1" outlineLevel="3">
      <c r="B228" s="22">
        <v>1111100</v>
      </c>
      <c r="C228" s="41" t="s">
        <v>159</v>
      </c>
      <c r="D228" s="137"/>
      <c r="E228" s="113" t="str">
        <f t="shared" si="3"/>
        <v/>
      </c>
      <c r="F228" s="26"/>
      <c r="G228" s="146" t="e">
        <f>IF(ABS(Total_Discrepancy2/'4-Step 4-C-Year'!$E$6)&lt;Threshhold2,'4-Step 4-C-Year'!E228,"")</f>
        <v>#VALUE!</v>
      </c>
    </row>
    <row r="229" spans="2:7" ht="12.75" customHeight="1" outlineLevel="3">
      <c r="B229" s="22">
        <v>1111110</v>
      </c>
      <c r="C229" s="42" t="s">
        <v>92</v>
      </c>
      <c r="D229" s="138"/>
      <c r="E229" s="113" t="str">
        <f t="shared" si="3"/>
        <v/>
      </c>
      <c r="F229" s="26"/>
      <c r="G229" s="146" t="e">
        <f>IF(ABS(Total_Discrepancy2/'4-Step 4-C-Year'!$E$6)&lt;Threshhold2,'4-Step 4-C-Year'!E229,"")</f>
        <v>#VALUE!</v>
      </c>
    </row>
    <row r="230" spans="2:7" ht="12.75" customHeight="1" outlineLevel="3">
      <c r="B230" s="22">
        <v>1111111</v>
      </c>
      <c r="C230" s="44" t="s">
        <v>92</v>
      </c>
      <c r="D230" s="139"/>
      <c r="E230" s="113" t="str">
        <f t="shared" si="3"/>
        <v/>
      </c>
      <c r="F230" s="26"/>
      <c r="G230" s="146" t="e">
        <f>IF(ABS(Total_Discrepancy2/'4-Step 4-C-Year'!$E$6)&lt;Threshhold2,'4-Step 4-C-Year'!E230,"")</f>
        <v>#VALUE!</v>
      </c>
    </row>
    <row r="231" spans="2:7" s="29" customFormat="1" ht="20.100000000000001" customHeight="1" outlineLevel="3">
      <c r="B231" s="22">
        <v>1111200</v>
      </c>
      <c r="C231" s="41" t="s">
        <v>160</v>
      </c>
      <c r="D231" s="136"/>
      <c r="E231" s="113" t="str">
        <f t="shared" si="3"/>
        <v/>
      </c>
      <c r="F231" s="26"/>
      <c r="G231" s="146" t="e">
        <f>IF(ABS(Total_Discrepancy2/'4-Step 4-C-Year'!$E$6)&lt;Threshhold2,'4-Step 4-C-Year'!E231,"")</f>
        <v>#VALUE!</v>
      </c>
    </row>
    <row r="232" spans="2:7" ht="12.75" customHeight="1" outlineLevel="3">
      <c r="B232" s="22">
        <v>1111210</v>
      </c>
      <c r="C232" s="42" t="s">
        <v>93</v>
      </c>
      <c r="D232" s="137"/>
      <c r="E232" s="113" t="str">
        <f t="shared" si="3"/>
        <v/>
      </c>
      <c r="F232" s="26"/>
      <c r="G232" s="146" t="e">
        <f>IF(ABS(Total_Discrepancy2/'4-Step 4-C-Year'!$E$6)&lt;Threshhold2,'4-Step 4-C-Year'!E232,"")</f>
        <v>#VALUE!</v>
      </c>
    </row>
    <row r="233" spans="2:7" ht="12.75" customHeight="1" outlineLevel="3">
      <c r="B233" s="22">
        <v>1111211</v>
      </c>
      <c r="C233" s="44" t="s">
        <v>93</v>
      </c>
      <c r="D233" s="138"/>
      <c r="E233" s="113" t="str">
        <f t="shared" si="3"/>
        <v/>
      </c>
      <c r="F233" s="26"/>
      <c r="G233" s="146" t="e">
        <f>IF(ABS(Total_Discrepancy2/'4-Step 4-C-Year'!$E$6)&lt;Threshhold2,'4-Step 4-C-Year'!E233,"")</f>
        <v>#VALUE!</v>
      </c>
    </row>
    <row r="234" spans="2:7" ht="12.75" customHeight="1" outlineLevel="2">
      <c r="B234" s="22">
        <v>1112000</v>
      </c>
      <c r="C234" s="40" t="s">
        <v>161</v>
      </c>
      <c r="D234" s="139"/>
      <c r="E234" s="113" t="str">
        <f t="shared" si="3"/>
        <v/>
      </c>
      <c r="F234" s="26"/>
      <c r="G234" s="146" t="e">
        <f>IF(ABS(Total_Discrepancy2/'4-Step 4-C-Year'!$E$6)&lt;Threshhold2,'4-Step 4-C-Year'!E234,"")</f>
        <v>#VALUE!</v>
      </c>
    </row>
    <row r="235" spans="2:7" outlineLevel="3">
      <c r="B235" s="22">
        <v>1112100</v>
      </c>
      <c r="C235" s="41" t="s">
        <v>162</v>
      </c>
      <c r="D235" s="138"/>
      <c r="E235" s="113" t="str">
        <f t="shared" si="3"/>
        <v/>
      </c>
      <c r="F235" s="26"/>
      <c r="G235" s="146" t="e">
        <f>IF(ABS(Total_Discrepancy2/'4-Step 4-C-Year'!$E$6)&lt;Threshhold2,'4-Step 4-C-Year'!E235,"")</f>
        <v>#VALUE!</v>
      </c>
    </row>
    <row r="236" spans="2:7" ht="12.75" customHeight="1" outlineLevel="3">
      <c r="B236" s="22">
        <v>1112110</v>
      </c>
      <c r="C236" s="42" t="s">
        <v>94</v>
      </c>
      <c r="D236" s="139"/>
      <c r="E236" s="113" t="str">
        <f t="shared" si="3"/>
        <v/>
      </c>
      <c r="F236" s="26"/>
      <c r="G236" s="146" t="e">
        <f>IF(ABS(Total_Discrepancy2/'4-Step 4-C-Year'!$E$6)&lt;Threshhold2,'4-Step 4-C-Year'!E236,"")</f>
        <v>#VALUE!</v>
      </c>
    </row>
    <row r="237" spans="2:7" ht="12.75" customHeight="1" outlineLevel="3">
      <c r="B237" s="22">
        <v>1112111</v>
      </c>
      <c r="C237" s="44" t="s">
        <v>94</v>
      </c>
      <c r="D237" s="137"/>
      <c r="E237" s="113" t="str">
        <f t="shared" si="3"/>
        <v/>
      </c>
      <c r="F237" s="26"/>
      <c r="G237" s="146" t="e">
        <f>IF(ABS(Total_Discrepancy2/'4-Step 4-C-Year'!$E$6)&lt;Threshhold2,'4-Step 4-C-Year'!E237,"")</f>
        <v>#VALUE!</v>
      </c>
    </row>
    <row r="238" spans="2:7" ht="12.75" customHeight="1" outlineLevel="3">
      <c r="B238" s="22">
        <v>1112120</v>
      </c>
      <c r="C238" s="42" t="s">
        <v>95</v>
      </c>
      <c r="D238" s="138"/>
      <c r="E238" s="113" t="str">
        <f t="shared" si="3"/>
        <v/>
      </c>
      <c r="F238" s="26"/>
      <c r="G238" s="146" t="e">
        <f>IF(ABS(Total_Discrepancy2/'4-Step 4-C-Year'!$E$6)&lt;Threshhold2,'4-Step 4-C-Year'!E238,"")</f>
        <v>#VALUE!</v>
      </c>
    </row>
    <row r="239" spans="2:7" ht="12.75" customHeight="1" outlineLevel="3">
      <c r="B239" s="22">
        <v>1112121</v>
      </c>
      <c r="C239" s="44" t="s">
        <v>95</v>
      </c>
      <c r="D239" s="139"/>
      <c r="E239" s="113" t="str">
        <f t="shared" si="3"/>
        <v/>
      </c>
      <c r="F239" s="26"/>
      <c r="G239" s="146" t="e">
        <f>IF(ABS(Total_Discrepancy2/'4-Step 4-C-Year'!$E$6)&lt;Threshhold2,'4-Step 4-C-Year'!E239,"")</f>
        <v>#VALUE!</v>
      </c>
    </row>
    <row r="240" spans="2:7" ht="12.75" customHeight="1" outlineLevel="3">
      <c r="B240" s="22">
        <v>1112200</v>
      </c>
      <c r="C240" s="41" t="s">
        <v>163</v>
      </c>
      <c r="D240" s="137"/>
      <c r="E240" s="113" t="str">
        <f t="shared" si="3"/>
        <v/>
      </c>
      <c r="F240" s="26"/>
      <c r="G240" s="146" t="e">
        <f>IF(ABS(Total_Discrepancy2/'4-Step 4-C-Year'!$E$6)&lt;Threshhold2,'4-Step 4-C-Year'!E240,"")</f>
        <v>#VALUE!</v>
      </c>
    </row>
    <row r="241" spans="2:7" outlineLevel="3">
      <c r="B241" s="22">
        <v>1112210</v>
      </c>
      <c r="C241" s="42" t="s">
        <v>96</v>
      </c>
      <c r="D241" s="138"/>
      <c r="E241" s="113" t="str">
        <f t="shared" si="3"/>
        <v/>
      </c>
      <c r="F241" s="26"/>
      <c r="G241" s="146" t="e">
        <f>IF(ABS(Total_Discrepancy2/'4-Step 4-C-Year'!$E$6)&lt;Threshhold2,'4-Step 4-C-Year'!E241,"")</f>
        <v>#VALUE!</v>
      </c>
    </row>
    <row r="242" spans="2:7" ht="12.75" customHeight="1" outlineLevel="3">
      <c r="B242" s="22">
        <v>1112211</v>
      </c>
      <c r="C242" s="44" t="s">
        <v>96</v>
      </c>
      <c r="D242" s="139"/>
      <c r="E242" s="113" t="str">
        <f t="shared" si="3"/>
        <v/>
      </c>
      <c r="F242" s="26"/>
      <c r="G242" s="146" t="e">
        <f>IF(ABS(Total_Discrepancy2/'4-Step 4-C-Year'!$E$6)&lt;Threshhold2,'4-Step 4-C-Year'!E242,"")</f>
        <v>#VALUE!</v>
      </c>
    </row>
    <row r="243" spans="2:7" ht="12.75" customHeight="1" outlineLevel="3">
      <c r="B243" s="22">
        <v>1112300</v>
      </c>
      <c r="C243" s="41" t="s">
        <v>253</v>
      </c>
      <c r="D243" s="138"/>
      <c r="E243" s="113" t="str">
        <f t="shared" si="3"/>
        <v/>
      </c>
      <c r="F243" s="26"/>
      <c r="G243" s="146" t="e">
        <f>IF(ABS(Total_Discrepancy2/'4-Step 4-C-Year'!$E$6)&lt;Threshhold2,'4-Step 4-C-Year'!E243,"")</f>
        <v>#VALUE!</v>
      </c>
    </row>
    <row r="244" spans="2:7" ht="12.75" customHeight="1" outlineLevel="3">
      <c r="B244" s="22">
        <v>1112310</v>
      </c>
      <c r="C244" s="42" t="s">
        <v>97</v>
      </c>
      <c r="D244" s="139"/>
      <c r="E244" s="113" t="str">
        <f t="shared" si="3"/>
        <v/>
      </c>
      <c r="F244" s="26"/>
      <c r="G244" s="146" t="e">
        <f>IF(ABS(Total_Discrepancy2/'4-Step 4-C-Year'!$E$6)&lt;Threshhold2,'4-Step 4-C-Year'!E244,"")</f>
        <v>#VALUE!</v>
      </c>
    </row>
    <row r="245" spans="2:7" ht="12.75" customHeight="1" outlineLevel="3">
      <c r="B245" s="22">
        <v>1112311</v>
      </c>
      <c r="C245" s="44" t="s">
        <v>97</v>
      </c>
      <c r="D245" s="137"/>
      <c r="E245" s="113" t="str">
        <f t="shared" si="3"/>
        <v/>
      </c>
      <c r="F245" s="26"/>
      <c r="G245" s="146" t="e">
        <f>IF(ABS(Total_Discrepancy2/'4-Step 4-C-Year'!$E$6)&lt;Threshhold2,'4-Step 4-C-Year'!E245,"")</f>
        <v>#VALUE!</v>
      </c>
    </row>
    <row r="246" spans="2:7" ht="12.75" customHeight="1" outlineLevel="3">
      <c r="B246" s="22">
        <v>1112320</v>
      </c>
      <c r="C246" s="42" t="s">
        <v>98</v>
      </c>
      <c r="D246" s="138"/>
      <c r="E246" s="113" t="str">
        <f t="shared" si="3"/>
        <v/>
      </c>
      <c r="F246" s="26"/>
      <c r="G246" s="146" t="e">
        <f>IF(ABS(Total_Discrepancy2/'4-Step 4-C-Year'!$E$6)&lt;Threshhold2,'4-Step 4-C-Year'!E246,"")</f>
        <v>#VALUE!</v>
      </c>
    </row>
    <row r="247" spans="2:7" ht="12.75" customHeight="1" outlineLevel="3">
      <c r="B247" s="22">
        <v>1112321</v>
      </c>
      <c r="C247" s="44" t="s">
        <v>98</v>
      </c>
      <c r="D247" s="139"/>
      <c r="E247" s="113" t="str">
        <f t="shared" si="3"/>
        <v/>
      </c>
      <c r="F247" s="26"/>
      <c r="G247" s="146" t="e">
        <f>IF(ABS(Total_Discrepancy2/'4-Step 4-C-Year'!$E$6)&lt;Threshhold2,'4-Step 4-C-Year'!E247,"")</f>
        <v>#VALUE!</v>
      </c>
    </row>
    <row r="248" spans="2:7" ht="12.75" customHeight="1" outlineLevel="3">
      <c r="B248" s="22">
        <v>1112400</v>
      </c>
      <c r="C248" s="41" t="s">
        <v>164</v>
      </c>
      <c r="D248" s="137"/>
      <c r="E248" s="113" t="str">
        <f t="shared" si="3"/>
        <v/>
      </c>
      <c r="F248" s="26"/>
      <c r="G248" s="146" t="e">
        <f>IF(ABS(Total_Discrepancy2/'4-Step 4-C-Year'!$E$6)&lt;Threshhold2,'4-Step 4-C-Year'!E248,"")</f>
        <v>#VALUE!</v>
      </c>
    </row>
    <row r="249" spans="2:7" ht="12.75" customHeight="1" outlineLevel="3">
      <c r="B249" s="22">
        <v>1112410</v>
      </c>
      <c r="C249" s="42" t="s">
        <v>99</v>
      </c>
      <c r="D249" s="138"/>
      <c r="E249" s="113" t="str">
        <f t="shared" si="3"/>
        <v/>
      </c>
      <c r="F249" s="26"/>
      <c r="G249" s="146" t="e">
        <f>IF(ABS(Total_Discrepancy2/'4-Step 4-C-Year'!$E$6)&lt;Threshhold2,'4-Step 4-C-Year'!E249,"")</f>
        <v>#VALUE!</v>
      </c>
    </row>
    <row r="250" spans="2:7" ht="12.75" customHeight="1" outlineLevel="3">
      <c r="B250" s="22">
        <v>1112411</v>
      </c>
      <c r="C250" s="44" t="s">
        <v>99</v>
      </c>
      <c r="D250" s="139"/>
      <c r="E250" s="113" t="str">
        <f t="shared" si="3"/>
        <v/>
      </c>
      <c r="F250" s="26"/>
      <c r="G250" s="146" t="e">
        <f>IF(ABS(Total_Discrepancy2/'4-Step 4-C-Year'!$E$6)&lt;Threshhold2,'4-Step 4-C-Year'!E250,"")</f>
        <v>#VALUE!</v>
      </c>
    </row>
    <row r="251" spans="2:7" ht="12.75" customHeight="1" outlineLevel="3">
      <c r="B251" s="22">
        <v>1112500</v>
      </c>
      <c r="C251" s="41" t="s">
        <v>165</v>
      </c>
      <c r="D251" s="137"/>
      <c r="E251" s="113" t="str">
        <f t="shared" si="3"/>
        <v/>
      </c>
      <c r="F251" s="26"/>
      <c r="G251" s="146" t="e">
        <f>IF(ABS(Total_Discrepancy2/'4-Step 4-C-Year'!$E$6)&lt;Threshhold2,'4-Step 4-C-Year'!E251,"")</f>
        <v>#VALUE!</v>
      </c>
    </row>
    <row r="252" spans="2:7" ht="12.75" customHeight="1" outlineLevel="3">
      <c r="B252" s="22">
        <v>1112510</v>
      </c>
      <c r="C252" s="42" t="s">
        <v>100</v>
      </c>
      <c r="D252" s="138"/>
      <c r="E252" s="113" t="str">
        <f t="shared" si="3"/>
        <v/>
      </c>
      <c r="F252" s="26"/>
      <c r="G252" s="146" t="e">
        <f>IF(ABS(Total_Discrepancy2/'4-Step 4-C-Year'!$E$6)&lt;Threshhold2,'4-Step 4-C-Year'!E252,"")</f>
        <v>#VALUE!</v>
      </c>
    </row>
    <row r="253" spans="2:7" ht="12.75" customHeight="1" outlineLevel="3">
      <c r="B253" s="22">
        <v>1112511</v>
      </c>
      <c r="C253" s="44" t="s">
        <v>100</v>
      </c>
      <c r="D253" s="139"/>
      <c r="E253" s="113" t="str">
        <f t="shared" si="3"/>
        <v/>
      </c>
      <c r="F253" s="26"/>
      <c r="G253" s="146" t="e">
        <f>IF(ABS(Total_Discrepancy2/'4-Step 4-C-Year'!$E$6)&lt;Threshhold2,'4-Step 4-C-Year'!E253,"")</f>
        <v>#VALUE!</v>
      </c>
    </row>
    <row r="254" spans="2:7" ht="12.75" customHeight="1" outlineLevel="3">
      <c r="B254" s="22">
        <v>1112600</v>
      </c>
      <c r="C254" s="41" t="s">
        <v>254</v>
      </c>
      <c r="D254" s="138"/>
      <c r="E254" s="113" t="str">
        <f t="shared" si="3"/>
        <v/>
      </c>
      <c r="F254" s="26"/>
      <c r="G254" s="146" t="e">
        <f>IF(ABS(Total_Discrepancy2/'4-Step 4-C-Year'!$E$6)&lt;Threshhold2,'4-Step 4-C-Year'!E254,"")</f>
        <v>#VALUE!</v>
      </c>
    </row>
    <row r="255" spans="2:7" ht="12.75" customHeight="1" outlineLevel="3">
      <c r="B255" s="22">
        <v>1112610</v>
      </c>
      <c r="C255" s="42" t="s">
        <v>180</v>
      </c>
      <c r="D255" s="139"/>
      <c r="E255" s="113" t="str">
        <f t="shared" si="3"/>
        <v/>
      </c>
      <c r="F255" s="26"/>
      <c r="G255" s="146" t="e">
        <f>IF(ABS(Total_Discrepancy2/'4-Step 4-C-Year'!$E$6)&lt;Threshhold2,'4-Step 4-C-Year'!E255,"")</f>
        <v>#VALUE!</v>
      </c>
    </row>
    <row r="256" spans="2:7" ht="12.75" customHeight="1" outlineLevel="3">
      <c r="B256" s="22">
        <v>1112611</v>
      </c>
      <c r="C256" s="44" t="s">
        <v>180</v>
      </c>
      <c r="D256" s="137"/>
      <c r="E256" s="113" t="str">
        <f t="shared" si="3"/>
        <v/>
      </c>
      <c r="F256" s="26"/>
      <c r="G256" s="146" t="e">
        <f>IF(ABS(Total_Discrepancy2/'4-Step 4-C-Year'!$E$6)&lt;Threshhold2,'4-Step 4-C-Year'!E256,"")</f>
        <v>#VALUE!</v>
      </c>
    </row>
    <row r="257" spans="2:7" ht="12.75" customHeight="1" outlineLevel="3">
      <c r="B257" s="22">
        <v>1112620</v>
      </c>
      <c r="C257" s="42" t="s">
        <v>266</v>
      </c>
      <c r="D257" s="138"/>
      <c r="E257" s="113" t="str">
        <f t="shared" si="3"/>
        <v/>
      </c>
      <c r="F257" s="26"/>
      <c r="G257" s="146" t="e">
        <f>IF(ABS(Total_Discrepancy2/'4-Step 4-C-Year'!$E$6)&lt;Threshhold2,'4-Step 4-C-Year'!E257,"")</f>
        <v>#VALUE!</v>
      </c>
    </row>
    <row r="258" spans="2:7" ht="12.75" customHeight="1" outlineLevel="3">
      <c r="B258" s="22">
        <v>1112621</v>
      </c>
      <c r="C258" s="44" t="s">
        <v>266</v>
      </c>
      <c r="D258" s="139"/>
      <c r="E258" s="113" t="str">
        <f t="shared" si="3"/>
        <v/>
      </c>
      <c r="F258" s="26"/>
      <c r="G258" s="146" t="e">
        <f>IF(ABS(Total_Discrepancy2/'4-Step 4-C-Year'!$E$6)&lt;Threshhold2,'4-Step 4-C-Year'!E258,"")</f>
        <v>#VALUE!</v>
      </c>
    </row>
    <row r="259" spans="2:7" s="29" customFormat="1" ht="20.100000000000001" customHeight="1" outlineLevel="3">
      <c r="B259" s="22">
        <v>1112700</v>
      </c>
      <c r="C259" s="41" t="s">
        <v>255</v>
      </c>
      <c r="D259" s="136"/>
      <c r="E259" s="113" t="str">
        <f t="shared" si="3"/>
        <v/>
      </c>
      <c r="F259" s="26"/>
      <c r="G259" s="146" t="e">
        <f>IF(ABS(Total_Discrepancy2/'4-Step 4-C-Year'!$E$6)&lt;Threshhold2,'4-Step 4-C-Year'!E259,"")</f>
        <v>#VALUE!</v>
      </c>
    </row>
    <row r="260" spans="2:7" ht="12.75" customHeight="1" outlineLevel="3">
      <c r="B260" s="22">
        <v>1112710</v>
      </c>
      <c r="C260" s="42" t="s">
        <v>274</v>
      </c>
      <c r="D260" s="137"/>
      <c r="E260" s="113" t="str">
        <f t="shared" si="3"/>
        <v/>
      </c>
      <c r="F260" s="26"/>
      <c r="G260" s="146" t="e">
        <f>IF(ABS(Total_Discrepancy2/'4-Step 4-C-Year'!$E$6)&lt;Threshhold2,'4-Step 4-C-Year'!E260,"")</f>
        <v>#VALUE!</v>
      </c>
    </row>
    <row r="261" spans="2:7" ht="12.75" customHeight="1" outlineLevel="3">
      <c r="B261" s="22">
        <v>1112711</v>
      </c>
      <c r="C261" s="44" t="s">
        <v>274</v>
      </c>
      <c r="D261" s="138"/>
      <c r="E261" s="113" t="str">
        <f t="shared" si="3"/>
        <v/>
      </c>
      <c r="F261" s="26"/>
      <c r="G261" s="146" t="e">
        <f>IF(ABS(Total_Discrepancy2/'4-Step 4-C-Year'!$E$6)&lt;Threshhold2,'4-Step 4-C-Year'!E261,"")</f>
        <v>#VALUE!</v>
      </c>
    </row>
    <row r="262" spans="2:7" ht="12.75" customHeight="1" outlineLevel="2">
      <c r="B262" s="22">
        <v>1113000</v>
      </c>
      <c r="C262" s="40" t="s">
        <v>256</v>
      </c>
      <c r="D262" s="139"/>
      <c r="E262" s="113" t="str">
        <f t="shared" si="3"/>
        <v/>
      </c>
      <c r="F262" s="26"/>
      <c r="G262" s="146" t="e">
        <f>IF(ABS(Total_Discrepancy2/'4-Step 4-C-Year'!$E$6)&lt;Threshhold2,'4-Step 4-C-Year'!E262,"")</f>
        <v>#VALUE!</v>
      </c>
    </row>
    <row r="263" spans="2:7" outlineLevel="3">
      <c r="B263" s="22">
        <v>1113100</v>
      </c>
      <c r="C263" s="41" t="s">
        <v>256</v>
      </c>
      <c r="D263" s="139"/>
      <c r="E263" s="113" t="str">
        <f t="shared" si="3"/>
        <v/>
      </c>
      <c r="F263" s="26"/>
      <c r="G263" s="146" t="e">
        <f>IF(ABS(Total_Discrepancy2/'4-Step 4-C-Year'!$E$6)&lt;Threshhold2,'4-Step 4-C-Year'!E263,"")</f>
        <v>#VALUE!</v>
      </c>
    </row>
    <row r="264" spans="2:7" ht="19.5" customHeight="1" outlineLevel="3">
      <c r="B264" s="22">
        <v>1113110</v>
      </c>
      <c r="C264" s="42" t="s">
        <v>257</v>
      </c>
      <c r="D264" s="140"/>
      <c r="E264" s="113" t="str">
        <f t="shared" ref="E264:E328" si="4">IF(ISERROR(G264),"",G264)</f>
        <v/>
      </c>
      <c r="F264" s="26"/>
      <c r="G264" s="146" t="e">
        <f>IF(ABS(Total_Discrepancy2/'4-Step 4-C-Year'!$E$6)&lt;Threshhold2,'4-Step 4-C-Year'!E264,"")</f>
        <v>#VALUE!</v>
      </c>
    </row>
    <row r="265" spans="2:7" s="29" customFormat="1" ht="20.100000000000001" customHeight="1" outlineLevel="3">
      <c r="B265" s="22">
        <v>1113111</v>
      </c>
      <c r="C265" s="44" t="s">
        <v>257</v>
      </c>
      <c r="D265" s="136"/>
      <c r="E265" s="113" t="str">
        <f t="shared" si="4"/>
        <v/>
      </c>
      <c r="F265" s="26"/>
      <c r="G265" s="146" t="e">
        <f>IF(ABS(Total_Discrepancy2/'4-Step 4-C-Year'!$E$6)&lt;Threshhold2,'4-Step 4-C-Year'!E265,"")</f>
        <v>#VALUE!</v>
      </c>
    </row>
    <row r="266" spans="2:7" ht="12.75" customHeight="1" outlineLevel="1">
      <c r="B266" s="22">
        <v>1200000</v>
      </c>
      <c r="C266" s="45" t="s">
        <v>267</v>
      </c>
      <c r="D266" s="137"/>
      <c r="E266" s="113" t="str">
        <f t="shared" si="4"/>
        <v/>
      </c>
      <c r="F266" s="26"/>
      <c r="G266" s="146" t="e">
        <f>IF(ABS(Total_Discrepancy2/'4-Step 4-C-Year'!$E$6)&lt;Threshhold2,'4-Step 4-C-Year'!E266,"")</f>
        <v>#VALUE!</v>
      </c>
    </row>
    <row r="267" spans="2:7" ht="12.75" customHeight="1" outlineLevel="2">
      <c r="B267" s="22">
        <v>1201000</v>
      </c>
      <c r="C267" s="40" t="s">
        <v>166</v>
      </c>
      <c r="D267" s="137"/>
      <c r="E267" s="113" t="str">
        <f t="shared" si="4"/>
        <v/>
      </c>
      <c r="F267" s="26"/>
      <c r="G267" s="146" t="e">
        <f>IF(ABS(Total_Discrepancy2/'4-Step 4-C-Year'!$E$6)&lt;Threshhold2,'4-Step 4-C-Year'!E267,"")</f>
        <v>#VALUE!</v>
      </c>
    </row>
    <row r="268" spans="2:7" outlineLevel="3">
      <c r="B268" s="22">
        <v>1201100</v>
      </c>
      <c r="C268" s="41" t="s">
        <v>166</v>
      </c>
      <c r="D268" s="139"/>
      <c r="E268" s="113" t="str">
        <f t="shared" si="4"/>
        <v/>
      </c>
      <c r="F268" s="26"/>
      <c r="G268" s="146" t="e">
        <f>IF(ABS(Total_Discrepancy2/'4-Step 4-C-Year'!$E$6)&lt;Threshhold2,'4-Step 4-C-Year'!E268,"")</f>
        <v>#VALUE!</v>
      </c>
    </row>
    <row r="269" spans="2:7" ht="16.5" customHeight="1" outlineLevel="3">
      <c r="B269" s="22">
        <v>1201110</v>
      </c>
      <c r="C269" s="147" t="s">
        <v>102</v>
      </c>
      <c r="D269" s="140"/>
      <c r="E269" s="113" t="str">
        <f t="shared" si="4"/>
        <v/>
      </c>
      <c r="F269" s="26"/>
      <c r="G269" s="146" t="e">
        <f>IF(ABS(Total_Discrepancy2/'4-Step 4-C-Year'!$E$6)&lt;Threshhold2,'4-Step 4-C-Year'!E269,"")</f>
        <v>#VALUE!</v>
      </c>
    </row>
    <row r="270" spans="2:7" s="29" customFormat="1" ht="20.100000000000001" customHeight="1" outlineLevel="3">
      <c r="B270" s="22">
        <v>1201111</v>
      </c>
      <c r="C270" s="44" t="s">
        <v>102</v>
      </c>
      <c r="D270" s="136"/>
      <c r="E270" s="113" t="str">
        <f t="shared" si="4"/>
        <v/>
      </c>
      <c r="F270" s="26"/>
      <c r="G270" s="146" t="e">
        <f>IF(ABS(Total_Discrepancy2/'4-Step 4-C-Year'!$E$6)&lt;Threshhold2,'4-Step 4-C-Year'!E270,"")</f>
        <v>#VALUE!</v>
      </c>
    </row>
    <row r="271" spans="2:7" ht="12.75" customHeight="1" outlineLevel="2">
      <c r="B271" s="22">
        <v>1202000</v>
      </c>
      <c r="C271" s="40" t="s">
        <v>136</v>
      </c>
      <c r="D271" s="137"/>
      <c r="E271" s="113" t="str">
        <f t="shared" si="4"/>
        <v/>
      </c>
      <c r="F271" s="26"/>
      <c r="G271" s="146" t="e">
        <f>IF(ABS(Total_Discrepancy2/'4-Step 4-C-Year'!$E$6)&lt;Threshhold2,'4-Step 4-C-Year'!E271,"")</f>
        <v>#VALUE!</v>
      </c>
    </row>
    <row r="272" spans="2:7" outlineLevel="3">
      <c r="B272" s="22">
        <v>1202100</v>
      </c>
      <c r="C272" s="41" t="s">
        <v>136</v>
      </c>
      <c r="D272" s="119"/>
      <c r="E272" s="113" t="str">
        <f t="shared" si="4"/>
        <v/>
      </c>
      <c r="F272" s="26"/>
      <c r="G272" s="146" t="e">
        <f>IF(ABS(Total_Discrepancy2/'4-Step 4-C-Year'!$E$6)&lt;Threshhold2,'4-Step 4-C-Year'!E272,"")</f>
        <v>#VALUE!</v>
      </c>
    </row>
    <row r="273" spans="2:7" outlineLevel="3">
      <c r="B273" s="22">
        <v>1202110</v>
      </c>
      <c r="C273" s="147" t="s">
        <v>275</v>
      </c>
      <c r="D273" s="139"/>
      <c r="E273" s="113" t="str">
        <f t="shared" si="4"/>
        <v/>
      </c>
      <c r="F273" s="26"/>
      <c r="G273" s="146" t="e">
        <f>IF(ABS(Total_Discrepancy2/'4-Step 4-C-Year'!$E$6)&lt;Threshhold2,'4-Step 4-C-Year'!E273,"")</f>
        <v>#VALUE!</v>
      </c>
    </row>
    <row r="274" spans="2:7" s="29" customFormat="1" ht="20.100000000000001" customHeight="1" outlineLevel="3">
      <c r="B274" s="22">
        <v>1202111</v>
      </c>
      <c r="C274" s="44" t="s">
        <v>275</v>
      </c>
      <c r="D274" s="136"/>
      <c r="E274" s="113" t="str">
        <f t="shared" si="4"/>
        <v/>
      </c>
      <c r="F274" s="26"/>
      <c r="G274" s="146" t="e">
        <f>IF(ABS(Total_Discrepancy2/'4-Step 4-C-Year'!$E$6)&lt;Threshhold2,'4-Step 4-C-Year'!E274,"")</f>
        <v>#VALUE!</v>
      </c>
    </row>
    <row r="275" spans="2:7" ht="12.75" customHeight="1" outlineLevel="2">
      <c r="B275" s="22">
        <v>1203000</v>
      </c>
      <c r="C275" s="40" t="s">
        <v>149</v>
      </c>
      <c r="D275" s="137"/>
      <c r="E275" s="113" t="str">
        <f t="shared" si="4"/>
        <v/>
      </c>
      <c r="F275" s="26"/>
      <c r="G275" s="146" t="e">
        <f>IF(ABS(Total_Discrepancy2/'4-Step 4-C-Year'!$E$6)&lt;Threshhold2,'4-Step 4-C-Year'!E275,"")</f>
        <v>#VALUE!</v>
      </c>
    </row>
    <row r="276" spans="2:7" outlineLevel="3">
      <c r="B276" s="22">
        <v>1203100</v>
      </c>
      <c r="C276" s="41" t="s">
        <v>149</v>
      </c>
      <c r="D276" s="119"/>
      <c r="E276" s="113" t="str">
        <f t="shared" si="4"/>
        <v/>
      </c>
      <c r="F276" s="26"/>
      <c r="G276" s="146" t="e">
        <f>IF(ABS(Total_Discrepancy2/'4-Step 4-C-Year'!$E$6)&lt;Threshhold2,'4-Step 4-C-Year'!E276,"")</f>
        <v>#VALUE!</v>
      </c>
    </row>
    <row r="277" spans="2:7" outlineLevel="3">
      <c r="B277" s="22">
        <v>1203110</v>
      </c>
      <c r="C277" s="147" t="s">
        <v>184</v>
      </c>
      <c r="D277" s="139"/>
      <c r="E277" s="113" t="str">
        <f t="shared" si="4"/>
        <v/>
      </c>
      <c r="F277" s="26"/>
      <c r="G277" s="146" t="e">
        <f>IF(ABS(Total_Discrepancy2/'4-Step 4-C-Year'!$E$6)&lt;Threshhold2,'4-Step 4-C-Year'!E277,"")</f>
        <v>#VALUE!</v>
      </c>
    </row>
    <row r="278" spans="2:7" outlineLevel="3">
      <c r="B278" s="22">
        <v>1203111</v>
      </c>
      <c r="C278" s="44" t="s">
        <v>184</v>
      </c>
      <c r="D278" s="139"/>
      <c r="E278" s="113" t="str">
        <f t="shared" si="4"/>
        <v/>
      </c>
      <c r="F278" s="26"/>
      <c r="G278" s="146" t="e">
        <f>IF(ABS(Total_Discrepancy2/'4-Step 4-C-Year'!$E$6)&lt;Threshhold2,'4-Step 4-C-Year'!E278,"")</f>
        <v>#VALUE!</v>
      </c>
    </row>
    <row r="279" spans="2:7" outlineLevel="2">
      <c r="B279" s="22">
        <v>1204000</v>
      </c>
      <c r="C279" s="40" t="s">
        <v>157</v>
      </c>
      <c r="D279" s="139"/>
      <c r="E279" s="113" t="str">
        <f t="shared" si="4"/>
        <v/>
      </c>
      <c r="F279" s="26"/>
      <c r="G279" s="146" t="e">
        <f>IF(ABS(Total_Discrepancy2/'4-Step 4-C-Year'!$E$6)&lt;Threshhold2,'4-Step 4-C-Year'!E279,"")</f>
        <v>#VALUE!</v>
      </c>
    </row>
    <row r="280" spans="2:7" outlineLevel="3">
      <c r="B280" s="22">
        <v>1204100</v>
      </c>
      <c r="C280" s="41" t="s">
        <v>157</v>
      </c>
      <c r="D280" s="119"/>
      <c r="E280" s="113" t="str">
        <f t="shared" si="4"/>
        <v/>
      </c>
      <c r="F280" s="26"/>
      <c r="G280" s="146" t="e">
        <f>IF(ABS(Total_Discrepancy2/'4-Step 4-C-Year'!$E$6)&lt;Threshhold2,'4-Step 4-C-Year'!E280,"")</f>
        <v>#VALUE!</v>
      </c>
    </row>
    <row r="281" spans="2:7" outlineLevel="3">
      <c r="B281" s="22">
        <v>1204110</v>
      </c>
      <c r="C281" s="147" t="s">
        <v>91</v>
      </c>
      <c r="D281" s="139"/>
      <c r="E281" s="113" t="str">
        <f t="shared" si="4"/>
        <v/>
      </c>
      <c r="F281" s="26"/>
      <c r="G281" s="146" t="e">
        <f>IF(ABS(Total_Discrepancy2/'4-Step 4-C-Year'!$E$6)&lt;Threshhold2,'4-Step 4-C-Year'!E281,"")</f>
        <v>#VALUE!</v>
      </c>
    </row>
    <row r="282" spans="2:7" outlineLevel="3">
      <c r="B282" s="22">
        <v>1204111</v>
      </c>
      <c r="C282" s="44" t="s">
        <v>91</v>
      </c>
      <c r="D282" s="139"/>
      <c r="E282" s="113" t="str">
        <f t="shared" si="4"/>
        <v/>
      </c>
      <c r="F282" s="26"/>
      <c r="G282" s="146" t="e">
        <f>IF(ABS(Total_Discrepancy2/'4-Step 4-C-Year'!$E$6)&lt;Threshhold2,'4-Step 4-C-Year'!E282,"")</f>
        <v>#VALUE!</v>
      </c>
    </row>
    <row r="283" spans="2:7" outlineLevel="2">
      <c r="B283" s="22">
        <v>1205000</v>
      </c>
      <c r="C283" s="40" t="s">
        <v>258</v>
      </c>
      <c r="D283" s="139"/>
      <c r="E283" s="113" t="str">
        <f t="shared" si="4"/>
        <v/>
      </c>
      <c r="F283" s="26"/>
      <c r="G283" s="146" t="e">
        <f>IF(ABS(Total_Discrepancy2/'4-Step 4-C-Year'!$E$6)&lt;Threshhold2,'4-Step 4-C-Year'!E283,"")</f>
        <v>#VALUE!</v>
      </c>
    </row>
    <row r="284" spans="2:7" outlineLevel="3">
      <c r="B284" s="22">
        <v>1205100</v>
      </c>
      <c r="C284" s="41" t="s">
        <v>258</v>
      </c>
      <c r="D284" s="139"/>
      <c r="E284" s="113" t="str">
        <f t="shared" si="4"/>
        <v/>
      </c>
      <c r="F284" s="26"/>
      <c r="G284" s="146" t="e">
        <f>IF(ABS(Total_Discrepancy2/'4-Step 4-C-Year'!$E$6)&lt;Threshhold2,'4-Step 4-C-Year'!E284,"")</f>
        <v>#VALUE!</v>
      </c>
    </row>
    <row r="285" spans="2:7" ht="12.75" customHeight="1" outlineLevel="3">
      <c r="B285" s="22">
        <v>1205110</v>
      </c>
      <c r="C285" s="147" t="s">
        <v>259</v>
      </c>
      <c r="D285" s="137"/>
      <c r="E285" s="113" t="str">
        <f t="shared" si="4"/>
        <v/>
      </c>
      <c r="F285" s="26"/>
      <c r="G285" s="146" t="e">
        <f>IF(ABS(Total_Discrepancy2/'4-Step 4-C-Year'!$E$6)&lt;Threshhold2,'4-Step 4-C-Year'!E285,"")</f>
        <v>#VALUE!</v>
      </c>
    </row>
    <row r="286" spans="2:7" outlineLevel="3">
      <c r="B286" s="22">
        <v>1205111</v>
      </c>
      <c r="C286" s="44" t="s">
        <v>259</v>
      </c>
      <c r="D286" s="119"/>
      <c r="E286" s="113" t="str">
        <f t="shared" si="4"/>
        <v/>
      </c>
      <c r="F286" s="26"/>
      <c r="G286" s="146" t="e">
        <f>IF(ABS(Total_Discrepancy2/'4-Step 4-C-Year'!$E$6)&lt;Threshhold2,'4-Step 4-C-Year'!E286,"")</f>
        <v>#VALUE!</v>
      </c>
    </row>
    <row r="287" spans="2:7" outlineLevel="1">
      <c r="B287" s="22">
        <v>1300000</v>
      </c>
      <c r="C287" s="45" t="s">
        <v>101</v>
      </c>
      <c r="D287" s="139"/>
      <c r="E287" s="113" t="str">
        <f t="shared" si="4"/>
        <v/>
      </c>
      <c r="F287" s="26"/>
      <c r="G287" s="146" t="e">
        <f>IF(ABS(Total_Discrepancy2/'4-Step 4-C-Year'!$E$6)&lt;Threshhold2,'4-Step 4-C-Year'!E287,"")</f>
        <v>#VALUE!</v>
      </c>
    </row>
    <row r="288" spans="2:7" outlineLevel="2">
      <c r="B288" s="22">
        <v>1301000</v>
      </c>
      <c r="C288" s="40" t="s">
        <v>166</v>
      </c>
      <c r="D288" s="119"/>
      <c r="E288" s="113" t="str">
        <f t="shared" si="4"/>
        <v/>
      </c>
      <c r="F288" s="26"/>
      <c r="G288" s="146" t="e">
        <f>IF(ABS(Total_Discrepancy2/'4-Step 4-C-Year'!$E$6)&lt;Threshhold2,'4-Step 4-C-Year'!E288,"")</f>
        <v>#VALUE!</v>
      </c>
    </row>
    <row r="289" spans="2:7" ht="13.5" customHeight="1" outlineLevel="3">
      <c r="B289" s="22">
        <v>1301100</v>
      </c>
      <c r="C289" s="41" t="s">
        <v>166</v>
      </c>
      <c r="D289" s="139"/>
      <c r="E289" s="113" t="str">
        <f t="shared" si="4"/>
        <v/>
      </c>
      <c r="F289" s="26"/>
      <c r="G289" s="146" t="e">
        <f>IF(ABS(Total_Discrepancy2/'4-Step 4-C-Year'!$E$6)&lt;Threshhold2,'4-Step 4-C-Year'!E289,"")</f>
        <v>#VALUE!</v>
      </c>
    </row>
    <row r="290" spans="2:7" outlineLevel="3">
      <c r="B290" s="22">
        <v>1301110</v>
      </c>
      <c r="C290" s="31" t="s">
        <v>102</v>
      </c>
      <c r="D290" s="119"/>
      <c r="E290" s="113" t="str">
        <f t="shared" si="4"/>
        <v/>
      </c>
      <c r="F290" s="26"/>
      <c r="G290" s="146" t="e">
        <f>IF(ABS(Total_Discrepancy2/'4-Step 4-C-Year'!$E$6)&lt;Threshhold2,'4-Step 4-C-Year'!E290,"")</f>
        <v>#VALUE!</v>
      </c>
    </row>
    <row r="291" spans="2:7" outlineLevel="3">
      <c r="B291" s="22">
        <v>1301111</v>
      </c>
      <c r="C291" s="44" t="s">
        <v>102</v>
      </c>
      <c r="D291" s="139"/>
      <c r="E291" s="113" t="str">
        <f t="shared" si="4"/>
        <v/>
      </c>
      <c r="F291" s="26"/>
      <c r="G291" s="146" t="e">
        <f>IF(ABS(Total_Discrepancy2/'4-Step 4-C-Year'!$E$6)&lt;Threshhold2,'4-Step 4-C-Year'!E291,"")</f>
        <v>#VALUE!</v>
      </c>
    </row>
    <row r="292" spans="2:7" outlineLevel="2">
      <c r="B292" s="22">
        <v>1302000</v>
      </c>
      <c r="C292" s="40" t="s">
        <v>136</v>
      </c>
      <c r="D292" s="119"/>
      <c r="E292" s="113" t="str">
        <f t="shared" si="4"/>
        <v/>
      </c>
      <c r="F292" s="26"/>
      <c r="G292" s="146" t="e">
        <f>IF(ABS(Total_Discrepancy2/'4-Step 4-C-Year'!$E$6)&lt;Threshhold2,'4-Step 4-C-Year'!E292,"")</f>
        <v>#VALUE!</v>
      </c>
    </row>
    <row r="293" spans="2:7" outlineLevel="3">
      <c r="B293" s="22">
        <v>1302100</v>
      </c>
      <c r="C293" s="41" t="s">
        <v>167</v>
      </c>
      <c r="D293" s="139"/>
      <c r="E293" s="113" t="str">
        <f t="shared" si="4"/>
        <v/>
      </c>
      <c r="F293" s="26"/>
      <c r="G293" s="146" t="e">
        <f>IF(ABS(Total_Discrepancy2/'4-Step 4-C-Year'!$E$6)&lt;Threshhold2,'4-Step 4-C-Year'!E293,"")</f>
        <v>#VALUE!</v>
      </c>
    </row>
    <row r="294" spans="2:7" outlineLevel="3">
      <c r="B294" s="22">
        <v>1302110</v>
      </c>
      <c r="C294" s="31" t="s">
        <v>62</v>
      </c>
      <c r="D294" s="119"/>
      <c r="E294" s="113" t="str">
        <f t="shared" si="4"/>
        <v/>
      </c>
      <c r="F294" s="26"/>
      <c r="G294" s="146" t="e">
        <f>IF(ABS(Total_Discrepancy2/'4-Step 4-C-Year'!$E$6)&lt;Threshhold2,'4-Step 4-C-Year'!E294,"")</f>
        <v>#VALUE!</v>
      </c>
    </row>
    <row r="295" spans="2:7" outlineLevel="3">
      <c r="B295" s="22">
        <v>1302111</v>
      </c>
      <c r="C295" s="44" t="s">
        <v>63</v>
      </c>
      <c r="D295" s="139"/>
      <c r="E295" s="113" t="str">
        <f t="shared" si="4"/>
        <v/>
      </c>
      <c r="F295" s="26"/>
      <c r="G295" s="146" t="e">
        <f>IF(ABS(Total_Discrepancy2/'4-Step 4-C-Year'!$E$6)&lt;Threshhold2,'4-Step 4-C-Year'!E295,"")</f>
        <v>#VALUE!</v>
      </c>
    </row>
    <row r="296" spans="2:7" s="29" customFormat="1" ht="20.100000000000001" customHeight="1" outlineLevel="3">
      <c r="B296" s="22">
        <v>1302112</v>
      </c>
      <c r="C296" s="44" t="s">
        <v>64</v>
      </c>
      <c r="D296" s="130"/>
      <c r="E296" s="113" t="str">
        <f t="shared" si="4"/>
        <v/>
      </c>
      <c r="F296" s="26"/>
      <c r="G296" s="146" t="e">
        <f>IF(ABS(Total_Discrepancy2/'4-Step 4-C-Year'!$E$6)&lt;Threshhold2,'4-Step 4-C-Year'!E296,"")</f>
        <v>#VALUE!</v>
      </c>
    </row>
    <row r="297" spans="2:7" ht="12.75" customHeight="1" outlineLevel="3">
      <c r="B297" s="22">
        <v>1302113</v>
      </c>
      <c r="C297" s="44" t="s">
        <v>103</v>
      </c>
      <c r="D297" s="118"/>
      <c r="E297" s="113" t="str">
        <f t="shared" si="4"/>
        <v/>
      </c>
      <c r="F297" s="26"/>
      <c r="G297" s="146" t="e">
        <f>IF(ABS(Total_Discrepancy2/'4-Step 4-C-Year'!$E$6)&lt;Threshhold2,'4-Step 4-C-Year'!E297,"")</f>
        <v>#VALUE!</v>
      </c>
    </row>
    <row r="298" spans="2:7" outlineLevel="3">
      <c r="B298" s="22">
        <v>1302120</v>
      </c>
      <c r="C298" s="31" t="s">
        <v>104</v>
      </c>
      <c r="D298" s="119"/>
      <c r="E298" s="113" t="str">
        <f t="shared" si="4"/>
        <v/>
      </c>
      <c r="F298" s="26"/>
      <c r="G298" s="146" t="e">
        <f>IF(ABS(Total_Discrepancy2/'4-Step 4-C-Year'!$E$6)&lt;Threshhold2,'4-Step 4-C-Year'!E298,"")</f>
        <v>#VALUE!</v>
      </c>
    </row>
    <row r="299" spans="2:7" outlineLevel="3">
      <c r="B299" s="22">
        <v>1302121</v>
      </c>
      <c r="C299" s="44" t="s">
        <v>181</v>
      </c>
      <c r="D299" s="139"/>
      <c r="E299" s="113" t="str">
        <f t="shared" si="4"/>
        <v/>
      </c>
      <c r="F299" s="26"/>
      <c r="G299" s="146" t="e">
        <f>IF(ABS(Total_Discrepancy2/'4-Step 4-C-Year'!$E$6)&lt;Threshhold2,'4-Step 4-C-Year'!E299,"")</f>
        <v>#VALUE!</v>
      </c>
    </row>
    <row r="300" spans="2:7" s="29" customFormat="1" ht="20.100000000000001" customHeight="1" outlineLevel="3">
      <c r="B300" s="22">
        <v>1302122</v>
      </c>
      <c r="C300" s="44" t="s">
        <v>182</v>
      </c>
      <c r="D300" s="130"/>
      <c r="E300" s="113" t="str">
        <f t="shared" si="4"/>
        <v/>
      </c>
      <c r="F300" s="26"/>
      <c r="G300" s="146" t="e">
        <f>IF(ABS(Total_Discrepancy2/'4-Step 4-C-Year'!$E$6)&lt;Threshhold2,'4-Step 4-C-Year'!E300,"")</f>
        <v>#VALUE!</v>
      </c>
    </row>
    <row r="301" spans="2:7" ht="12.75" customHeight="1" outlineLevel="3">
      <c r="B301" s="22">
        <v>1302123</v>
      </c>
      <c r="C301" s="44" t="s">
        <v>183</v>
      </c>
      <c r="D301" s="118"/>
      <c r="E301" s="113" t="str">
        <f t="shared" si="4"/>
        <v/>
      </c>
      <c r="F301" s="26"/>
      <c r="G301" s="146" t="e">
        <f>IF(ABS(Total_Discrepancy2/'4-Step 4-C-Year'!$E$6)&lt;Threshhold2,'4-Step 4-C-Year'!E301,"")</f>
        <v>#VALUE!</v>
      </c>
    </row>
    <row r="302" spans="2:7" outlineLevel="3">
      <c r="B302" s="22">
        <v>1302124</v>
      </c>
      <c r="C302" s="44" t="s">
        <v>66</v>
      </c>
      <c r="D302" s="119"/>
      <c r="E302" s="113" t="str">
        <f t="shared" si="4"/>
        <v/>
      </c>
      <c r="F302" s="26"/>
      <c r="G302" s="146" t="e">
        <f>IF(ABS(Total_Discrepancy2/'4-Step 4-C-Year'!$E$6)&lt;Threshhold2,'4-Step 4-C-Year'!E302,"")</f>
        <v>#VALUE!</v>
      </c>
    </row>
    <row r="303" spans="2:7" outlineLevel="3">
      <c r="B303" s="22">
        <v>1302200</v>
      </c>
      <c r="C303" s="41" t="s">
        <v>168</v>
      </c>
      <c r="D303" s="139"/>
      <c r="E303" s="113" t="str">
        <f t="shared" si="4"/>
        <v/>
      </c>
      <c r="F303" s="26"/>
      <c r="G303" s="146" t="e">
        <f>IF(ABS(Total_Discrepancy2/'4-Step 4-C-Year'!$E$6)&lt;Threshhold2,'4-Step 4-C-Year'!E303,"")</f>
        <v>#VALUE!</v>
      </c>
    </row>
    <row r="304" spans="2:7" ht="12.75" customHeight="1" outlineLevel="3">
      <c r="B304" s="22">
        <v>1302210</v>
      </c>
      <c r="C304" s="31" t="s">
        <v>105</v>
      </c>
      <c r="D304" s="118"/>
      <c r="E304" s="113" t="str">
        <f t="shared" si="4"/>
        <v/>
      </c>
      <c r="F304" s="26"/>
      <c r="G304" s="146" t="e">
        <f>IF(ABS(Total_Discrepancy2/'4-Step 4-C-Year'!$E$6)&lt;Threshhold2,'4-Step 4-C-Year'!E304,"")</f>
        <v>#VALUE!</v>
      </c>
    </row>
    <row r="305" spans="2:7" outlineLevel="3">
      <c r="B305" s="22">
        <v>1302211</v>
      </c>
      <c r="C305" s="44" t="s">
        <v>105</v>
      </c>
      <c r="D305" s="119"/>
      <c r="E305" s="113" t="str">
        <f t="shared" si="4"/>
        <v/>
      </c>
      <c r="F305" s="26"/>
      <c r="G305" s="146" t="e">
        <f>IF(ABS(Total_Discrepancy2/'4-Step 4-C-Year'!$E$6)&lt;Threshhold2,'4-Step 4-C-Year'!E305,"")</f>
        <v>#VALUE!</v>
      </c>
    </row>
    <row r="306" spans="2:7" outlineLevel="3">
      <c r="B306" s="22">
        <v>1302220</v>
      </c>
      <c r="C306" s="31" t="s">
        <v>106</v>
      </c>
      <c r="D306" s="139"/>
      <c r="E306" s="113" t="str">
        <f t="shared" si="4"/>
        <v/>
      </c>
      <c r="F306" s="26"/>
      <c r="G306" s="146" t="e">
        <f>IF(ABS(Total_Discrepancy2/'4-Step 4-C-Year'!$E$6)&lt;Threshhold2,'4-Step 4-C-Year'!E306,"")</f>
        <v>#VALUE!</v>
      </c>
    </row>
    <row r="307" spans="2:7" outlineLevel="3">
      <c r="B307" s="22">
        <v>1302221</v>
      </c>
      <c r="C307" s="44" t="s">
        <v>106</v>
      </c>
      <c r="D307" s="119"/>
      <c r="E307" s="113" t="str">
        <f t="shared" si="4"/>
        <v/>
      </c>
      <c r="F307" s="26"/>
      <c r="G307" s="146" t="e">
        <f>IF(ABS(Total_Discrepancy2/'4-Step 4-C-Year'!$E$6)&lt;Threshhold2,'4-Step 4-C-Year'!E307,"")</f>
        <v>#VALUE!</v>
      </c>
    </row>
    <row r="308" spans="2:7" outlineLevel="3">
      <c r="B308" s="22">
        <v>1302230</v>
      </c>
      <c r="C308" s="31" t="s">
        <v>107</v>
      </c>
      <c r="D308" s="139"/>
      <c r="E308" s="113" t="str">
        <f t="shared" si="4"/>
        <v/>
      </c>
      <c r="F308" s="26"/>
      <c r="G308" s="146" t="e">
        <f>IF(ABS(Total_Discrepancy2/'4-Step 4-C-Year'!$E$6)&lt;Threshhold2,'4-Step 4-C-Year'!E308,"")</f>
        <v>#VALUE!</v>
      </c>
    </row>
    <row r="309" spans="2:7" outlineLevel="3">
      <c r="B309" s="22">
        <v>1302231</v>
      </c>
      <c r="C309" s="44" t="s">
        <v>107</v>
      </c>
      <c r="D309" s="119"/>
      <c r="E309" s="113" t="str">
        <f t="shared" si="4"/>
        <v/>
      </c>
      <c r="F309" s="26"/>
      <c r="G309" s="146" t="e">
        <f>IF(ABS(Total_Discrepancy2/'4-Step 4-C-Year'!$E$6)&lt;Threshhold2,'4-Step 4-C-Year'!E309,"")</f>
        <v>#VALUE!</v>
      </c>
    </row>
    <row r="310" spans="2:7" outlineLevel="3">
      <c r="B310" s="22">
        <v>1302240</v>
      </c>
      <c r="C310" s="31" t="s">
        <v>108</v>
      </c>
      <c r="D310" s="139"/>
      <c r="E310" s="113" t="str">
        <f t="shared" si="4"/>
        <v/>
      </c>
      <c r="F310" s="26"/>
      <c r="G310" s="146" t="e">
        <f>IF(ABS(Total_Discrepancy2/'4-Step 4-C-Year'!$E$6)&lt;Threshhold2,'4-Step 4-C-Year'!E310,"")</f>
        <v>#VALUE!</v>
      </c>
    </row>
    <row r="311" spans="2:7" outlineLevel="3">
      <c r="B311" s="22">
        <v>1302241</v>
      </c>
      <c r="C311" s="44" t="s">
        <v>108</v>
      </c>
      <c r="D311" s="119"/>
      <c r="E311" s="113" t="str">
        <f t="shared" si="4"/>
        <v/>
      </c>
      <c r="F311" s="26"/>
      <c r="G311" s="146" t="e">
        <f>IF(ABS(Total_Discrepancy2/'4-Step 4-C-Year'!$E$6)&lt;Threshhold2,'4-Step 4-C-Year'!E311,"")</f>
        <v>#VALUE!</v>
      </c>
    </row>
    <row r="312" spans="2:7" outlineLevel="3">
      <c r="B312" s="22">
        <v>1302250</v>
      </c>
      <c r="C312" s="31" t="s">
        <v>109</v>
      </c>
      <c r="D312" s="139"/>
      <c r="E312" s="113" t="str">
        <f t="shared" si="4"/>
        <v/>
      </c>
      <c r="F312" s="26"/>
      <c r="G312" s="146" t="e">
        <f>IF(ABS(Total_Discrepancy2/'4-Step 4-C-Year'!$E$6)&lt;Threshhold2,'4-Step 4-C-Year'!E312,"")</f>
        <v>#VALUE!</v>
      </c>
    </row>
    <row r="313" spans="2:7" outlineLevel="3">
      <c r="B313" s="22">
        <v>1302251</v>
      </c>
      <c r="C313" s="44" t="s">
        <v>109</v>
      </c>
      <c r="D313" s="119"/>
      <c r="E313" s="113" t="str">
        <f t="shared" si="4"/>
        <v/>
      </c>
      <c r="F313" s="26"/>
      <c r="G313" s="146" t="e">
        <f>IF(ABS(Total_Discrepancy2/'4-Step 4-C-Year'!$E$6)&lt;Threshhold2,'4-Step 4-C-Year'!E313,"")</f>
        <v>#VALUE!</v>
      </c>
    </row>
    <row r="314" spans="2:7" outlineLevel="2">
      <c r="B314" s="22">
        <v>1303000</v>
      </c>
      <c r="C314" s="37" t="s">
        <v>149</v>
      </c>
      <c r="D314" s="139"/>
      <c r="E314" s="113" t="str">
        <f t="shared" si="4"/>
        <v/>
      </c>
      <c r="F314" s="26"/>
      <c r="G314" s="146" t="e">
        <f>IF(ABS(Total_Discrepancy2/'4-Step 4-C-Year'!$E$6)&lt;Threshhold2,'4-Step 4-C-Year'!E314,"")</f>
        <v>#VALUE!</v>
      </c>
    </row>
    <row r="315" spans="2:7" s="29" customFormat="1" ht="20.100000000000001" customHeight="1" outlineLevel="3">
      <c r="B315" s="22">
        <v>1303100</v>
      </c>
      <c r="C315" s="30" t="s">
        <v>149</v>
      </c>
      <c r="D315" s="141"/>
      <c r="E315" s="113" t="str">
        <f t="shared" si="4"/>
        <v/>
      </c>
      <c r="F315" s="26"/>
      <c r="G315" s="146" t="e">
        <f>IF(ABS(Total_Discrepancy2/'4-Step 4-C-Year'!$E$6)&lt;Threshhold2,'4-Step 4-C-Year'!E315,"")</f>
        <v>#VALUE!</v>
      </c>
    </row>
    <row r="316" spans="2:7" ht="12.75" customHeight="1" outlineLevel="3">
      <c r="B316" s="22">
        <v>1303110</v>
      </c>
      <c r="C316" s="31" t="s">
        <v>184</v>
      </c>
      <c r="D316" s="118"/>
      <c r="E316" s="113" t="str">
        <f t="shared" si="4"/>
        <v/>
      </c>
      <c r="F316" s="26"/>
      <c r="G316" s="146" t="e">
        <f>IF(ABS(Total_Discrepancy2/'4-Step 4-C-Year'!$E$6)&lt;Threshhold2,'4-Step 4-C-Year'!E316,"")</f>
        <v>#VALUE!</v>
      </c>
    </row>
    <row r="317" spans="2:7" outlineLevel="3">
      <c r="B317" s="22">
        <v>1303111</v>
      </c>
      <c r="C317" s="44" t="s">
        <v>184</v>
      </c>
      <c r="D317" s="119"/>
      <c r="E317" s="113" t="str">
        <f t="shared" si="4"/>
        <v/>
      </c>
      <c r="F317" s="26"/>
      <c r="G317" s="146" t="e">
        <f>IF(ABS(Total_Discrepancy2/'4-Step 4-C-Year'!$E$6)&lt;Threshhold2,'4-Step 4-C-Year'!E317,"")</f>
        <v>#VALUE!</v>
      </c>
    </row>
    <row r="318" spans="2:7" outlineLevel="2">
      <c r="B318" s="22">
        <v>1304000</v>
      </c>
      <c r="C318" s="37" t="s">
        <v>157</v>
      </c>
      <c r="D318" s="139"/>
      <c r="E318" s="113" t="str">
        <f t="shared" si="4"/>
        <v/>
      </c>
      <c r="F318" s="26"/>
      <c r="G318" s="146" t="e">
        <f>IF(ABS(Total_Discrepancy2/'4-Step 4-C-Year'!$E$6)&lt;Threshhold2,'4-Step 4-C-Year'!E318,"")</f>
        <v>#VALUE!</v>
      </c>
    </row>
    <row r="319" spans="2:7" outlineLevel="3">
      <c r="B319" s="22">
        <v>1304100</v>
      </c>
      <c r="C319" s="30" t="s">
        <v>169</v>
      </c>
      <c r="D319" s="112"/>
      <c r="E319" s="113" t="str">
        <f t="shared" si="4"/>
        <v/>
      </c>
      <c r="F319" s="26"/>
      <c r="G319" s="146" t="e">
        <f>IF(ABS(Total_Discrepancy2/'4-Step 4-C-Year'!$E$6)&lt;Threshhold2,'4-Step 4-C-Year'!E319,"")</f>
        <v>#VALUE!</v>
      </c>
    </row>
    <row r="320" spans="2:7" s="29" customFormat="1" outlineLevel="3">
      <c r="B320" s="22">
        <v>1304110</v>
      </c>
      <c r="C320" s="31" t="s">
        <v>110</v>
      </c>
      <c r="D320" s="130"/>
      <c r="E320" s="113" t="str">
        <f t="shared" si="4"/>
        <v/>
      </c>
      <c r="F320" s="26"/>
      <c r="G320" s="146" t="e">
        <f>IF(ABS(Total_Discrepancy2/'4-Step 4-C-Year'!$E$6)&lt;Threshhold2,'4-Step 4-C-Year'!E320,"")</f>
        <v>#VALUE!</v>
      </c>
    </row>
    <row r="321" spans="2:7" outlineLevel="3">
      <c r="B321" s="22">
        <v>1304111</v>
      </c>
      <c r="C321" s="44" t="s">
        <v>110</v>
      </c>
      <c r="D321" s="118"/>
      <c r="E321" s="113" t="str">
        <f t="shared" si="4"/>
        <v/>
      </c>
      <c r="F321" s="26"/>
      <c r="G321" s="146" t="e">
        <f>IF(ABS(Total_Discrepancy2/'4-Step 4-C-Year'!$E$6)&lt;Threshhold2,'4-Step 4-C-Year'!E321,"")</f>
        <v>#VALUE!</v>
      </c>
    </row>
    <row r="322" spans="2:7" outlineLevel="3">
      <c r="B322" s="22">
        <v>1304200</v>
      </c>
      <c r="C322" s="30" t="s">
        <v>170</v>
      </c>
      <c r="D322" s="119"/>
      <c r="E322" s="113" t="str">
        <f t="shared" si="4"/>
        <v/>
      </c>
      <c r="F322" s="26"/>
      <c r="G322" s="146" t="e">
        <f>IF(ABS(Total_Discrepancy2/'4-Step 4-C-Year'!$E$6)&lt;Threshhold2,'4-Step 4-C-Year'!E322,"")</f>
        <v>#VALUE!</v>
      </c>
    </row>
    <row r="323" spans="2:7" outlineLevel="3">
      <c r="B323" s="22">
        <v>1304210</v>
      </c>
      <c r="C323" s="31" t="s">
        <v>105</v>
      </c>
      <c r="D323" s="139"/>
      <c r="E323" s="113" t="str">
        <f t="shared" si="4"/>
        <v/>
      </c>
      <c r="F323" s="26"/>
      <c r="G323" s="146" t="e">
        <f>IF(ABS(Total_Discrepancy2/'4-Step 4-C-Year'!$E$6)&lt;Threshhold2,'4-Step 4-C-Year'!E323,"")</f>
        <v>#VALUE!</v>
      </c>
    </row>
    <row r="324" spans="2:7" outlineLevel="3">
      <c r="B324" s="22">
        <v>1304211</v>
      </c>
      <c r="C324" s="44" t="s">
        <v>105</v>
      </c>
      <c r="D324" s="119"/>
      <c r="E324" s="113" t="str">
        <f t="shared" si="4"/>
        <v/>
      </c>
      <c r="F324" s="26"/>
      <c r="G324" s="146" t="e">
        <f>IF(ABS(Total_Discrepancy2/'4-Step 4-C-Year'!$E$6)&lt;Threshhold2,'4-Step 4-C-Year'!E324,"")</f>
        <v>#VALUE!</v>
      </c>
    </row>
    <row r="325" spans="2:7" outlineLevel="3">
      <c r="B325" s="22">
        <v>1304220</v>
      </c>
      <c r="C325" s="31" t="s">
        <v>106</v>
      </c>
      <c r="D325" s="139"/>
      <c r="E325" s="113" t="str">
        <f t="shared" si="4"/>
        <v/>
      </c>
      <c r="F325" s="26"/>
      <c r="G325" s="146" t="e">
        <f>IF(ABS(Total_Discrepancy2/'4-Step 4-C-Year'!$E$6)&lt;Threshhold2,'4-Step 4-C-Year'!E325,"")</f>
        <v>#VALUE!</v>
      </c>
    </row>
    <row r="326" spans="2:7" outlineLevel="3">
      <c r="B326" s="22">
        <v>1304221</v>
      </c>
      <c r="C326" s="44" t="s">
        <v>106</v>
      </c>
      <c r="D326" s="119"/>
      <c r="E326" s="113" t="str">
        <f t="shared" si="4"/>
        <v/>
      </c>
      <c r="F326" s="26"/>
      <c r="G326" s="146" t="e">
        <f>IF(ABS(Total_Discrepancy2/'4-Step 4-C-Year'!$E$6)&lt;Threshhold2,'4-Step 4-C-Year'!E326,"")</f>
        <v>#VALUE!</v>
      </c>
    </row>
    <row r="327" spans="2:7" outlineLevel="3">
      <c r="B327" s="22">
        <v>1304230</v>
      </c>
      <c r="C327" s="31" t="s">
        <v>107</v>
      </c>
      <c r="D327" s="120"/>
      <c r="E327" s="113" t="str">
        <f t="shared" si="4"/>
        <v/>
      </c>
      <c r="F327" s="26"/>
      <c r="G327" s="146" t="e">
        <f>IF(ABS(Total_Discrepancy2/'4-Step 4-C-Year'!$E$6)&lt;Threshhold2,'4-Step 4-C-Year'!E327,"")</f>
        <v>#VALUE!</v>
      </c>
    </row>
    <row r="328" spans="2:7" outlineLevel="3">
      <c r="B328" s="22">
        <v>1304231</v>
      </c>
      <c r="C328" s="44" t="s">
        <v>107</v>
      </c>
      <c r="D328" s="119"/>
      <c r="E328" s="113" t="str">
        <f t="shared" si="4"/>
        <v/>
      </c>
      <c r="F328" s="26"/>
      <c r="G328" s="146" t="e">
        <f>IF(ABS(Total_Discrepancy2/'4-Step 4-C-Year'!$E$6)&lt;Threshhold2,'4-Step 4-C-Year'!E328,"")</f>
        <v>#VALUE!</v>
      </c>
    </row>
    <row r="329" spans="2:7" outlineLevel="3">
      <c r="B329" s="22">
        <v>1304240</v>
      </c>
      <c r="C329" s="31" t="s">
        <v>108</v>
      </c>
      <c r="D329" s="139"/>
      <c r="E329" s="113" t="str">
        <f t="shared" ref="E329:E376" si="5">IF(ISERROR(G329),"",G329)</f>
        <v/>
      </c>
      <c r="F329" s="26"/>
      <c r="G329" s="146" t="e">
        <f>IF(ABS(Total_Discrepancy2/'4-Step 4-C-Year'!$E$6)&lt;Threshhold2,'4-Step 4-C-Year'!E329,"")</f>
        <v>#VALUE!</v>
      </c>
    </row>
    <row r="330" spans="2:7" outlineLevel="3">
      <c r="B330" s="22">
        <v>1304241</v>
      </c>
      <c r="C330" s="44" t="s">
        <v>108</v>
      </c>
      <c r="D330" s="119"/>
      <c r="E330" s="113" t="str">
        <f t="shared" si="5"/>
        <v/>
      </c>
      <c r="F330" s="26"/>
      <c r="G330" s="146" t="e">
        <f>IF(ABS(Total_Discrepancy2/'4-Step 4-C-Year'!$E$6)&lt;Threshhold2,'4-Step 4-C-Year'!E330,"")</f>
        <v>#VALUE!</v>
      </c>
    </row>
    <row r="331" spans="2:7" outlineLevel="3">
      <c r="B331" s="22">
        <v>1304250</v>
      </c>
      <c r="C331" s="31" t="s">
        <v>109</v>
      </c>
      <c r="D331" s="139"/>
      <c r="E331" s="113" t="str">
        <f t="shared" si="5"/>
        <v/>
      </c>
      <c r="F331" s="26"/>
      <c r="G331" s="146" t="e">
        <f>IF(ABS(Total_Discrepancy2/'4-Step 4-C-Year'!$E$6)&lt;Threshhold2,'4-Step 4-C-Year'!E331,"")</f>
        <v>#VALUE!</v>
      </c>
    </row>
    <row r="332" spans="2:7" outlineLevel="3">
      <c r="B332" s="22">
        <v>1304251</v>
      </c>
      <c r="C332" s="44" t="s">
        <v>185</v>
      </c>
      <c r="D332" s="112"/>
      <c r="E332" s="113" t="str">
        <f t="shared" si="5"/>
        <v/>
      </c>
      <c r="F332" s="26"/>
      <c r="G332" s="146" t="e">
        <f>IF(ABS(Total_Discrepancy2/'4-Step 4-C-Year'!$E$6)&lt;Threshhold2,'4-Step 4-C-Year'!E332,"")</f>
        <v>#VALUE!</v>
      </c>
    </row>
    <row r="333" spans="2:7" s="29" customFormat="1" ht="20.100000000000001" customHeight="1" outlineLevel="2">
      <c r="B333" s="22">
        <v>1305000</v>
      </c>
      <c r="C333" s="46" t="s">
        <v>164</v>
      </c>
      <c r="D333" s="116"/>
      <c r="E333" s="113" t="str">
        <f t="shared" si="5"/>
        <v/>
      </c>
      <c r="F333" s="26"/>
      <c r="G333" s="146" t="e">
        <f>IF(ABS(Total_Discrepancy2/'4-Step 4-C-Year'!$E$6)&lt;Threshhold2,'4-Step 4-C-Year'!E333,"")</f>
        <v>#VALUE!</v>
      </c>
    </row>
    <row r="334" spans="2:7" ht="12.75" customHeight="1" outlineLevel="3">
      <c r="B334" s="22">
        <v>1305100</v>
      </c>
      <c r="C334" s="30" t="s">
        <v>164</v>
      </c>
      <c r="D334" s="118"/>
      <c r="E334" s="113" t="str">
        <f t="shared" si="5"/>
        <v/>
      </c>
      <c r="F334" s="26"/>
      <c r="G334" s="146" t="e">
        <f>IF(ABS(Total_Discrepancy2/'4-Step 4-C-Year'!$E$6)&lt;Threshhold2,'4-Step 4-C-Year'!E334,"")</f>
        <v>#VALUE!</v>
      </c>
    </row>
    <row r="335" spans="2:7" outlineLevel="3">
      <c r="B335" s="22">
        <v>1305110</v>
      </c>
      <c r="C335" s="31" t="s">
        <v>99</v>
      </c>
      <c r="D335" s="119"/>
      <c r="E335" s="113" t="str">
        <f t="shared" si="5"/>
        <v/>
      </c>
      <c r="F335" s="26"/>
      <c r="G335" s="146" t="e">
        <f>IF(ABS(Total_Discrepancy2/'4-Step 4-C-Year'!$E$6)&lt;Threshhold2,'4-Step 4-C-Year'!E335,"")</f>
        <v>#VALUE!</v>
      </c>
    </row>
    <row r="336" spans="2:7" outlineLevel="3">
      <c r="B336" s="22">
        <v>1305111</v>
      </c>
      <c r="C336" s="44" t="s">
        <v>99</v>
      </c>
      <c r="D336" s="139"/>
      <c r="E336" s="113" t="str">
        <f t="shared" si="5"/>
        <v/>
      </c>
      <c r="F336" s="26"/>
      <c r="G336" s="146" t="e">
        <f>IF(ABS(Total_Discrepancy2/'4-Step 4-C-Year'!$E$6)&lt;Threshhold2,'4-Step 4-C-Year'!E336,"")</f>
        <v>#VALUE!</v>
      </c>
    </row>
    <row r="337" spans="2:7" outlineLevel="1">
      <c r="B337" s="22">
        <v>1400000</v>
      </c>
      <c r="C337" s="23" t="s">
        <v>111</v>
      </c>
      <c r="D337" s="119"/>
      <c r="E337" s="113" t="str">
        <f t="shared" si="5"/>
        <v/>
      </c>
      <c r="F337" s="26"/>
      <c r="G337" s="146" t="e">
        <f>IF(ABS(Total_Discrepancy2/'4-Step 4-C-Year'!$E$6)&lt;Threshhold2,'4-Step 4-C-Year'!E337,"")</f>
        <v>#VALUE!</v>
      </c>
    </row>
    <row r="338" spans="2:7" outlineLevel="2">
      <c r="B338" s="22">
        <v>1401000</v>
      </c>
      <c r="C338" s="37" t="s">
        <v>171</v>
      </c>
      <c r="D338" s="139"/>
      <c r="E338" s="113" t="str">
        <f t="shared" si="5"/>
        <v/>
      </c>
      <c r="F338" s="26"/>
      <c r="G338" s="146" t="e">
        <f>IF(ABS(Total_Discrepancy2/'4-Step 4-C-Year'!$E$6)&lt;Threshhold2,'4-Step 4-C-Year'!E338,"")</f>
        <v>#VALUE!</v>
      </c>
    </row>
    <row r="339" spans="2:7" outlineLevel="3">
      <c r="B339" s="22">
        <v>1401100</v>
      </c>
      <c r="C339" s="30" t="s">
        <v>171</v>
      </c>
      <c r="D339" s="119"/>
      <c r="E339" s="113" t="str">
        <f t="shared" si="5"/>
        <v/>
      </c>
      <c r="F339" s="26"/>
      <c r="G339" s="146" t="e">
        <f>IF(ABS(Total_Discrepancy2/'4-Step 4-C-Year'!$E$6)&lt;Threshhold2,'4-Step 4-C-Year'!E339,"")</f>
        <v>#VALUE!</v>
      </c>
    </row>
    <row r="340" spans="2:7" outlineLevel="3">
      <c r="B340" s="22">
        <v>1401110</v>
      </c>
      <c r="C340" s="31" t="s">
        <v>105</v>
      </c>
      <c r="D340" s="139"/>
      <c r="E340" s="113" t="str">
        <f t="shared" si="5"/>
        <v/>
      </c>
      <c r="F340" s="26"/>
      <c r="G340" s="146" t="e">
        <f>IF(ABS(Total_Discrepancy2/'4-Step 4-C-Year'!$E$6)&lt;Threshhold2,'4-Step 4-C-Year'!E340,"")</f>
        <v>#VALUE!</v>
      </c>
    </row>
    <row r="341" spans="2:7" outlineLevel="3">
      <c r="B341" s="22">
        <v>1401111</v>
      </c>
      <c r="C341" s="44" t="s">
        <v>105</v>
      </c>
      <c r="D341" s="119"/>
      <c r="E341" s="113" t="str">
        <f t="shared" si="5"/>
        <v/>
      </c>
      <c r="F341" s="26"/>
      <c r="G341" s="146" t="e">
        <f>IF(ABS(Total_Discrepancy2/'4-Step 4-C-Year'!$E$6)&lt;Threshhold2,'4-Step 4-C-Year'!E341,"")</f>
        <v>#VALUE!</v>
      </c>
    </row>
    <row r="342" spans="2:7" outlineLevel="3">
      <c r="B342" s="22">
        <v>1401120</v>
      </c>
      <c r="C342" s="31" t="s">
        <v>106</v>
      </c>
      <c r="D342" s="139"/>
      <c r="E342" s="113" t="str">
        <f t="shared" si="5"/>
        <v/>
      </c>
      <c r="F342" s="26"/>
      <c r="G342" s="146" t="e">
        <f>IF(ABS(Total_Discrepancy2/'4-Step 4-C-Year'!$E$6)&lt;Threshhold2,'4-Step 4-C-Year'!E342,"")</f>
        <v>#VALUE!</v>
      </c>
    </row>
    <row r="343" spans="2:7" outlineLevel="3">
      <c r="B343" s="22">
        <v>1401121</v>
      </c>
      <c r="C343" s="44" t="s">
        <v>106</v>
      </c>
      <c r="D343" s="119"/>
      <c r="E343" s="113" t="str">
        <f t="shared" si="5"/>
        <v/>
      </c>
      <c r="F343" s="26"/>
      <c r="G343" s="146" t="e">
        <f>IF(ABS(Total_Discrepancy2/'4-Step 4-C-Year'!$E$6)&lt;Threshhold2,'4-Step 4-C-Year'!E343,"")</f>
        <v>#VALUE!</v>
      </c>
    </row>
    <row r="344" spans="2:7" outlineLevel="3">
      <c r="B344" s="22">
        <v>1401130</v>
      </c>
      <c r="C344" s="31" t="s">
        <v>107</v>
      </c>
      <c r="D344" s="139"/>
      <c r="E344" s="113" t="str">
        <f t="shared" si="5"/>
        <v/>
      </c>
      <c r="F344" s="26"/>
      <c r="G344" s="146" t="e">
        <f>IF(ABS(Total_Discrepancy2/'4-Step 4-C-Year'!$E$6)&lt;Threshhold2,'4-Step 4-C-Year'!E344,"")</f>
        <v>#VALUE!</v>
      </c>
    </row>
    <row r="345" spans="2:7" ht="12.75" customHeight="1" outlineLevel="3">
      <c r="B345" s="22">
        <v>1401131</v>
      </c>
      <c r="C345" s="32" t="s">
        <v>107</v>
      </c>
      <c r="D345" s="118"/>
      <c r="E345" s="113" t="str">
        <f t="shared" si="5"/>
        <v/>
      </c>
      <c r="F345" s="26"/>
      <c r="G345" s="146" t="e">
        <f>IF(ABS(Total_Discrepancy2/'4-Step 4-C-Year'!$E$6)&lt;Threshhold2,'4-Step 4-C-Year'!E345,"")</f>
        <v>#VALUE!</v>
      </c>
    </row>
    <row r="346" spans="2:7" outlineLevel="3">
      <c r="B346" s="22">
        <v>1401140</v>
      </c>
      <c r="C346" s="31" t="s">
        <v>108</v>
      </c>
      <c r="D346" s="119"/>
      <c r="E346" s="113" t="str">
        <f t="shared" si="5"/>
        <v/>
      </c>
      <c r="F346" s="26"/>
      <c r="G346" s="146" t="e">
        <f>IF(ABS(Total_Discrepancy2/'4-Step 4-C-Year'!$E$6)&lt;Threshhold2,'4-Step 4-C-Year'!E346,"")</f>
        <v>#VALUE!</v>
      </c>
    </row>
    <row r="347" spans="2:7" outlineLevel="3">
      <c r="B347" s="22">
        <v>1401141</v>
      </c>
      <c r="C347" s="44" t="s">
        <v>108</v>
      </c>
      <c r="D347" s="139"/>
      <c r="E347" s="113" t="str">
        <f t="shared" si="5"/>
        <v/>
      </c>
      <c r="F347" s="26"/>
      <c r="G347" s="146" t="e">
        <f>IF(ABS(Total_Discrepancy2/'4-Step 4-C-Year'!$E$6)&lt;Threshhold2,'4-Step 4-C-Year'!E347,"")</f>
        <v>#VALUE!</v>
      </c>
    </row>
    <row r="348" spans="2:7" outlineLevel="3">
      <c r="B348" s="22">
        <v>1401150</v>
      </c>
      <c r="C348" s="31" t="s">
        <v>109</v>
      </c>
      <c r="D348" s="139"/>
      <c r="E348" s="113" t="str">
        <f t="shared" si="5"/>
        <v/>
      </c>
      <c r="F348" s="26"/>
      <c r="G348" s="146" t="e">
        <f>IF(ABS(Total_Discrepancy2/'4-Step 4-C-Year'!$E$6)&lt;Threshhold2,'4-Step 4-C-Year'!E348,"")</f>
        <v>#VALUE!</v>
      </c>
    </row>
    <row r="349" spans="2:7" outlineLevel="3">
      <c r="B349" s="22">
        <v>1401151</v>
      </c>
      <c r="C349" s="44" t="s">
        <v>109</v>
      </c>
      <c r="D349" s="119"/>
      <c r="E349" s="113" t="str">
        <f t="shared" si="5"/>
        <v/>
      </c>
      <c r="F349" s="26"/>
      <c r="G349" s="146" t="e">
        <f>IF(ABS(Total_Discrepancy2/'4-Step 4-C-Year'!$E$6)&lt;Threshhold2,'4-Step 4-C-Year'!E349,"")</f>
        <v>#VALUE!</v>
      </c>
    </row>
    <row r="350" spans="2:7" outlineLevel="1">
      <c r="B350" s="22">
        <v>1500000</v>
      </c>
      <c r="C350" s="23" t="s">
        <v>260</v>
      </c>
      <c r="D350" s="139"/>
      <c r="E350" s="113" t="str">
        <f t="shared" si="5"/>
        <v/>
      </c>
      <c r="F350" s="26"/>
      <c r="G350" s="146" t="e">
        <f>IF(ABS(Total_Discrepancy2/'4-Step 4-C-Year'!$E$6)&lt;Threshhold2,'4-Step 4-C-Year'!E350,"")</f>
        <v>#VALUE!</v>
      </c>
    </row>
    <row r="351" spans="2:7" s="29" customFormat="1" ht="20.100000000000001" customHeight="1" outlineLevel="2">
      <c r="B351" s="22">
        <v>1501000</v>
      </c>
      <c r="C351" s="27" t="s">
        <v>172</v>
      </c>
      <c r="D351" s="116"/>
      <c r="E351" s="113" t="str">
        <f t="shared" si="5"/>
        <v/>
      </c>
      <c r="F351" s="26"/>
      <c r="G351" s="146" t="e">
        <f>IF(ABS(Total_Discrepancy2/'4-Step 4-C-Year'!$E$6)&lt;Threshhold2,'4-Step 4-C-Year'!E351,"")</f>
        <v>#VALUE!</v>
      </c>
    </row>
    <row r="352" spans="2:7" ht="12.75" customHeight="1" outlineLevel="3">
      <c r="B352" s="22">
        <v>1501100</v>
      </c>
      <c r="C352" s="30" t="s">
        <v>173</v>
      </c>
      <c r="D352" s="118"/>
      <c r="E352" s="113" t="str">
        <f t="shared" si="5"/>
        <v/>
      </c>
      <c r="F352" s="26"/>
      <c r="G352" s="146" t="e">
        <f>IF(ABS(Total_Discrepancy2/'4-Step 4-C-Year'!$E$6)&lt;Threshhold2,'4-Step 4-C-Year'!E352,"")</f>
        <v>#VALUE!</v>
      </c>
    </row>
    <row r="353" spans="2:7" outlineLevel="3">
      <c r="B353" s="22">
        <v>1501110</v>
      </c>
      <c r="C353" s="31" t="s">
        <v>261</v>
      </c>
      <c r="D353" s="119"/>
      <c r="E353" s="113" t="str">
        <f t="shared" si="5"/>
        <v/>
      </c>
      <c r="F353" s="26"/>
      <c r="G353" s="146" t="e">
        <f>IF(ABS(Total_Discrepancy2/'4-Step 4-C-Year'!$E$6)&lt;Threshhold2,'4-Step 4-C-Year'!E353,"")</f>
        <v>#VALUE!</v>
      </c>
    </row>
    <row r="354" spans="2:7" outlineLevel="3">
      <c r="B354" s="22">
        <v>1501111</v>
      </c>
      <c r="C354" s="44" t="s">
        <v>186</v>
      </c>
      <c r="D354" s="120"/>
      <c r="E354" s="113" t="str">
        <f t="shared" si="5"/>
        <v/>
      </c>
      <c r="F354" s="26"/>
      <c r="G354" s="146" t="e">
        <f>IF(ABS(Total_Discrepancy2/'4-Step 4-C-Year'!$E$6)&lt;Threshhold2,'4-Step 4-C-Year'!E354,"")</f>
        <v>#VALUE!</v>
      </c>
    </row>
    <row r="355" spans="2:7" ht="12.75" customHeight="1" outlineLevel="3">
      <c r="B355" s="22">
        <v>1501112</v>
      </c>
      <c r="C355" s="44" t="s">
        <v>189</v>
      </c>
      <c r="D355" s="118"/>
      <c r="E355" s="113" t="str">
        <f t="shared" si="5"/>
        <v/>
      </c>
      <c r="F355" s="26"/>
      <c r="G355" s="146" t="e">
        <f>IF(ABS(Total_Discrepancy2/'4-Step 4-C-Year'!$E$6)&lt;Threshhold2,'4-Step 4-C-Year'!E355,"")</f>
        <v>#VALUE!</v>
      </c>
    </row>
    <row r="356" spans="2:7" outlineLevel="3">
      <c r="B356" s="22">
        <v>1501115</v>
      </c>
      <c r="C356" s="44" t="s">
        <v>187</v>
      </c>
      <c r="D356" s="119"/>
      <c r="E356" s="113" t="str">
        <f t="shared" si="5"/>
        <v/>
      </c>
      <c r="F356" s="26"/>
      <c r="G356" s="146" t="e">
        <f>IF(ABS(Total_Discrepancy2/'4-Step 4-C-Year'!$E$6)&lt;Threshhold2,'4-Step 4-C-Year'!E356,"")</f>
        <v>#VALUE!</v>
      </c>
    </row>
    <row r="357" spans="2:7" outlineLevel="3">
      <c r="B357" s="22">
        <v>1501116</v>
      </c>
      <c r="C357" s="44" t="s">
        <v>188</v>
      </c>
      <c r="D357" s="139"/>
      <c r="E357" s="113" t="str">
        <f t="shared" si="5"/>
        <v/>
      </c>
      <c r="F357" s="26"/>
      <c r="G357" s="146" t="e">
        <f>IF(ABS(Total_Discrepancy2/'4-Step 4-C-Year'!$E$6)&lt;Threshhold2,'4-Step 4-C-Year'!E357,"")</f>
        <v>#VALUE!</v>
      </c>
    </row>
    <row r="358" spans="2:7" ht="12.75" customHeight="1" outlineLevel="3">
      <c r="B358" s="22">
        <v>1501120</v>
      </c>
      <c r="C358" s="31" t="s">
        <v>262</v>
      </c>
      <c r="D358" s="118"/>
      <c r="E358" s="113" t="str">
        <f t="shared" si="5"/>
        <v/>
      </c>
      <c r="F358" s="26"/>
      <c r="G358" s="146" t="e">
        <f>IF(ABS(Total_Discrepancy2/'4-Step 4-C-Year'!$E$6)&lt;Threshhold2,'4-Step 4-C-Year'!E358,"")</f>
        <v>#VALUE!</v>
      </c>
    </row>
    <row r="359" spans="2:7" outlineLevel="3">
      <c r="B359" s="22">
        <v>1501121</v>
      </c>
      <c r="C359" s="44" t="s">
        <v>263</v>
      </c>
      <c r="D359" s="119"/>
      <c r="E359" s="113" t="str">
        <f t="shared" si="5"/>
        <v/>
      </c>
      <c r="F359" s="26"/>
      <c r="G359" s="146" t="e">
        <f>IF(ABS(Total_Discrepancy2/'4-Step 4-C-Year'!$E$6)&lt;Threshhold2,'4-Step 4-C-Year'!E359,"")</f>
        <v>#VALUE!</v>
      </c>
    </row>
    <row r="360" spans="2:7" outlineLevel="3">
      <c r="B360" s="22">
        <v>1501122</v>
      </c>
      <c r="C360" s="44" t="s">
        <v>190</v>
      </c>
      <c r="D360" s="139"/>
      <c r="E360" s="113" t="str">
        <f t="shared" si="5"/>
        <v/>
      </c>
      <c r="F360" s="26"/>
      <c r="G360" s="146" t="e">
        <f>IF(ABS(Total_Discrepancy2/'4-Step 4-C-Year'!$E$6)&lt;Threshhold2,'4-Step 4-C-Year'!E360,"")</f>
        <v>#VALUE!</v>
      </c>
    </row>
    <row r="361" spans="2:7" s="29" customFormat="1" ht="20.100000000000001" customHeight="1" outlineLevel="3">
      <c r="B361" s="22">
        <v>1501200</v>
      </c>
      <c r="C361" s="30" t="s">
        <v>174</v>
      </c>
      <c r="D361" s="116"/>
      <c r="E361" s="113" t="str">
        <f t="shared" si="5"/>
        <v/>
      </c>
      <c r="F361" s="26"/>
      <c r="G361" s="146" t="e">
        <f>IF(ABS(Total_Discrepancy2/'4-Step 4-C-Year'!$E$6)&lt;Threshhold2,'4-Step 4-C-Year'!E361,"")</f>
        <v>#VALUE!</v>
      </c>
    </row>
    <row r="362" spans="2:7" ht="12.75" customHeight="1" outlineLevel="3">
      <c r="B362" s="22">
        <v>1501210</v>
      </c>
      <c r="C362" s="31" t="s">
        <v>191</v>
      </c>
      <c r="D362" s="118"/>
      <c r="E362" s="113" t="str">
        <f t="shared" si="5"/>
        <v/>
      </c>
      <c r="F362" s="26"/>
      <c r="G362" s="146" t="e">
        <f>IF(ABS(Total_Discrepancy2/'4-Step 4-C-Year'!$E$6)&lt;Threshhold2,'4-Step 4-C-Year'!E362,"")</f>
        <v>#VALUE!</v>
      </c>
    </row>
    <row r="363" spans="2:7" outlineLevel="3">
      <c r="B363" s="22">
        <v>1501211</v>
      </c>
      <c r="C363" s="44" t="s">
        <v>191</v>
      </c>
      <c r="D363" s="119"/>
      <c r="E363" s="113" t="str">
        <f t="shared" si="5"/>
        <v/>
      </c>
      <c r="F363" s="26"/>
      <c r="G363" s="146" t="e">
        <f>IF(ABS(Total_Discrepancy2/'4-Step 4-C-Year'!$E$6)&lt;Threshhold2,'4-Step 4-C-Year'!E363,"")</f>
        <v>#VALUE!</v>
      </c>
    </row>
    <row r="364" spans="2:7" outlineLevel="3">
      <c r="B364" s="22">
        <v>1501220</v>
      </c>
      <c r="C364" s="31" t="s">
        <v>192</v>
      </c>
      <c r="D364" s="139"/>
      <c r="E364" s="113" t="str">
        <f t="shared" si="5"/>
        <v/>
      </c>
      <c r="F364" s="26"/>
      <c r="G364" s="146" t="e">
        <f>IF(ABS(Total_Discrepancy2/'4-Step 4-C-Year'!$E$6)&lt;Threshhold2,'4-Step 4-C-Year'!E364,"")</f>
        <v>#VALUE!</v>
      </c>
    </row>
    <row r="365" spans="2:7" ht="27" customHeight="1" outlineLevel="3">
      <c r="B365" s="22">
        <v>1501221</v>
      </c>
      <c r="C365" s="44" t="s">
        <v>192</v>
      </c>
      <c r="D365" s="112"/>
      <c r="E365" s="113" t="str">
        <f t="shared" si="5"/>
        <v/>
      </c>
      <c r="F365" s="26"/>
      <c r="G365" s="146" t="e">
        <f>IF(ABS(Total_Discrepancy2/'4-Step 4-C-Year'!$E$6)&lt;Threshhold2,'4-Step 4-C-Year'!E365,"")</f>
        <v>#VALUE!</v>
      </c>
    </row>
    <row r="366" spans="2:7" s="29" customFormat="1" ht="20.100000000000001" customHeight="1" outlineLevel="3">
      <c r="B366" s="22">
        <v>1501230</v>
      </c>
      <c r="C366" s="31" t="s">
        <v>112</v>
      </c>
      <c r="D366" s="116"/>
      <c r="E366" s="113" t="str">
        <f t="shared" si="5"/>
        <v/>
      </c>
      <c r="F366" s="26"/>
      <c r="G366" s="146" t="e">
        <f>IF(ABS(Total_Discrepancy2/'4-Step 4-C-Year'!$E$6)&lt;Threshhold2,'4-Step 4-C-Year'!E366,"")</f>
        <v>#VALUE!</v>
      </c>
    </row>
    <row r="367" spans="2:7" ht="12.75" customHeight="1" outlineLevel="3">
      <c r="B367" s="22">
        <v>1501231</v>
      </c>
      <c r="C367" s="44" t="s">
        <v>112</v>
      </c>
      <c r="D367" s="118"/>
      <c r="E367" s="113" t="str">
        <f t="shared" si="5"/>
        <v/>
      </c>
      <c r="F367" s="26"/>
      <c r="G367" s="146" t="e">
        <f>IF(ABS(Total_Discrepancy2/'4-Step 4-C-Year'!$E$6)&lt;Threshhold2,'4-Step 4-C-Year'!E367,"")</f>
        <v>#VALUE!</v>
      </c>
    </row>
    <row r="368" spans="2:7" outlineLevel="3">
      <c r="B368" s="22">
        <v>1501300</v>
      </c>
      <c r="C368" s="30" t="s">
        <v>175</v>
      </c>
      <c r="D368" s="119"/>
      <c r="E368" s="113" t="str">
        <f t="shared" si="5"/>
        <v/>
      </c>
      <c r="F368" s="26"/>
      <c r="G368" s="146" t="e">
        <f>IF(ABS(Total_Discrepancy2/'4-Step 4-C-Year'!$E$6)&lt;Threshhold2,'4-Step 4-C-Year'!E368,"")</f>
        <v>#VALUE!</v>
      </c>
    </row>
    <row r="369" spans="2:7" outlineLevel="3">
      <c r="B369" s="22">
        <v>1501310</v>
      </c>
      <c r="C369" s="31" t="s">
        <v>193</v>
      </c>
      <c r="D369" s="139"/>
      <c r="E369" s="113" t="str">
        <f t="shared" si="5"/>
        <v/>
      </c>
      <c r="F369" s="26"/>
      <c r="G369" s="146" t="e">
        <f>IF(ABS(Total_Discrepancy2/'4-Step 4-C-Year'!$E$6)&lt;Threshhold2,'4-Step 4-C-Year'!E369,"")</f>
        <v>#VALUE!</v>
      </c>
    </row>
    <row r="370" spans="2:7" outlineLevel="3">
      <c r="B370" s="22">
        <v>1501311</v>
      </c>
      <c r="C370" s="44" t="s">
        <v>193</v>
      </c>
      <c r="D370" s="139"/>
      <c r="E370" s="113" t="str">
        <f t="shared" si="5"/>
        <v/>
      </c>
      <c r="F370" s="26"/>
      <c r="G370" s="146" t="e">
        <f>IF(ABS(Total_Discrepancy2/'4-Step 4-C-Year'!$E$6)&lt;Threshhold2,'4-Step 4-C-Year'!E370,"")</f>
        <v>#VALUE!</v>
      </c>
    </row>
    <row r="371" spans="2:7" s="29" customFormat="1" ht="20.100000000000001" customHeight="1" outlineLevel="2">
      <c r="B371" s="22">
        <v>1502000</v>
      </c>
      <c r="C371" s="27" t="s">
        <v>176</v>
      </c>
      <c r="D371" s="116"/>
      <c r="E371" s="113" t="str">
        <f t="shared" si="5"/>
        <v/>
      </c>
      <c r="F371" s="26"/>
      <c r="G371" s="146" t="e">
        <f>IF(ABS(Total_Discrepancy2/'4-Step 4-C-Year'!$E$6)&lt;Threshhold2,'4-Step 4-C-Year'!E371,"")</f>
        <v>#VALUE!</v>
      </c>
    </row>
    <row r="372" spans="2:7" ht="12.75" customHeight="1" outlineLevel="3">
      <c r="B372" s="22">
        <v>1502100</v>
      </c>
      <c r="C372" s="30" t="s">
        <v>176</v>
      </c>
      <c r="D372" s="118"/>
      <c r="E372" s="113" t="str">
        <f t="shared" si="5"/>
        <v/>
      </c>
      <c r="F372" s="26"/>
      <c r="G372" s="146" t="e">
        <f>IF(ABS(Total_Discrepancy2/'4-Step 4-C-Year'!$E$6)&lt;Threshhold2,'4-Step 4-C-Year'!E372,"")</f>
        <v>#VALUE!</v>
      </c>
    </row>
    <row r="373" spans="2:7" ht="24" customHeight="1" outlineLevel="3">
      <c r="B373" s="22">
        <v>1502110</v>
      </c>
      <c r="C373" s="31" t="s">
        <v>113</v>
      </c>
      <c r="D373" s="119"/>
      <c r="E373" s="113" t="str">
        <f t="shared" si="5"/>
        <v/>
      </c>
      <c r="F373" s="26"/>
      <c r="G373" s="146" t="e">
        <f>IF(ABS(Total_Discrepancy2/'4-Step 4-C-Year'!$E$6)&lt;Threshhold2,'4-Step 4-C-Year'!E373,"")</f>
        <v>#VALUE!</v>
      </c>
    </row>
    <row r="374" spans="2:7" outlineLevel="3">
      <c r="B374" s="22">
        <v>1502111</v>
      </c>
      <c r="C374" s="44" t="s">
        <v>264</v>
      </c>
      <c r="D374" s="139"/>
      <c r="E374" s="113" t="str">
        <f t="shared" si="5"/>
        <v/>
      </c>
      <c r="F374" s="26"/>
      <c r="G374" s="146" t="e">
        <f>IF(ABS(Total_Discrepancy2/'4-Step 4-C-Year'!$E$6)&lt;Threshhold2,'4-Step 4-C-Year'!E374,"")</f>
        <v>#VALUE!</v>
      </c>
    </row>
    <row r="375" spans="2:7" outlineLevel="2">
      <c r="B375" s="22">
        <v>1503000</v>
      </c>
      <c r="C375" s="27" t="s">
        <v>177</v>
      </c>
      <c r="D375" s="139"/>
      <c r="E375" s="113" t="str">
        <f t="shared" si="5"/>
        <v/>
      </c>
      <c r="F375" s="26"/>
      <c r="G375" s="146" t="e">
        <f>IF(ABS(Total_Discrepancy2/'4-Step 4-C-Year'!$E$6)&lt;Threshhold2,'4-Step 4-C-Year'!E375,"")</f>
        <v>#VALUE!</v>
      </c>
    </row>
    <row r="376" spans="2:7" ht="27" customHeight="1" outlineLevel="3">
      <c r="B376" s="22">
        <v>1503100</v>
      </c>
      <c r="C376" s="30" t="s">
        <v>177</v>
      </c>
      <c r="D376" s="112"/>
      <c r="E376" s="113" t="str">
        <f t="shared" si="5"/>
        <v/>
      </c>
      <c r="F376" s="26"/>
      <c r="G376" s="146" t="e">
        <f>IF(ABS(Total_Discrepancy2/'4-Step 4-C-Year'!$E$6)&lt;Threshhold2,'4-Step 4-C-Year'!E376,"")</f>
        <v>#VALUE!</v>
      </c>
    </row>
    <row r="377" spans="2:7" s="29" customFormat="1" ht="20.100000000000001" customHeight="1" outlineLevel="3">
      <c r="B377" s="22">
        <v>1503110</v>
      </c>
      <c r="C377" s="31" t="s">
        <v>114</v>
      </c>
      <c r="D377" s="116"/>
      <c r="E377" s="113" t="str">
        <f t="shared" ref="E377:E384" si="6">IF(ISERROR(G377),"",G377)</f>
        <v/>
      </c>
      <c r="F377" s="26"/>
      <c r="G377" s="146" t="e">
        <f>IF(ABS(Total_Discrepancy2/'4-Step 4-C-Year'!$E$6)&lt;Threshhold2,'4-Step 4-C-Year'!E377,"")</f>
        <v>#VALUE!</v>
      </c>
    </row>
    <row r="378" spans="2:7" ht="12.75" customHeight="1" outlineLevel="3">
      <c r="B378" s="22">
        <v>1503111</v>
      </c>
      <c r="C378" s="44" t="s">
        <v>114</v>
      </c>
      <c r="D378" s="118"/>
      <c r="E378" s="113" t="str">
        <f t="shared" si="6"/>
        <v/>
      </c>
      <c r="F378" s="26"/>
      <c r="G378" s="146" t="e">
        <f>IF(ABS(Total_Discrepancy2/'4-Step 4-C-Year'!$E$6)&lt;Threshhold2,'4-Step 4-C-Year'!E378,"")</f>
        <v>#VALUE!</v>
      </c>
    </row>
    <row r="379" spans="2:7" ht="12.75" customHeight="1" outlineLevel="1">
      <c r="B379" s="22">
        <v>1600000</v>
      </c>
      <c r="C379" s="23" t="s">
        <v>115</v>
      </c>
      <c r="D379" s="119"/>
      <c r="E379" s="113" t="str">
        <f t="shared" si="6"/>
        <v/>
      </c>
      <c r="F379" s="26"/>
      <c r="G379" s="146" t="e">
        <f>IF(ABS(Total_Discrepancy2/'4-Step 4-C-Year'!$E$6)&lt;Threshhold2,'4-Step 4-C-Year'!E379,"")</f>
        <v>#VALUE!</v>
      </c>
    </row>
    <row r="380" spans="2:7" outlineLevel="2">
      <c r="B380" s="22">
        <v>1601000</v>
      </c>
      <c r="C380" s="27" t="s">
        <v>115</v>
      </c>
      <c r="D380" s="120"/>
      <c r="E380" s="113" t="str">
        <f t="shared" si="6"/>
        <v/>
      </c>
      <c r="F380" s="26"/>
      <c r="G380" s="146" t="e">
        <f>IF(ABS(Total_Discrepancy2/'4-Step 4-C-Year'!$E$6)&lt;Threshhold2,'4-Step 4-C-Year'!E380,"")</f>
        <v>#VALUE!</v>
      </c>
    </row>
    <row r="381" spans="2:7" outlineLevel="3">
      <c r="B381" s="22">
        <v>1601100</v>
      </c>
      <c r="C381" s="30" t="s">
        <v>115</v>
      </c>
      <c r="D381" s="120"/>
      <c r="E381" s="113" t="str">
        <f t="shared" si="6"/>
        <v/>
      </c>
      <c r="F381" s="26"/>
      <c r="G381" s="146" t="e">
        <f>IF(ABS(Total_Discrepancy2/'4-Step 4-C-Year'!$E$6)&lt;Threshhold2,'4-Step 4-C-Year'!E381,"")</f>
        <v>#VALUE!</v>
      </c>
    </row>
    <row r="382" spans="2:7" outlineLevel="3">
      <c r="B382" s="22">
        <v>1601110</v>
      </c>
      <c r="C382" s="31" t="s">
        <v>116</v>
      </c>
      <c r="D382" s="116"/>
      <c r="E382" s="113" t="str">
        <f t="shared" si="6"/>
        <v/>
      </c>
      <c r="G382" s="146" t="e">
        <f>IF(ABS(Total_Discrepancy2/'4-Step 4-C-Year'!$E$6)&lt;Threshhold2,'4-Step 4-C-Year'!E382,"")</f>
        <v>#VALUE!</v>
      </c>
    </row>
    <row r="383" spans="2:7" outlineLevel="3">
      <c r="B383" s="22">
        <v>1601111</v>
      </c>
      <c r="C383" s="32" t="s">
        <v>117</v>
      </c>
      <c r="D383" s="118"/>
      <c r="E383" s="113" t="str">
        <f t="shared" si="6"/>
        <v/>
      </c>
      <c r="G383" s="146" t="e">
        <f>IF(ABS(Total_Discrepancy2/'4-Step 4-C-Year'!$E$6)&lt;Threshhold2,'4-Step 4-C-Year'!E383,"")</f>
        <v>#VALUE!</v>
      </c>
    </row>
    <row r="384" spans="2:7" outlineLevel="3">
      <c r="B384" s="22">
        <v>1601112</v>
      </c>
      <c r="C384" s="32" t="s">
        <v>118</v>
      </c>
      <c r="D384" s="119"/>
      <c r="E384" s="113" t="str">
        <f t="shared" si="6"/>
        <v/>
      </c>
      <c r="G384" s="146" t="e">
        <f>IF(ABS(Total_Discrepancy2/'4-Step 4-C-Year'!$E$6)&lt;Threshhold2,'4-Step 4-C-Year'!E384,"")</f>
        <v>#VALUE!</v>
      </c>
    </row>
  </sheetData>
  <sheetProtection algorithmName="SHA-512" hashValue="ClbZdZd/pSI/Z6e3Uelkz83MwtepeKOEbSO6NtbZUlRH3NJQfs+lL3Rw7VsJYDF2v8fvtWNBoSuv7at+mgGbsg==" saltValue="TwETj/gA0mHr72mDwP/W6g==" spinCount="100000" sheet="1" objects="1" scenarios="1" selectLockedCells="1"/>
  <mergeCells count="2">
    <mergeCell ref="B1:B3"/>
    <mergeCell ref="C1:C3"/>
  </mergeCells>
  <conditionalFormatting sqref="G6:G384">
    <cfRule type="cellIs" dxfId="0" priority="3" stopIfTrue="1" operator="between">
      <formula>"hallo"</formula>
      <formula>"hallo"</formula>
    </cfRule>
  </conditionalFormatting>
  <printOptions horizontalCentered="1"/>
  <pageMargins left="0.41" right="0.4" top="0.47" bottom="0.49" header="0.5" footer="0.5"/>
  <pageSetup scale="71" fitToHeight="5" orientation="portrait" r:id="rId1"/>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499984740745262"/>
  </sheetPr>
  <dimension ref="A1:C163"/>
  <sheetViews>
    <sheetView workbookViewId="0">
      <selection activeCell="B1" sqref="B1"/>
    </sheetView>
  </sheetViews>
  <sheetFormatPr defaultRowHeight="16.5"/>
  <cols>
    <col min="1" max="1" width="9.140625" style="4"/>
    <col min="2" max="2" width="10.28515625" style="4" customWidth="1"/>
    <col min="3" max="3" width="46.42578125" style="4" customWidth="1"/>
    <col min="4" max="16384" width="9.140625" style="3"/>
  </cols>
  <sheetData>
    <row r="1" spans="1:3" ht="33" customHeight="1">
      <c r="B1" s="9" t="s">
        <v>205</v>
      </c>
      <c r="C1" s="6"/>
    </row>
    <row r="2" spans="1:3">
      <c r="B2" s="5">
        <v>1</v>
      </c>
      <c r="C2" s="5" t="s">
        <v>206</v>
      </c>
    </row>
    <row r="3" spans="1:3">
      <c r="B3" s="5">
        <v>2</v>
      </c>
      <c r="C3" s="5" t="s">
        <v>207</v>
      </c>
    </row>
    <row r="4" spans="1:3">
      <c r="B4" s="5">
        <v>3</v>
      </c>
      <c r="C4" s="5" t="s">
        <v>208</v>
      </c>
    </row>
    <row r="5" spans="1:3">
      <c r="B5" s="5">
        <v>4</v>
      </c>
      <c r="C5" s="5" t="s">
        <v>209</v>
      </c>
    </row>
    <row r="6" spans="1:3">
      <c r="B6" s="5">
        <v>5</v>
      </c>
      <c r="C6" s="5" t="s">
        <v>210</v>
      </c>
    </row>
    <row r="7" spans="1:3">
      <c r="B7" s="5"/>
      <c r="C7" s="5"/>
    </row>
    <row r="8" spans="1:3" ht="33" customHeight="1">
      <c r="A8" s="7"/>
      <c r="B8" s="9" t="s">
        <v>211</v>
      </c>
      <c r="C8" s="6"/>
    </row>
    <row r="9" spans="1:3">
      <c r="A9" s="7">
        <v>1</v>
      </c>
      <c r="B9" s="8">
        <v>1101111</v>
      </c>
      <c r="C9" s="8" t="s">
        <v>3</v>
      </c>
    </row>
    <row r="10" spans="1:3">
      <c r="A10" s="7">
        <v>2</v>
      </c>
      <c r="B10" s="8">
        <v>1101112</v>
      </c>
      <c r="C10" s="8" t="s">
        <v>265</v>
      </c>
    </row>
    <row r="11" spans="1:3">
      <c r="A11" s="7">
        <v>3</v>
      </c>
      <c r="B11" s="8">
        <v>1101113</v>
      </c>
      <c r="C11" s="8" t="s">
        <v>4</v>
      </c>
    </row>
    <row r="12" spans="1:3">
      <c r="A12" s="7">
        <v>4</v>
      </c>
      <c r="B12" s="8">
        <v>1101114</v>
      </c>
      <c r="C12" s="8" t="s">
        <v>5</v>
      </c>
    </row>
    <row r="13" spans="1:3">
      <c r="A13" s="7">
        <v>5</v>
      </c>
      <c r="B13" s="8">
        <v>1101115</v>
      </c>
      <c r="C13" s="8" t="s">
        <v>268</v>
      </c>
    </row>
    <row r="14" spans="1:3">
      <c r="A14" s="7">
        <v>6</v>
      </c>
      <c r="B14" s="8">
        <v>1101121</v>
      </c>
      <c r="C14" s="8" t="s">
        <v>7</v>
      </c>
    </row>
    <row r="15" spans="1:3">
      <c r="A15" s="7">
        <v>7</v>
      </c>
      <c r="B15" s="8">
        <v>1101122</v>
      </c>
      <c r="C15" s="8" t="s">
        <v>8</v>
      </c>
    </row>
    <row r="16" spans="1:3">
      <c r="A16" s="7">
        <v>8</v>
      </c>
      <c r="B16" s="8">
        <v>1101123</v>
      </c>
      <c r="C16" s="8" t="s">
        <v>9</v>
      </c>
    </row>
    <row r="17" spans="1:3">
      <c r="A17" s="7">
        <v>9</v>
      </c>
      <c r="B17" s="8">
        <v>1101124</v>
      </c>
      <c r="C17" s="8" t="s">
        <v>10</v>
      </c>
    </row>
    <row r="18" spans="1:3">
      <c r="A18" s="7">
        <v>10</v>
      </c>
      <c r="B18" s="8">
        <v>1101125</v>
      </c>
      <c r="C18" s="8" t="s">
        <v>11</v>
      </c>
    </row>
    <row r="19" spans="1:3">
      <c r="A19" s="7">
        <v>11</v>
      </c>
      <c r="B19" s="8">
        <v>1101131</v>
      </c>
      <c r="C19" s="8" t="s">
        <v>12</v>
      </c>
    </row>
    <row r="20" spans="1:3">
      <c r="A20" s="7">
        <v>12</v>
      </c>
      <c r="B20" s="8">
        <v>1101132</v>
      </c>
      <c r="C20" s="8" t="s">
        <v>13</v>
      </c>
    </row>
    <row r="21" spans="1:3">
      <c r="A21" s="7">
        <v>13</v>
      </c>
      <c r="B21" s="8">
        <v>1101141</v>
      </c>
      <c r="C21" s="8" t="s">
        <v>15</v>
      </c>
    </row>
    <row r="22" spans="1:3">
      <c r="A22" s="7">
        <v>14</v>
      </c>
      <c r="B22" s="8">
        <v>1101142</v>
      </c>
      <c r="C22" s="8" t="s">
        <v>16</v>
      </c>
    </row>
    <row r="23" spans="1:3">
      <c r="A23" s="7">
        <v>15</v>
      </c>
      <c r="B23" s="8">
        <v>1101143</v>
      </c>
      <c r="C23" s="8" t="s">
        <v>269</v>
      </c>
    </row>
    <row r="24" spans="1:3">
      <c r="A24" s="7">
        <v>16</v>
      </c>
      <c r="B24" s="8">
        <v>1101144</v>
      </c>
      <c r="C24" s="8" t="s">
        <v>17</v>
      </c>
    </row>
    <row r="25" spans="1:3">
      <c r="A25" s="7">
        <v>17</v>
      </c>
      <c r="B25" s="8">
        <v>1101151</v>
      </c>
      <c r="C25" s="8" t="s">
        <v>19</v>
      </c>
    </row>
    <row r="26" spans="1:3">
      <c r="A26" s="7">
        <v>18</v>
      </c>
      <c r="B26" s="8">
        <v>1101153</v>
      </c>
      <c r="C26" s="8" t="s">
        <v>20</v>
      </c>
    </row>
    <row r="27" spans="1:3">
      <c r="A27" s="7">
        <v>19</v>
      </c>
      <c r="B27" s="8">
        <v>1101161</v>
      </c>
      <c r="C27" s="8" t="s">
        <v>22</v>
      </c>
    </row>
    <row r="28" spans="1:3">
      <c r="A28" s="7">
        <v>20</v>
      </c>
      <c r="B28" s="8">
        <v>1101162</v>
      </c>
      <c r="C28" s="8" t="s">
        <v>23</v>
      </c>
    </row>
    <row r="29" spans="1:3">
      <c r="A29" s="7">
        <v>21</v>
      </c>
      <c r="B29" s="8">
        <v>1101171</v>
      </c>
      <c r="C29" s="8" t="s">
        <v>270</v>
      </c>
    </row>
    <row r="30" spans="1:3">
      <c r="A30" s="7">
        <v>22</v>
      </c>
      <c r="B30" s="8">
        <v>1101172</v>
      </c>
      <c r="C30" s="8" t="s">
        <v>271</v>
      </c>
    </row>
    <row r="31" spans="1:3">
      <c r="A31" s="7">
        <v>23</v>
      </c>
      <c r="B31" s="8">
        <v>1101173</v>
      </c>
      <c r="C31" s="8" t="s">
        <v>25</v>
      </c>
    </row>
    <row r="32" spans="1:3">
      <c r="A32" s="7">
        <v>24</v>
      </c>
      <c r="B32" s="8">
        <v>1101181</v>
      </c>
      <c r="C32" s="8" t="s">
        <v>27</v>
      </c>
    </row>
    <row r="33" spans="1:3">
      <c r="A33" s="7">
        <v>25</v>
      </c>
      <c r="B33" s="8">
        <v>1101182</v>
      </c>
      <c r="C33" s="8" t="s">
        <v>28</v>
      </c>
    </row>
    <row r="34" spans="1:3">
      <c r="A34" s="7">
        <v>26</v>
      </c>
      <c r="B34" s="8">
        <v>1101183</v>
      </c>
      <c r="C34" s="8" t="s">
        <v>29</v>
      </c>
    </row>
    <row r="35" spans="1:3">
      <c r="A35" s="7">
        <v>27</v>
      </c>
      <c r="B35" s="8">
        <v>1101191</v>
      </c>
      <c r="C35" s="8" t="s">
        <v>30</v>
      </c>
    </row>
    <row r="36" spans="1:3">
      <c r="A36" s="7">
        <v>28</v>
      </c>
      <c r="B36" s="8">
        <v>1101211</v>
      </c>
      <c r="C36" s="8" t="s">
        <v>31</v>
      </c>
    </row>
    <row r="37" spans="1:3">
      <c r="A37" s="7">
        <v>29</v>
      </c>
      <c r="B37" s="8">
        <v>1101221</v>
      </c>
      <c r="C37" s="8" t="s">
        <v>32</v>
      </c>
    </row>
    <row r="38" spans="1:3">
      <c r="A38" s="7">
        <v>30</v>
      </c>
      <c r="B38" s="8">
        <v>1102111</v>
      </c>
      <c r="C38" s="8" t="s">
        <v>33</v>
      </c>
    </row>
    <row r="39" spans="1:3">
      <c r="A39" s="7">
        <v>31</v>
      </c>
      <c r="B39" s="8">
        <v>1102121</v>
      </c>
      <c r="C39" s="8" t="s">
        <v>34</v>
      </c>
    </row>
    <row r="40" spans="1:3">
      <c r="A40" s="7">
        <v>32</v>
      </c>
      <c r="B40" s="8">
        <v>1102131</v>
      </c>
      <c r="C40" s="8" t="s">
        <v>35</v>
      </c>
    </row>
    <row r="41" spans="1:3">
      <c r="A41" s="7">
        <v>33</v>
      </c>
      <c r="B41" s="8">
        <v>1102211</v>
      </c>
      <c r="C41" s="8" t="s">
        <v>36</v>
      </c>
    </row>
    <row r="42" spans="1:3">
      <c r="A42" s="7">
        <v>34</v>
      </c>
      <c r="B42" s="8">
        <v>1102311</v>
      </c>
      <c r="C42" s="8" t="s">
        <v>37</v>
      </c>
    </row>
    <row r="43" spans="1:3">
      <c r="A43" s="7">
        <v>35</v>
      </c>
      <c r="B43" s="8">
        <v>1103111</v>
      </c>
      <c r="C43" s="8" t="s">
        <v>38</v>
      </c>
    </row>
    <row r="44" spans="1:3">
      <c r="A44" s="7">
        <v>36</v>
      </c>
      <c r="B44" s="8">
        <v>1103121</v>
      </c>
      <c r="C44" s="8" t="s">
        <v>39</v>
      </c>
    </row>
    <row r="45" spans="1:3">
      <c r="A45" s="7">
        <v>37</v>
      </c>
      <c r="B45" s="8">
        <v>1103141</v>
      </c>
      <c r="C45" s="8" t="s">
        <v>40</v>
      </c>
    </row>
    <row r="46" spans="1:3">
      <c r="A46" s="7">
        <v>38</v>
      </c>
      <c r="B46" s="8">
        <v>1103211</v>
      </c>
      <c r="C46" s="8" t="s">
        <v>41</v>
      </c>
    </row>
    <row r="47" spans="1:3">
      <c r="A47" s="7">
        <v>39</v>
      </c>
      <c r="B47" s="8">
        <v>1103221</v>
      </c>
      <c r="C47" s="8" t="s">
        <v>42</v>
      </c>
    </row>
    <row r="48" spans="1:3">
      <c r="A48" s="7">
        <v>40</v>
      </c>
      <c r="B48" s="8">
        <v>1104111</v>
      </c>
      <c r="C48" s="8" t="s">
        <v>272</v>
      </c>
    </row>
    <row r="49" spans="1:3">
      <c r="A49" s="7">
        <v>41</v>
      </c>
      <c r="B49" s="8">
        <v>1104211</v>
      </c>
      <c r="C49" s="8" t="s">
        <v>251</v>
      </c>
    </row>
    <row r="50" spans="1:3">
      <c r="A50" s="7">
        <v>42</v>
      </c>
      <c r="B50" s="8">
        <v>1104311</v>
      </c>
      <c r="C50" s="8" t="s">
        <v>43</v>
      </c>
    </row>
    <row r="51" spans="1:3">
      <c r="A51" s="7">
        <v>43</v>
      </c>
      <c r="B51" s="8">
        <v>1104411</v>
      </c>
      <c r="C51" s="8" t="s">
        <v>44</v>
      </c>
    </row>
    <row r="52" spans="1:3">
      <c r="A52" s="7">
        <v>44</v>
      </c>
      <c r="B52" s="8">
        <v>1104421</v>
      </c>
      <c r="C52" s="8" t="s">
        <v>45</v>
      </c>
    </row>
    <row r="53" spans="1:3">
      <c r="A53" s="7">
        <v>45</v>
      </c>
      <c r="B53" s="8">
        <v>1104511</v>
      </c>
      <c r="C53" s="8" t="s">
        <v>46</v>
      </c>
    </row>
    <row r="54" spans="1:3">
      <c r="A54" s="7">
        <v>46</v>
      </c>
      <c r="B54" s="8">
        <v>1104521</v>
      </c>
      <c r="C54" s="8" t="s">
        <v>47</v>
      </c>
    </row>
    <row r="55" spans="1:3">
      <c r="A55" s="7">
        <v>47</v>
      </c>
      <c r="B55" s="8">
        <v>1104531</v>
      </c>
      <c r="C55" s="8" t="s">
        <v>48</v>
      </c>
    </row>
    <row r="56" spans="1:3">
      <c r="A56" s="7">
        <v>48</v>
      </c>
      <c r="B56" s="8">
        <v>1105111</v>
      </c>
      <c r="C56" s="8" t="s">
        <v>49</v>
      </c>
    </row>
    <row r="57" spans="1:3">
      <c r="A57" s="7">
        <v>49</v>
      </c>
      <c r="B57" s="8">
        <v>1105121</v>
      </c>
      <c r="C57" s="8" t="s">
        <v>50</v>
      </c>
    </row>
    <row r="58" spans="1:3">
      <c r="A58" s="7">
        <v>50</v>
      </c>
      <c r="B58" s="8">
        <v>1105131</v>
      </c>
      <c r="C58" s="8" t="s">
        <v>51</v>
      </c>
    </row>
    <row r="59" spans="1:3">
      <c r="A59" s="7">
        <v>51</v>
      </c>
      <c r="B59" s="8">
        <v>1105211</v>
      </c>
      <c r="C59" s="8" t="s">
        <v>52</v>
      </c>
    </row>
    <row r="60" spans="1:3">
      <c r="A60" s="7">
        <v>52</v>
      </c>
      <c r="B60" s="8">
        <v>1105311</v>
      </c>
      <c r="C60" s="8" t="s">
        <v>53</v>
      </c>
    </row>
    <row r="61" spans="1:3">
      <c r="A61" s="7">
        <v>53</v>
      </c>
      <c r="B61" s="8">
        <v>1105321</v>
      </c>
      <c r="C61" s="8" t="s">
        <v>54</v>
      </c>
    </row>
    <row r="62" spans="1:3">
      <c r="A62" s="7">
        <v>54</v>
      </c>
      <c r="B62" s="8">
        <v>1105331</v>
      </c>
      <c r="C62" s="8" t="s">
        <v>55</v>
      </c>
    </row>
    <row r="63" spans="1:3">
      <c r="A63" s="7">
        <v>55</v>
      </c>
      <c r="B63" s="8">
        <v>1105411</v>
      </c>
      <c r="C63" s="8" t="s">
        <v>56</v>
      </c>
    </row>
    <row r="64" spans="1:3">
      <c r="A64" s="7">
        <v>56</v>
      </c>
      <c r="B64" s="8">
        <v>1105511</v>
      </c>
      <c r="C64" s="8" t="s">
        <v>57</v>
      </c>
    </row>
    <row r="65" spans="1:3">
      <c r="A65" s="7">
        <v>57</v>
      </c>
      <c r="B65" s="8">
        <v>1105521</v>
      </c>
      <c r="C65" s="8" t="s">
        <v>58</v>
      </c>
    </row>
    <row r="66" spans="1:3">
      <c r="A66" s="7">
        <v>58</v>
      </c>
      <c r="B66" s="8">
        <v>1105611</v>
      </c>
      <c r="C66" s="8" t="s">
        <v>59</v>
      </c>
    </row>
    <row r="67" spans="1:3">
      <c r="A67" s="7">
        <v>59</v>
      </c>
      <c r="B67" s="8">
        <v>1105621</v>
      </c>
      <c r="C67" s="8" t="s">
        <v>60</v>
      </c>
    </row>
    <row r="68" spans="1:3">
      <c r="A68" s="7">
        <v>60</v>
      </c>
      <c r="B68" s="8">
        <v>1105622</v>
      </c>
      <c r="C68" s="8" t="s">
        <v>61</v>
      </c>
    </row>
    <row r="69" spans="1:3">
      <c r="A69" s="7">
        <v>61</v>
      </c>
      <c r="B69" s="8">
        <v>1106111</v>
      </c>
      <c r="C69" s="8" t="s">
        <v>63</v>
      </c>
    </row>
    <row r="70" spans="1:3">
      <c r="A70" s="7">
        <v>62</v>
      </c>
      <c r="B70" s="8">
        <v>1106121</v>
      </c>
      <c r="C70" s="8" t="s">
        <v>64</v>
      </c>
    </row>
    <row r="71" spans="1:3">
      <c r="A71" s="7">
        <v>63</v>
      </c>
      <c r="B71" s="8">
        <v>1106131</v>
      </c>
      <c r="C71" s="8" t="s">
        <v>103</v>
      </c>
    </row>
    <row r="72" spans="1:3">
      <c r="A72" s="7">
        <v>64</v>
      </c>
      <c r="B72" s="8">
        <v>1106211</v>
      </c>
      <c r="C72" s="8" t="s">
        <v>273</v>
      </c>
    </row>
    <row r="73" spans="1:3">
      <c r="A73" s="7">
        <v>65</v>
      </c>
      <c r="B73" s="8">
        <v>1106221</v>
      </c>
      <c r="C73" s="8" t="s">
        <v>139</v>
      </c>
    </row>
    <row r="74" spans="1:3">
      <c r="A74" s="7">
        <v>66</v>
      </c>
      <c r="B74" s="8">
        <v>1106231</v>
      </c>
      <c r="C74" s="8" t="s">
        <v>65</v>
      </c>
    </row>
    <row r="75" spans="1:3">
      <c r="A75" s="7">
        <v>67</v>
      </c>
      <c r="B75" s="8">
        <v>1106311</v>
      </c>
      <c r="C75" s="8" t="s">
        <v>66</v>
      </c>
    </row>
    <row r="76" spans="1:3">
      <c r="A76" s="7">
        <v>68</v>
      </c>
      <c r="B76" s="8">
        <v>1107111</v>
      </c>
      <c r="C76" s="8" t="s">
        <v>67</v>
      </c>
    </row>
    <row r="77" spans="1:3">
      <c r="A77" s="7">
        <v>69</v>
      </c>
      <c r="B77" s="8">
        <v>1107121</v>
      </c>
      <c r="C77" s="8" t="s">
        <v>68</v>
      </c>
    </row>
    <row r="78" spans="1:3">
      <c r="A78" s="7">
        <v>70</v>
      </c>
      <c r="B78" s="8">
        <v>1107131</v>
      </c>
      <c r="C78" s="8" t="s">
        <v>69</v>
      </c>
    </row>
    <row r="79" spans="1:3">
      <c r="A79" s="7">
        <v>71</v>
      </c>
      <c r="B79" s="8">
        <v>1107141</v>
      </c>
      <c r="C79" s="8" t="s">
        <v>70</v>
      </c>
    </row>
    <row r="80" spans="1:3">
      <c r="A80" s="7">
        <v>72</v>
      </c>
      <c r="B80" s="8">
        <v>1107221</v>
      </c>
      <c r="C80" s="8" t="s">
        <v>71</v>
      </c>
    </row>
    <row r="81" spans="1:3">
      <c r="A81" s="7">
        <v>73</v>
      </c>
      <c r="B81" s="8">
        <v>1107231</v>
      </c>
      <c r="C81" s="8" t="s">
        <v>237</v>
      </c>
    </row>
    <row r="82" spans="1:3">
      <c r="A82" s="7">
        <v>74</v>
      </c>
      <c r="B82" s="8">
        <v>1107241</v>
      </c>
      <c r="C82" s="8" t="s">
        <v>72</v>
      </c>
    </row>
    <row r="83" spans="1:3">
      <c r="A83" s="7">
        <v>75</v>
      </c>
      <c r="B83" s="8">
        <v>1107311</v>
      </c>
      <c r="C83" s="8" t="s">
        <v>73</v>
      </c>
    </row>
    <row r="84" spans="1:3">
      <c r="A84" s="7">
        <v>76</v>
      </c>
      <c r="B84" s="8">
        <v>1107321</v>
      </c>
      <c r="C84" s="8" t="s">
        <v>74</v>
      </c>
    </row>
    <row r="85" spans="1:3">
      <c r="A85" s="7">
        <v>77</v>
      </c>
      <c r="B85" s="8">
        <v>1107331</v>
      </c>
      <c r="C85" s="8" t="s">
        <v>75</v>
      </c>
    </row>
    <row r="86" spans="1:3">
      <c r="A86" s="7">
        <v>78</v>
      </c>
      <c r="B86" s="8">
        <v>1107341</v>
      </c>
      <c r="C86" s="8" t="s">
        <v>76</v>
      </c>
    </row>
    <row r="87" spans="1:3">
      <c r="A87" s="7">
        <v>79</v>
      </c>
      <c r="B87" s="8">
        <v>1107351</v>
      </c>
      <c r="C87" s="8" t="s">
        <v>77</v>
      </c>
    </row>
    <row r="88" spans="1:3">
      <c r="A88" s="7">
        <v>80</v>
      </c>
      <c r="B88" s="8">
        <v>1107361</v>
      </c>
      <c r="C88" s="8" t="s">
        <v>279</v>
      </c>
    </row>
    <row r="89" spans="1:3">
      <c r="A89" s="7">
        <v>81</v>
      </c>
      <c r="B89" s="8">
        <v>1108111</v>
      </c>
      <c r="C89" s="8" t="s">
        <v>78</v>
      </c>
    </row>
    <row r="90" spans="1:3">
      <c r="A90" s="7">
        <v>82</v>
      </c>
      <c r="B90" s="8">
        <v>1108211</v>
      </c>
      <c r="C90" s="8" t="s">
        <v>79</v>
      </c>
    </row>
    <row r="91" spans="1:3">
      <c r="A91" s="7">
        <v>83</v>
      </c>
      <c r="B91" s="8">
        <v>1108311</v>
      </c>
      <c r="C91" s="8" t="s">
        <v>80</v>
      </c>
    </row>
    <row r="92" spans="1:3">
      <c r="A92" s="7">
        <v>84</v>
      </c>
      <c r="B92" s="8">
        <v>1109111</v>
      </c>
      <c r="C92" s="8" t="s">
        <v>81</v>
      </c>
    </row>
    <row r="93" spans="1:3">
      <c r="A93" s="7">
        <v>85</v>
      </c>
      <c r="B93" s="8">
        <v>1109141</v>
      </c>
      <c r="C93" s="8" t="s">
        <v>82</v>
      </c>
    </row>
    <row r="94" spans="1:3">
      <c r="A94" s="7">
        <v>86</v>
      </c>
      <c r="B94" s="8">
        <v>1109151</v>
      </c>
      <c r="C94" s="8" t="s">
        <v>83</v>
      </c>
    </row>
    <row r="95" spans="1:3">
      <c r="A95" s="7">
        <v>87</v>
      </c>
      <c r="B95" s="8">
        <v>1109211</v>
      </c>
      <c r="C95" s="8" t="s">
        <v>84</v>
      </c>
    </row>
    <row r="96" spans="1:3">
      <c r="A96" s="7">
        <v>88</v>
      </c>
      <c r="B96" s="8">
        <v>1109231</v>
      </c>
      <c r="C96" s="8" t="s">
        <v>179</v>
      </c>
    </row>
    <row r="97" spans="1:3">
      <c r="A97" s="7">
        <v>89</v>
      </c>
      <c r="B97" s="8">
        <v>1109311</v>
      </c>
      <c r="C97" s="8" t="s">
        <v>85</v>
      </c>
    </row>
    <row r="98" spans="1:3">
      <c r="A98" s="7">
        <v>90</v>
      </c>
      <c r="B98" s="8">
        <v>1109331</v>
      </c>
      <c r="C98" s="8" t="s">
        <v>281</v>
      </c>
    </row>
    <row r="99" spans="1:3">
      <c r="A99" s="7">
        <v>91</v>
      </c>
      <c r="B99" s="8">
        <v>1109351</v>
      </c>
      <c r="C99" s="8" t="s">
        <v>86</v>
      </c>
    </row>
    <row r="100" spans="1:3">
      <c r="A100" s="7">
        <v>92</v>
      </c>
      <c r="B100" s="8">
        <v>1109411</v>
      </c>
      <c r="C100" s="8" t="s">
        <v>87</v>
      </c>
    </row>
    <row r="101" spans="1:3">
      <c r="A101" s="7">
        <v>93</v>
      </c>
      <c r="B101" s="8">
        <v>1109421</v>
      </c>
      <c r="C101" s="8" t="s">
        <v>154</v>
      </c>
    </row>
    <row r="102" spans="1:3">
      <c r="A102" s="7">
        <v>94</v>
      </c>
      <c r="B102" s="8">
        <v>1109431</v>
      </c>
      <c r="C102" s="8" t="s">
        <v>88</v>
      </c>
    </row>
    <row r="103" spans="1:3">
      <c r="A103" s="7">
        <v>95</v>
      </c>
      <c r="B103" s="8">
        <v>1109511</v>
      </c>
      <c r="C103" s="8" t="s">
        <v>89</v>
      </c>
    </row>
    <row r="104" spans="1:3">
      <c r="A104" s="7">
        <v>96</v>
      </c>
      <c r="B104" s="8">
        <v>1109611</v>
      </c>
      <c r="C104" s="8" t="s">
        <v>90</v>
      </c>
    </row>
    <row r="105" spans="1:3">
      <c r="A105" s="7">
        <v>97</v>
      </c>
      <c r="B105" s="8">
        <v>1110111</v>
      </c>
      <c r="C105" s="8" t="s">
        <v>91</v>
      </c>
    </row>
    <row r="106" spans="1:3">
      <c r="A106" s="7">
        <v>98</v>
      </c>
      <c r="B106" s="8">
        <v>1111111</v>
      </c>
      <c r="C106" s="8" t="s">
        <v>92</v>
      </c>
    </row>
    <row r="107" spans="1:3">
      <c r="A107" s="7">
        <v>99</v>
      </c>
      <c r="B107" s="8">
        <v>1111211</v>
      </c>
      <c r="C107" s="8" t="s">
        <v>93</v>
      </c>
    </row>
    <row r="108" spans="1:3">
      <c r="A108" s="7">
        <v>100</v>
      </c>
      <c r="B108" s="8">
        <v>1112111</v>
      </c>
      <c r="C108" s="8" t="s">
        <v>94</v>
      </c>
    </row>
    <row r="109" spans="1:3">
      <c r="A109" s="7">
        <v>101</v>
      </c>
      <c r="B109" s="8">
        <v>1112121</v>
      </c>
      <c r="C109" s="8" t="s">
        <v>95</v>
      </c>
    </row>
    <row r="110" spans="1:3">
      <c r="A110" s="7">
        <v>102</v>
      </c>
      <c r="B110" s="8">
        <v>1112211</v>
      </c>
      <c r="C110" s="8" t="s">
        <v>96</v>
      </c>
    </row>
    <row r="111" spans="1:3">
      <c r="A111" s="7">
        <v>103</v>
      </c>
      <c r="B111" s="8">
        <v>1112311</v>
      </c>
      <c r="C111" s="8" t="s">
        <v>97</v>
      </c>
    </row>
    <row r="112" spans="1:3">
      <c r="A112" s="7">
        <v>104</v>
      </c>
      <c r="B112" s="8">
        <v>1112321</v>
      </c>
      <c r="C112" s="8" t="s">
        <v>98</v>
      </c>
    </row>
    <row r="113" spans="1:3">
      <c r="A113" s="7">
        <v>105</v>
      </c>
      <c r="B113" s="8">
        <v>1112411</v>
      </c>
      <c r="C113" s="8" t="s">
        <v>99</v>
      </c>
    </row>
    <row r="114" spans="1:3">
      <c r="A114" s="7">
        <v>106</v>
      </c>
      <c r="B114" s="8">
        <v>1112511</v>
      </c>
      <c r="C114" s="8" t="s">
        <v>100</v>
      </c>
    </row>
    <row r="115" spans="1:3">
      <c r="A115" s="7">
        <v>107</v>
      </c>
      <c r="B115" s="8">
        <v>1112611</v>
      </c>
      <c r="C115" s="8" t="s">
        <v>180</v>
      </c>
    </row>
    <row r="116" spans="1:3">
      <c r="A116" s="7">
        <v>108</v>
      </c>
      <c r="B116" s="8">
        <v>1112621</v>
      </c>
      <c r="C116" s="8" t="s">
        <v>266</v>
      </c>
    </row>
    <row r="117" spans="1:3">
      <c r="A117" s="7">
        <v>109</v>
      </c>
      <c r="B117" s="8">
        <v>1112711</v>
      </c>
      <c r="C117" s="8" t="s">
        <v>274</v>
      </c>
    </row>
    <row r="118" spans="1:3">
      <c r="A118" s="7">
        <v>110</v>
      </c>
      <c r="B118" s="8">
        <v>1113111</v>
      </c>
      <c r="C118" s="8" t="s">
        <v>257</v>
      </c>
    </row>
    <row r="119" spans="1:3">
      <c r="A119" s="7">
        <v>111</v>
      </c>
      <c r="B119" s="8">
        <v>1201111</v>
      </c>
      <c r="C119" s="8" t="s">
        <v>102</v>
      </c>
    </row>
    <row r="120" spans="1:3">
      <c r="A120" s="7">
        <v>112</v>
      </c>
      <c r="B120" s="8">
        <v>1202111</v>
      </c>
      <c r="C120" s="8" t="s">
        <v>275</v>
      </c>
    </row>
    <row r="121" spans="1:3">
      <c r="A121" s="7">
        <v>113</v>
      </c>
      <c r="B121" s="8">
        <v>1203111</v>
      </c>
      <c r="C121" s="8" t="s">
        <v>184</v>
      </c>
    </row>
    <row r="122" spans="1:3">
      <c r="A122" s="7">
        <v>114</v>
      </c>
      <c r="B122" s="8">
        <v>1204111</v>
      </c>
      <c r="C122" s="8" t="s">
        <v>91</v>
      </c>
    </row>
    <row r="123" spans="1:3">
      <c r="A123" s="7">
        <v>115</v>
      </c>
      <c r="B123" s="8">
        <v>1205111</v>
      </c>
      <c r="C123" s="8" t="s">
        <v>259</v>
      </c>
    </row>
    <row r="124" spans="1:3">
      <c r="A124" s="7">
        <v>116</v>
      </c>
      <c r="B124" s="8">
        <v>1301111</v>
      </c>
      <c r="C124" s="8" t="s">
        <v>102</v>
      </c>
    </row>
    <row r="125" spans="1:3">
      <c r="A125" s="7">
        <v>117</v>
      </c>
      <c r="B125" s="8">
        <v>1302111</v>
      </c>
      <c r="C125" s="8" t="s">
        <v>63</v>
      </c>
    </row>
    <row r="126" spans="1:3">
      <c r="A126" s="7">
        <v>118</v>
      </c>
      <c r="B126" s="8">
        <v>1302112</v>
      </c>
      <c r="C126" s="8" t="s">
        <v>64</v>
      </c>
    </row>
    <row r="127" spans="1:3">
      <c r="A127" s="7">
        <v>119</v>
      </c>
      <c r="B127" s="8">
        <v>1302113</v>
      </c>
      <c r="C127" s="8" t="s">
        <v>103</v>
      </c>
    </row>
    <row r="128" spans="1:3">
      <c r="A128" s="7">
        <v>120</v>
      </c>
      <c r="B128" s="8">
        <v>1302121</v>
      </c>
      <c r="C128" s="8" t="s">
        <v>181</v>
      </c>
    </row>
    <row r="129" spans="1:3">
      <c r="A129" s="7">
        <v>121</v>
      </c>
      <c r="B129" s="8">
        <v>1302122</v>
      </c>
      <c r="C129" s="8" t="s">
        <v>182</v>
      </c>
    </row>
    <row r="130" spans="1:3">
      <c r="A130" s="7">
        <v>122</v>
      </c>
      <c r="B130" s="8">
        <v>1302123</v>
      </c>
      <c r="C130" s="8" t="s">
        <v>183</v>
      </c>
    </row>
    <row r="131" spans="1:3">
      <c r="A131" s="7">
        <v>123</v>
      </c>
      <c r="B131" s="8">
        <v>1302124</v>
      </c>
      <c r="C131" s="8" t="s">
        <v>66</v>
      </c>
    </row>
    <row r="132" spans="1:3">
      <c r="A132" s="7">
        <v>124</v>
      </c>
      <c r="B132" s="8">
        <v>1302211</v>
      </c>
      <c r="C132" s="8" t="s">
        <v>105</v>
      </c>
    </row>
    <row r="133" spans="1:3">
      <c r="A133" s="7">
        <v>125</v>
      </c>
      <c r="B133" s="8">
        <v>1302221</v>
      </c>
      <c r="C133" s="8" t="s">
        <v>106</v>
      </c>
    </row>
    <row r="134" spans="1:3">
      <c r="A134" s="7">
        <v>126</v>
      </c>
      <c r="B134" s="8">
        <v>1302231</v>
      </c>
      <c r="C134" s="8" t="s">
        <v>107</v>
      </c>
    </row>
    <row r="135" spans="1:3">
      <c r="A135" s="7">
        <v>127</v>
      </c>
      <c r="B135" s="8">
        <v>1302241</v>
      </c>
      <c r="C135" s="8" t="s">
        <v>108</v>
      </c>
    </row>
    <row r="136" spans="1:3">
      <c r="A136" s="7">
        <v>128</v>
      </c>
      <c r="B136" s="8">
        <v>1302251</v>
      </c>
      <c r="C136" s="8" t="s">
        <v>109</v>
      </c>
    </row>
    <row r="137" spans="1:3">
      <c r="A137" s="7">
        <v>129</v>
      </c>
      <c r="B137" s="8">
        <v>1303111</v>
      </c>
      <c r="C137" s="8" t="s">
        <v>184</v>
      </c>
    </row>
    <row r="138" spans="1:3">
      <c r="A138" s="7">
        <v>130</v>
      </c>
      <c r="B138" s="8">
        <v>1304111</v>
      </c>
      <c r="C138" s="8" t="s">
        <v>110</v>
      </c>
    </row>
    <row r="139" spans="1:3">
      <c r="A139" s="7">
        <v>131</v>
      </c>
      <c r="B139" s="8">
        <v>1304211</v>
      </c>
      <c r="C139" s="8" t="s">
        <v>105</v>
      </c>
    </row>
    <row r="140" spans="1:3">
      <c r="A140" s="7">
        <v>132</v>
      </c>
      <c r="B140" s="8">
        <v>1304221</v>
      </c>
      <c r="C140" s="8" t="s">
        <v>106</v>
      </c>
    </row>
    <row r="141" spans="1:3">
      <c r="A141" s="7">
        <v>133</v>
      </c>
      <c r="B141" s="8">
        <v>1304231</v>
      </c>
      <c r="C141" s="8" t="s">
        <v>107</v>
      </c>
    </row>
    <row r="142" spans="1:3">
      <c r="A142" s="7">
        <v>134</v>
      </c>
      <c r="B142" s="8">
        <v>1304241</v>
      </c>
      <c r="C142" s="8" t="s">
        <v>108</v>
      </c>
    </row>
    <row r="143" spans="1:3">
      <c r="A143" s="7">
        <v>135</v>
      </c>
      <c r="B143" s="8">
        <v>1304251</v>
      </c>
      <c r="C143" s="8" t="s">
        <v>185</v>
      </c>
    </row>
    <row r="144" spans="1:3">
      <c r="A144" s="7">
        <v>136</v>
      </c>
      <c r="B144" s="8">
        <v>1305111</v>
      </c>
      <c r="C144" s="8" t="s">
        <v>99</v>
      </c>
    </row>
    <row r="145" spans="1:3">
      <c r="A145" s="7">
        <v>137</v>
      </c>
      <c r="B145" s="8">
        <v>1401111</v>
      </c>
      <c r="C145" s="8" t="s">
        <v>105</v>
      </c>
    </row>
    <row r="146" spans="1:3">
      <c r="A146" s="7">
        <v>138</v>
      </c>
      <c r="B146" s="8">
        <v>1401121</v>
      </c>
      <c r="C146" s="8" t="s">
        <v>106</v>
      </c>
    </row>
    <row r="147" spans="1:3">
      <c r="A147" s="7">
        <v>139</v>
      </c>
      <c r="B147" s="8">
        <v>1401131</v>
      </c>
      <c r="C147" s="8" t="s">
        <v>107</v>
      </c>
    </row>
    <row r="148" spans="1:3">
      <c r="A148" s="7">
        <v>140</v>
      </c>
      <c r="B148" s="8">
        <v>1401141</v>
      </c>
      <c r="C148" s="8" t="s">
        <v>108</v>
      </c>
    </row>
    <row r="149" spans="1:3">
      <c r="A149" s="7">
        <v>141</v>
      </c>
      <c r="B149" s="8">
        <v>1401151</v>
      </c>
      <c r="C149" s="8" t="s">
        <v>109</v>
      </c>
    </row>
    <row r="150" spans="1:3">
      <c r="A150" s="7">
        <v>142</v>
      </c>
      <c r="B150" s="8">
        <v>1501111</v>
      </c>
      <c r="C150" s="8" t="s">
        <v>186</v>
      </c>
    </row>
    <row r="151" spans="1:3">
      <c r="A151" s="7">
        <v>143</v>
      </c>
      <c r="B151" s="8">
        <v>1501112</v>
      </c>
      <c r="C151" s="8" t="s">
        <v>189</v>
      </c>
    </row>
    <row r="152" spans="1:3">
      <c r="A152" s="7">
        <v>144</v>
      </c>
      <c r="B152" s="8">
        <v>1501115</v>
      </c>
      <c r="C152" s="8" t="s">
        <v>187</v>
      </c>
    </row>
    <row r="153" spans="1:3">
      <c r="A153" s="7">
        <v>145</v>
      </c>
      <c r="B153" s="8">
        <v>1501116</v>
      </c>
      <c r="C153" s="8" t="s">
        <v>188</v>
      </c>
    </row>
    <row r="154" spans="1:3">
      <c r="A154" s="7">
        <v>146</v>
      </c>
      <c r="B154" s="8">
        <v>1501121</v>
      </c>
      <c r="C154" s="8" t="s">
        <v>263</v>
      </c>
    </row>
    <row r="155" spans="1:3">
      <c r="A155" s="7">
        <v>147</v>
      </c>
      <c r="B155" s="8">
        <v>1501122</v>
      </c>
      <c r="C155" s="8" t="s">
        <v>190</v>
      </c>
    </row>
    <row r="156" spans="1:3">
      <c r="A156" s="7">
        <v>148</v>
      </c>
      <c r="B156" s="8">
        <v>1501211</v>
      </c>
      <c r="C156" s="8" t="s">
        <v>191</v>
      </c>
    </row>
    <row r="157" spans="1:3">
      <c r="A157" s="7">
        <v>149</v>
      </c>
      <c r="B157" s="8">
        <v>1501221</v>
      </c>
      <c r="C157" s="8" t="s">
        <v>192</v>
      </c>
    </row>
    <row r="158" spans="1:3">
      <c r="A158" s="7">
        <v>150</v>
      </c>
      <c r="B158" s="8">
        <v>1501231</v>
      </c>
      <c r="C158" s="8" t="s">
        <v>112</v>
      </c>
    </row>
    <row r="159" spans="1:3">
      <c r="A159" s="7">
        <v>151</v>
      </c>
      <c r="B159" s="8">
        <v>1501311</v>
      </c>
      <c r="C159" s="8" t="s">
        <v>193</v>
      </c>
    </row>
    <row r="160" spans="1:3">
      <c r="A160" s="7">
        <v>152</v>
      </c>
      <c r="B160" s="8">
        <v>1502111</v>
      </c>
      <c r="C160" s="8" t="s">
        <v>264</v>
      </c>
    </row>
    <row r="161" spans="1:3">
      <c r="A161" s="7">
        <v>153</v>
      </c>
      <c r="B161" s="8">
        <v>1503111</v>
      </c>
      <c r="C161" s="8" t="s">
        <v>114</v>
      </c>
    </row>
    <row r="162" spans="1:3">
      <c r="A162" s="7">
        <v>154</v>
      </c>
      <c r="B162" s="8">
        <v>1601111</v>
      </c>
      <c r="C162" s="8" t="s">
        <v>117</v>
      </c>
    </row>
    <row r="163" spans="1:3">
      <c r="A163" s="7">
        <v>155</v>
      </c>
      <c r="B163" s="8">
        <v>1601112</v>
      </c>
      <c r="C163" s="8" t="s">
        <v>118</v>
      </c>
    </row>
  </sheetData>
  <sheetProtection algorithmName="SHA-512" hashValue="jPZ5v5PxxcwVHAK26I+4SVEtZTlTEUbo8wNqjGeXIU4HSfvw3WZrn4dzs/107sJg0DjcFw2QqOpgz+aWfjJ+bA==" saltValue="4QewykfQh1WxbNQS5iFrkg=="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44</vt:i4>
      </vt:variant>
    </vt:vector>
  </HeadingPairs>
  <TitlesOfParts>
    <vt:vector size="53" baseType="lpstr">
      <vt:lpstr>0-Cover Page</vt:lpstr>
      <vt:lpstr>00-Note</vt:lpstr>
      <vt:lpstr>1-Step 1-L-Year</vt:lpstr>
      <vt:lpstr>2-Step 2-L-Year</vt:lpstr>
      <vt:lpstr>3-Step 3-L-Year</vt:lpstr>
      <vt:lpstr>4-Step 4-C-Year</vt:lpstr>
      <vt:lpstr>5-Step 5-C-Year</vt:lpstr>
      <vt:lpstr>6-Step 6-C-Year</vt:lpstr>
      <vt:lpstr>07-Param</vt:lpstr>
      <vt:lpstr>Approaches</vt:lpstr>
      <vt:lpstr>BasicHeadings</vt:lpstr>
      <vt:lpstr>'4-Step 4-C-Year'!Country</vt:lpstr>
      <vt:lpstr>Country</vt:lpstr>
      <vt:lpstr>'4-Step 4-C-Year'!Currency_Unit</vt:lpstr>
      <vt:lpstr>EstimatedC</vt:lpstr>
      <vt:lpstr>EstimatedL</vt:lpstr>
      <vt:lpstr>Extrapolated</vt:lpstr>
      <vt:lpstr>Indicator1</vt:lpstr>
      <vt:lpstr>Indicator2</vt:lpstr>
      <vt:lpstr>LastYearEstimates</vt:lpstr>
      <vt:lpstr>LatestYear</vt:lpstr>
      <vt:lpstr>Pop05_</vt:lpstr>
      <vt:lpstr>Prindex</vt:lpstr>
      <vt:lpstr>'00-Note'!Print_Area</vt:lpstr>
      <vt:lpstr>'0-Cover Page'!Print_Area</vt:lpstr>
      <vt:lpstr>'1-Step 1-L-Year'!Print_Area</vt:lpstr>
      <vt:lpstr>'2-Step 2-L-Year'!Print_Area</vt:lpstr>
      <vt:lpstr>'3-Step 3-L-Year'!Print_Area</vt:lpstr>
      <vt:lpstr>'4-Step 4-C-Year'!Print_Area</vt:lpstr>
      <vt:lpstr>'5-Step 5-C-Year'!Print_Area</vt:lpstr>
      <vt:lpstr>'6-Step 6-C-Year'!Print_Area</vt:lpstr>
      <vt:lpstr>'1-Step 1-L-Year'!Print_Titles</vt:lpstr>
      <vt:lpstr>'3-Step 3-L-Year'!Print_Titles</vt:lpstr>
      <vt:lpstr>'4-Step 4-C-Year'!Print_Titles</vt:lpstr>
      <vt:lpstr>'6-Step 6-C-Year'!Print_Titles</vt:lpstr>
      <vt:lpstr>Project09</vt:lpstr>
      <vt:lpstr>Source1</vt:lpstr>
      <vt:lpstr>Source2</vt:lpstr>
      <vt:lpstr>'3-Step 3-L-Year'!Step1EN</vt:lpstr>
      <vt:lpstr>'4-Step 4-C-Year'!Step1EN</vt:lpstr>
      <vt:lpstr>'6-Step 6-C-Year'!Step1EN</vt:lpstr>
      <vt:lpstr>Step1EN</vt:lpstr>
      <vt:lpstr>Threshhold1</vt:lpstr>
      <vt:lpstr>Threshhold2</vt:lpstr>
      <vt:lpstr>Total_Discrepancy1</vt:lpstr>
      <vt:lpstr>Total_Discrepancy2</vt:lpstr>
      <vt:lpstr>Unit1</vt:lpstr>
      <vt:lpstr>Unit2</vt:lpstr>
      <vt:lpstr>Value1</vt:lpstr>
      <vt:lpstr>Value2</vt:lpstr>
      <vt:lpstr>Year1</vt:lpstr>
      <vt:lpstr>Year11</vt:lpstr>
      <vt:lpstr>Year2</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WB278447</dc:creator>
  <cp:lastModifiedBy>Inyoung Song</cp:lastModifiedBy>
  <cp:lastPrinted>2011-06-21T19:14:51Z</cp:lastPrinted>
  <dcterms:created xsi:type="dcterms:W3CDTF">2010-06-25T18:45:29Z</dcterms:created>
  <dcterms:modified xsi:type="dcterms:W3CDTF">2021-07-20T14:15:20Z</dcterms:modified>
</cp:coreProperties>
</file>