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810" activeTab="0"/>
  </bookViews>
  <sheets>
    <sheet name="Overview" sheetId="1" r:id="rId1"/>
    <sheet name="FinancialData" sheetId="2" r:id="rId2"/>
    <sheet name="Risk Assesment" sheetId="3" r:id="rId3"/>
    <sheet name="Rating" sheetId="4" r:id="rId4"/>
    <sheet name="Project Indicators" sheetId="5" r:id="rId5"/>
    <sheet name="Lessons Learned" sheetId="6" r:id="rId6"/>
    <sheet name="Results Tracker" sheetId="7" r:id="rId7"/>
    <sheet name="Units for Indicators" sheetId="8" r:id="rId8"/>
  </sheets>
  <externalReferences>
    <externalReference r:id="rId11"/>
  </externalReferences>
  <definedNames>
    <definedName name="iincome">#REF!</definedName>
    <definedName name="income" localSheetId="6">#REF!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fullCalcOnLoad="1"/>
</workbook>
</file>

<file path=xl/comments7.xml><?xml version="1.0" encoding="utf-8"?>
<comments xmlns="http://schemas.openxmlformats.org/spreadsheetml/2006/main">
  <authors>
    <author>Lars Christiansen</author>
  </authors>
  <commentList>
    <comment ref="E89" authorId="0">
      <text>
        <r>
          <rPr>
            <b/>
            <sz val="9"/>
            <rFont val="Tahoma"/>
            <family val="2"/>
          </rPr>
          <t>Lars Christiansen:</t>
        </r>
        <r>
          <rPr>
            <sz val="9"/>
            <rFont val="Tahoma"/>
            <family val="2"/>
          </rPr>
          <t xml:space="preserve">
why can't we provide zero as the baseline here??</t>
        </r>
      </text>
    </comment>
    <comment ref="D92" authorId="0">
      <text>
        <r>
          <rPr>
            <b/>
            <sz val="9"/>
            <rFont val="Tahoma"/>
            <family val="2"/>
          </rPr>
          <t>Lars Christiansen:</t>
        </r>
        <r>
          <rPr>
            <sz val="9"/>
            <rFont val="Tahoma"/>
            <family val="2"/>
          </rPr>
          <t xml:space="preserve">
Corals are not an option so have left out</t>
        </r>
      </text>
    </comment>
    <comment ref="E95" authorId="0">
      <text>
        <r>
          <rPr>
            <b/>
            <sz val="9"/>
            <rFont val="Tahoma"/>
            <family val="2"/>
          </rPr>
          <t>Lars Christiansen:</t>
        </r>
        <r>
          <rPr>
            <sz val="9"/>
            <rFont val="Tahoma"/>
            <family val="2"/>
          </rPr>
          <t xml:space="preserve">
see above why can't this be 0?</t>
        </r>
      </text>
    </comment>
    <comment ref="I95" authorId="0">
      <text>
        <r>
          <rPr>
            <b/>
            <sz val="9"/>
            <rFont val="Tahoma"/>
            <family val="2"/>
          </rPr>
          <t>Lars Christiansen:</t>
        </r>
        <r>
          <rPr>
            <sz val="9"/>
            <rFont val="Tahoma"/>
            <family val="2"/>
          </rPr>
          <t xml:space="preserve">
Cannot provide 1.5, which is the accurate target for  shoreline rehabilitation. Very hard to use this template with so many restrictions on format!</t>
        </r>
      </text>
    </comment>
  </commentList>
</comments>
</file>

<file path=xl/sharedStrings.xml><?xml version="1.0" encoding="utf-8"?>
<sst xmlns="http://schemas.openxmlformats.org/spreadsheetml/2006/main" count="1748" uniqueCount="831">
  <si>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</si>
  <si>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</si>
  <si>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</si>
  <si>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</si>
  <si>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</si>
  <si>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</si>
  <si>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</si>
  <si>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</si>
  <si>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</si>
  <si>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</si>
  <si>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</si>
  <si>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</si>
  <si>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</si>
  <si>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</si>
  <si>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</si>
  <si>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</si>
  <si>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</si>
  <si>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</si>
  <si>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</si>
  <si>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</si>
  <si>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</si>
  <si>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</si>
  <si>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</si>
  <si>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</si>
  <si>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</si>
  <si>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</si>
  <si>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</si>
  <si>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</si>
  <si>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</si>
  <si>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</si>
  <si>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</si>
  <si>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</si>
  <si>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</si>
  <si>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</si>
  <si>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</si>
  <si>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</si>
  <si>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</si>
  <si>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</si>
  <si>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</si>
  <si>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</si>
  <si>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</si>
  <si>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</si>
  <si>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</si>
  <si>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</si>
  <si>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</si>
  <si>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</si>
  <si>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</si>
  <si>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</si>
  <si>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</si>
  <si>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</si>
  <si>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</si>
  <si>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</si>
  <si>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</si>
  <si>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</si>
  <si>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</si>
  <si>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</si>
  <si>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</si>
  <si>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</si>
  <si>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</si>
  <si>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</si>
  <si>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</si>
  <si>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</si>
  <si>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</si>
  <si>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</si>
  <si>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</si>
  <si>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</si>
  <si>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</si>
  <si>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</si>
  <si>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</si>
  <si>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</si>
  <si>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</si>
  <si>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</si>
  <si>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</si>
  <si>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</si>
  <si>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</si>
  <si>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</si>
  <si>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</si>
  <si>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</si>
  <si>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</si>
  <si>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</si>
  <si>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</si>
  <si>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</si>
  <si>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</si>
  <si>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</si>
  <si>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</si>
  <si>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</si>
  <si>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</si>
  <si>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</si>
  <si>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</si>
  <si>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</si>
  <si>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</si>
  <si>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</si>
  <si>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</si>
  <si>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</si>
  <si>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</si>
  <si>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</si>
  <si>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</si>
  <si>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</si>
  <si>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</si>
  <si>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</si>
  <si>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</si>
  <si>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</si>
  <si>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</si>
  <si>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</si>
  <si>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</si>
  <si>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</si>
  <si>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</si>
  <si>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</si>
  <si>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</si>
  <si>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</si>
  <si>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</si>
  <si>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</si>
  <si>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</si>
  <si>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</si>
  <si>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</si>
  <si>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</si>
  <si>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</si>
  <si>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</si>
  <si>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</si>
  <si>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</si>
  <si>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</si>
  <si>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</si>
  <si>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</si>
  <si>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</si>
  <si>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</si>
  <si>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</si>
  <si>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</si>
  <si>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</si>
  <si>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</si>
  <si>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</si>
  <si>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</si>
  <si>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</si>
  <si>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</si>
  <si>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</si>
  <si>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</si>
  <si>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</si>
  <si>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</si>
  <si>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</si>
  <si>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</si>
  <si>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</si>
  <si>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</si>
  <si>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</si>
  <si>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</si>
  <si>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</si>
  <si>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</si>
  <si>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</si>
  <si>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</si>
  <si>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</si>
  <si>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</si>
  <si>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</si>
  <si>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</si>
  <si>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</si>
  <si>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</si>
  <si>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</si>
  <si>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</si>
  <si>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</si>
  <si>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</si>
  <si>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</si>
  <si>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</si>
  <si>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</si>
  <si>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</si>
  <si>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</si>
  <si>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</si>
  <si>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</si>
  <si>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</si>
  <si>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</si>
  <si>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</si>
  <si>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</si>
  <si>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</si>
  <si>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</si>
  <si>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</si>
  <si>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</si>
  <si>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</si>
  <si>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</si>
  <si>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</si>
  <si>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</si>
  <si>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</si>
  <si>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</si>
  <si>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</si>
  <si>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</si>
  <si>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</si>
  <si>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</si>
  <si>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</si>
  <si>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</si>
  <si>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</si>
  <si>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</si>
  <si>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</si>
  <si>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</si>
  <si>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</si>
  <si>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</si>
  <si>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</si>
  <si>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</si>
  <si>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</si>
  <si>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</si>
  <si>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</si>
  <si>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</si>
  <si>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</si>
  <si>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</si>
  <si>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</si>
  <si>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</si>
  <si>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</si>
  <si>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</si>
  <si>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</si>
  <si>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</si>
  <si>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</si>
  <si>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</si>
  <si>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</si>
  <si>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</si>
  <si>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</si>
  <si>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</si>
  <si>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</si>
  <si>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</si>
  <si>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</si>
  <si>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</si>
  <si>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</si>
  <si>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</si>
  <si>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</si>
  <si>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</si>
  <si>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</si>
  <si>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</si>
  <si>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</si>
  <si>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</si>
  <si>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</si>
  <si>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</si>
  <si>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</si>
  <si>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</si>
  <si>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</si>
  <si>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</si>
  <si>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</si>
  <si>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</si>
  <si>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</si>
  <si>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</si>
  <si>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</si>
  <si>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</si>
  <si>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</si>
  <si>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</si>
  <si>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</si>
  <si>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</si>
  <si>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</si>
  <si>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</si>
  <si>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</si>
  <si>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</si>
  <si>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</si>
  <si>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</si>
  <si>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</si>
  <si>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</si>
  <si>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</si>
  <si>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</si>
  <si>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</si>
  <si>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</si>
  <si>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</si>
  <si>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</si>
  <si>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</si>
  <si>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</si>
  <si>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</si>
  <si>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</si>
  <si>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</si>
  <si>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</si>
  <si>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</si>
  <si>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</si>
  <si>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</si>
  <si>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</si>
  <si>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</si>
  <si>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</si>
  <si>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</si>
  <si>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</si>
  <si>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</si>
  <si>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</si>
  <si>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</si>
  <si>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</si>
  <si>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</si>
  <si>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</si>
  <si>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</si>
  <si>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</si>
  <si>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</si>
  <si>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</si>
  <si>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</si>
  <si>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</si>
  <si>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</si>
  <si>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</si>
  <si>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</si>
  <si>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</si>
  <si>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</si>
  <si>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</si>
  <si>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</si>
  <si>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</si>
  <si>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</si>
  <si>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</si>
  <si>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</si>
  <si>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</si>
  <si>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</si>
  <si>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</si>
  <si>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</si>
  <si>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</si>
  <si>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</si>
  <si>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</si>
  <si>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</si>
  <si>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</si>
  <si>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</si>
  <si>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</si>
  <si>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</si>
  <si>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</si>
  <si>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</si>
  <si>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</si>
  <si>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</si>
  <si>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</si>
  <si>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</si>
  <si>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</si>
  <si>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</si>
  <si>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</si>
  <si>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</si>
  <si>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</si>
  <si>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</si>
  <si>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</si>
  <si>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</si>
  <si>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</si>
  <si>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</si>
  <si>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</si>
  <si>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</si>
  <si>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</si>
  <si>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</si>
  <si>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</si>
  <si>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</si>
  <si>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</si>
  <si>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</si>
  <si>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indexed="8"/>
        <rFont val="Calibri"/>
        <family val="2"/>
      </rPr>
      <t>Core Indicator</t>
    </r>
    <r>
      <rPr>
        <sz val="11"/>
        <color theme="1"/>
        <rFont val="Calibri"/>
        <family val="2"/>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</si>
  <si>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</si>
  <si>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</si>
  <si>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</si>
  <si>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</si>
  <si>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</si>
  <si>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</si>
  <si>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</si>
  <si>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</si>
  <si>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</si>
  <si>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</si>
  <si>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</si>
  <si>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</si>
  <si>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</si>
  <si>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</si>
  <si>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</si>
  <si>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</si>
  <si>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</si>
  <si>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</si>
  <si>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indexed="8"/>
        <rFont val="Calibri"/>
        <family val="2"/>
      </rPr>
      <t>Core Indicator</t>
    </r>
    <r>
      <rPr>
        <sz val="11"/>
        <color theme="1"/>
        <rFont val="Calibri"/>
        <family val="2"/>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</si>
  <si>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</si>
  <si>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</si>
  <si>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</si>
  <si>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</si>
  <si>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</si>
  <si>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</si>
  <si>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</si>
  <si>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</si>
  <si>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</si>
  <si>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</si>
  <si>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</si>
  <si>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</si>
  <si>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</si>
  <si>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</si>
  <si>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</si>
  <si>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</si>
  <si>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</si>
  <si>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</si>
  <si>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</si>
  <si>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</si>
  <si>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</si>
  <si>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</si>
  <si>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</si>
  <si>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</si>
  <si>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</si>
  <si>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</si>
  <si>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</si>
  <si>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</si>
  <si>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</si>
  <si>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</si>
  <si>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</si>
  <si>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</si>
  <si>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</si>
  <si>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</si>
  <si>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</si>
  <si>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</si>
  <si>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indexed="8"/>
        <rFont val="Calibri"/>
        <family val="2"/>
      </rPr>
      <t>Core Indicator</t>
    </r>
    <r>
      <rPr>
        <sz val="11"/>
        <color theme="1"/>
        <rFont val="Calibri"/>
        <family val="2"/>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</si>
  <si>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</si>
  <si>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</si>
  <si>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</si>
  <si>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</si>
  <si>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</si>
  <si>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</si>
  <si>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</si>
  <si>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</si>
  <si>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</si>
  <si>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</si>
  <si>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</si>
  <si>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</si>
  <si>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</si>
  <si>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</si>
  <si>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</si>
  <si>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</si>
  <si>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</si>
  <si>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</si>
  <si>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indexed="8"/>
        <rFont val="Calibri"/>
        <family val="2"/>
      </rPr>
      <t>Core Indicator</t>
    </r>
    <r>
      <rPr>
        <sz val="11"/>
        <color theme="1"/>
        <rFont val="Calibri"/>
        <family val="2"/>
      </rPr>
      <t xml:space="preserve"> 6.1.2: Increased income, or avoided decrease in income</t>
    </r>
  </si>
  <si>
    <r>
      <t xml:space="preserve">Number of households </t>
    </r>
    <r>
      <rPr>
        <i/>
        <sz val="9"/>
        <color indexed="8"/>
        <rFont val="Calibri"/>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</si>
  <si>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</si>
  <si>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</si>
  <si>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</si>
  <si>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</si>
  <si>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</si>
  <si>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</si>
  <si>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</si>
  <si>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</si>
  <si>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</si>
  <si>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</si>
  <si>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</si>
  <si>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</si>
  <si>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</si>
  <si>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</si>
  <si>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</si>
  <si>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</si>
  <si>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</si>
  <si>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</si>
  <si>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</si>
  <si>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</si>
  <si>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</si>
  <si>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</si>
  <si>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</si>
  <si>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</si>
  <si>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</si>
  <si>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</si>
  <si>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</si>
  <si>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</si>
  <si>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</si>
  <si>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</si>
  <si>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</si>
  <si>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</si>
  <si>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</si>
  <si>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</si>
  <si>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</si>
  <si>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</si>
  <si>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</si>
  <si>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</si>
  <si>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</si>
  <si>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</si>
  <si>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</si>
  <si>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</si>
  <si>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</si>
  <si>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</si>
  <si>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</si>
  <si>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</si>
  <si>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</si>
  <si>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</si>
  <si>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</si>
  <si>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</si>
  <si>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</si>
  <si>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</si>
  <si>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</si>
  <si>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</si>
  <si>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</si>
  <si>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</si>
  <si>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</si>
  <si>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</si>
  <si>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</si>
  <si>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</si>
  <si>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</si>
  <si>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</si>
  <si>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</si>
  <si>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</si>
  <si>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</si>
  <si>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</si>
  <si>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</si>
  <si>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</si>
  <si>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</si>
  <si>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</si>
  <si>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</si>
  <si>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</si>
  <si>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</si>
  <si>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</si>
  <si>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</si>
  <si>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</si>
  <si>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</si>
  <si>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</si>
  <si>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</si>
  <si>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</si>
  <si>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</si>
  <si>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</si>
  <si>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</si>
  <si>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</si>
  <si>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</si>
  <si>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</si>
  <si>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</si>
  <si>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</si>
  <si>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</si>
  <si>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</si>
  <si>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</si>
  <si>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</si>
  <si>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</si>
  <si>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</si>
  <si>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</si>
  <si>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</si>
  <si>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</si>
  <si>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</si>
  <si>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</si>
  <si>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</si>
  <si>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</si>
  <si>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</si>
  <si>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</si>
  <si>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</si>
  <si>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</si>
  <si>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</si>
  <si>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</si>
  <si>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</si>
  <si>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</si>
  <si>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</si>
  <si>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</si>
  <si>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</si>
  <si>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</si>
  <si>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</si>
  <si>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</si>
  <si>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</si>
  <si>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</si>
  <si>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</si>
  <si>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</si>
  <si>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</si>
  <si>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</si>
  <si>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</si>
  <si>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</si>
  <si>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</si>
  <si>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</si>
  <si>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</si>
  <si>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</si>
  <si>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</si>
  <si>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</si>
  <si>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</si>
  <si>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</si>
  <si>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</si>
  <si>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</si>
  <si>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</si>
  <si>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</si>
  <si>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</si>
  <si>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</si>
  <si>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</si>
  <si>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</si>
  <si>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</si>
  <si>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</si>
  <si>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</si>
  <si>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</si>
  <si>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</si>
  <si>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</si>
  <si>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</si>
  <si>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</si>
  <si>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</si>
  <si>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</si>
  <si>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</si>
  <si>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</si>
  <si>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</si>
  <si>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</si>
  <si>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</si>
  <si>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indexed="8"/>
        <rFont val="Calibri"/>
        <family val="2"/>
      </rPr>
      <t>(developed/improved)</t>
    </r>
  </si>
  <si>
    <t>Forests</t>
  </si>
  <si>
    <t>4: Response capability</t>
  </si>
  <si>
    <t>Supporting livelihoods</t>
  </si>
  <si>
    <r>
      <t xml:space="preserve">2: Physical asset </t>
    </r>
    <r>
      <rPr>
        <i/>
        <sz val="11"/>
        <color indexed="8"/>
        <rFont val="Calibri"/>
        <family val="2"/>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</si>
  <si>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</si>
  <si>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</si>
  <si>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</si>
  <si>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</si>
  <si>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</si>
  <si>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</si>
  <si>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</si>
  <si>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</si>
  <si>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</si>
  <si>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</si>
  <si>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</si>
  <si>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</si>
  <si>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</si>
  <si>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</si>
  <si>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</si>
  <si>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</si>
  <si>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</si>
  <si>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</si>
  <si>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</si>
  <si>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</si>
  <si>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</si>
  <si>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</si>
  <si>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</si>
  <si>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</si>
  <si>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</si>
  <si>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</si>
  <si>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</si>
  <si>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</si>
  <si>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</si>
  <si>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</si>
  <si>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</si>
  <si>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</si>
  <si>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</si>
  <si>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</si>
  <si>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</si>
  <si>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</si>
  <si>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</si>
  <si>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</si>
  <si>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</si>
  <si>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</si>
  <si>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</si>
  <si>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</si>
  <si>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</si>
  <si>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</si>
  <si>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</si>
  <si>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</si>
  <si>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</si>
  <si>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</si>
  <si>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0"/>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0"/>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</si>
  <si>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</si>
  <si>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</si>
  <si>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</si>
  <si>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</si>
  <si>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</si>
  <si>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</si>
  <si>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</si>
  <si>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</si>
  <si>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</si>
  <si>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</si>
  <si>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</si>
  <si>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</si>
  <si>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</si>
  <si>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</si>
  <si>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</si>
  <si>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</si>
  <si>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</si>
  <si>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</si>
  <si>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</si>
  <si>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</si>
  <si>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</si>
  <si>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</si>
  <si>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</si>
  <si>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</si>
  <si>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</si>
  <si>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</si>
  <si>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</si>
  <si>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</si>
  <si>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</si>
  <si>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</si>
  <si>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</si>
  <si>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</si>
  <si>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</si>
  <si>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</si>
  <si>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</si>
  <si>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</si>
  <si>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</si>
  <si>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</si>
  <si>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</si>
  <si>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</si>
  <si>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</si>
  <si>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</si>
  <si>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</si>
  <si>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</si>
  <si>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</si>
  <si>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</si>
  <si>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</si>
  <si>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</si>
  <si>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</si>
  <si>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</si>
  <si>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</si>
  <si>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</si>
  <si>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</si>
  <si>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</si>
  <si>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</si>
  <si>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</si>
  <si>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</si>
  <si>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</si>
  <si>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</si>
  <si>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</si>
  <si>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</si>
  <si>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0"/>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</si>
  <si>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</si>
  <si>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indexed="8"/>
        <rFont val="Calibri"/>
        <family val="2"/>
      </rPr>
      <t>Core Indicator</t>
    </r>
    <r>
      <rPr>
        <sz val="11"/>
        <color theme="1"/>
        <rFont val="Calibri"/>
        <family val="2"/>
      </rPr>
      <t xml:space="preserve"> 4.2: Assets produced, developed, improved or strengthened</t>
    </r>
  </si>
  <si>
    <t>Indicator 4.1.1: No. and type of development sector services to respond to new conditions resulting from climate variability and change</t>
  </si>
  <si>
    <t>Implementation of Concrete Adaptation Measures to Reduce Vulnerability of Livelihoods and Economy of Coastal Communities of Tanzania</t>
  </si>
  <si>
    <t xml:space="preserve">Tanzania is impacted by climate change mainly through its effects on rainfall patterns, temperature extremes and sea level rise.  The direct impacts of these changes are likely to result in more frequent and intense droughts, the destruction of infrastructures in the coast and inland through flooding, inundation, erosion and storms; if no action is taken, the socio-economic impacts will include agricultural yield decreases, decreased water availability and quality, and losses of lives and livelihoods, as well as the accelerated degradation of ecosystems that form the basis of the Tanzanian economy.  To respond to this, the government developed a project proposal to adapt to the climate change in the coast of Dar es salaam. In December 2011 the Adaptation Fund Board considered the proposal and approved a five years project with a total of USD 5,008,564.  Implementation of the project started in 1 November 2012.
The project consists of the following outcomes, supported by on the ground activities implemented primarily in the vicinity of Dar Es Salaam:
1. Adverse impacts of SLR and floods on coastal infrastructures and settlements are reduced.
2. Coastal ecosystems are rehabilitated and Integrated Coastal Area Management is implemented.
3. Knowledge of climate impacts and adaptation is increased.
The project is being implemented by the United Nations Environment Programme (UNEP) and executed by the Vice Presidents Office (Division of Environment) in close cooperation with sectoral ministries as well as Dar es Salaam City Council and Municipalities of Ilala, Temeke and Kinondoni. </t>
  </si>
  <si>
    <t>AFB-5060-1111-2G48</t>
  </si>
  <si>
    <t>UNEP</t>
  </si>
  <si>
    <t>http://www.unep.org/climatechange/adaptation/AccessToAdaptationFinance/AdaptationFundProjects/Tanzania</t>
  </si>
  <si>
    <t>Eng. Ladislaus Kyaruzi</t>
  </si>
  <si>
    <t xml:space="preserve">leoky2009@gmail.com </t>
  </si>
  <si>
    <t>Lars Christiansen, UNEP task manager</t>
  </si>
  <si>
    <t>lachr@dtu.dk</t>
  </si>
  <si>
    <t>Vice President's Office</t>
  </si>
  <si>
    <t xml:space="preserve">ps@vpo.go.tz </t>
  </si>
  <si>
    <t xml:space="preserve">Project Execution </t>
  </si>
  <si>
    <t>Co-financing is not applicable to the project</t>
  </si>
  <si>
    <t>Operational: The multiple ongoing initiatives on climate adaptation in Tanzania could cause operational delays for this project</t>
  </si>
  <si>
    <t>Low</t>
  </si>
  <si>
    <t>Political: District-level stakeholders and administrations show low engagement for adaptation measures</t>
  </si>
  <si>
    <t>Political: the project could experience difficulties in coordination and oversight for activities delivered at various sectors, levels of governments or by multiple partners</t>
  </si>
  <si>
    <t>The dedicated personnel for project management been established through the Vice President‘s Office coordinates and monitors the project outputs and activities. Close collaboration among various ministries and stakeholders is provided through among others the project steering committee. With the realisation of the first, second and third Project Steering Committee meetings and appointement of the Focal Points from the project areas, a greater cross-intitunional coordination has been achieved.</t>
  </si>
  <si>
    <t>Environmental: Extreme weather events such as tropical storms, floods or droughts could hinder progress in ecosystem rehabilitation and infrastructure activities</t>
  </si>
  <si>
    <t>Medium</t>
  </si>
  <si>
    <t>Financial: market and price fluctuations could cause price variations and variations in costs of certain project activities, leading to budgetary constraints.</t>
  </si>
  <si>
    <t>Vice President's Office (VPO) "the executing entity" low executions rate due to internal procurement procedures.</t>
  </si>
  <si>
    <t>Component 1 - Addressing climate change impacts on key infrastructure and settlements</t>
  </si>
  <si>
    <t>Rehabilitate, construct and upgrade coastal
protection facilities to
protect settlements
economic and cultural
infrastructure</t>
  </si>
  <si>
    <t>MS</t>
  </si>
  <si>
    <t>Cleaning up of the drainage channels, rehabilitation of storm drains</t>
  </si>
  <si>
    <t>Component 2 – Ecosystem-based Integrated Coastal Area Management</t>
  </si>
  <si>
    <t xml:space="preserve">Mangrove rehabilitation </t>
  </si>
  <si>
    <t>Coral reef rehabilitation and protection</t>
  </si>
  <si>
    <t xml:space="preserve">Restore live coverage, using in situ techniques for coral breeding and transplantation.
Undertake awareness raising to fisheries and local government officers  in order to further reduce unsustainable fishing methods and reef uses.
Analyse on lab-agri research.
</t>
  </si>
  <si>
    <t>Shoreline stabilization through reforestation</t>
  </si>
  <si>
    <t xml:space="preserve">Replant native and resilient trees including bushes and grasses in sufficient density, along the shore with a particular focus on the rehabilitated infrastructures
Procure coastal climate adaptation consultant.
Shoreline stabilization labour cost.
</t>
  </si>
  <si>
    <t>Component 3 – Knowledge, coastal monitoring and policy linkages</t>
  </si>
  <si>
    <t>Stocktaking</t>
  </si>
  <si>
    <t>Undertake baseline survey and development of indicators and targets.                                          Develop a database of information relevant to adaptation in Tanzania</t>
  </si>
  <si>
    <t xml:space="preserve">Coastal monitoring and assessment      </t>
  </si>
  <si>
    <t>Technical assessment of the viability and resilience of proposed actions.                                            Monitoring the key determinants of vulnerability i.e. SLR, water availability and precipitation patterns.                                Create Climate Change Observatory for Tanzania (CCOT).                       Organize meetings of CCOT.</t>
  </si>
  <si>
    <t>Policy linkages</t>
  </si>
  <si>
    <t xml:space="preserve">Document lessons learned from project outputs.                                                   Review infrastructure maintenance programs of Dar es Salaam City, Temeke, Kinondoni and Ilala Municipalities.                                                        Develop an Ecosystem-Based Integrated Coastal Area Management Action Plan (EBICAM).                      Organise an inception workshop.
Organize policy briefing workshops.Training district administration on budgetary allocations for rehabilitated infrastructures.
</t>
  </si>
  <si>
    <t>Project operation and management</t>
  </si>
  <si>
    <t>Procurement</t>
  </si>
  <si>
    <t xml:space="preserve">Prepare procurement plans                                  Procure consultancies                                           Procure firms for goods and works services                     Procure a project vehicle and ensure its maintenance.    Purchase computers and accessories.
</t>
  </si>
  <si>
    <t>Establish project management team</t>
  </si>
  <si>
    <t>See above.</t>
  </si>
  <si>
    <t>Coastal monitoring and assessment</t>
  </si>
  <si>
    <t>Lars Christiansen, UNEP TM</t>
  </si>
  <si>
    <t>Length of sea walls raised and rehabilitated
(m)</t>
  </si>
  <si>
    <t>Dar es salaam seawall (2.6km) showing signs of severe degradation at Ocean Road and Kingomboni</t>
  </si>
  <si>
    <t>Component 2 - Ecosystem-Based Integrated Coastal Area Management (EBICAM)</t>
  </si>
  <si>
    <t xml:space="preserve">Number of households receiving: i) efficient cookstoves; and ii) training on optimal use and maintenance of these stoves (disaggregated by age and gender). </t>
  </si>
  <si>
    <t>Average wood fuel consumption per capita in Tanzania is 1 to 1.3m3; fuelwood efficiency is estimated at less than 10% on
average in all sites; estimated mangrove
deforestation rate is 2% per year</t>
  </si>
  <si>
    <t>By project end-point, at least 1,500 households from Ilala, Kinondoni and Temeke Municipal Councils</t>
  </si>
  <si>
    <t>Area of
mangroves
under
rehabilitation</t>
  </si>
  <si>
    <t>there are
approximately
2,000 ha of
mangroves in Dar
es Salaam
surroundings</t>
  </si>
  <si>
    <t>Area of reef rehabilitated</t>
  </si>
  <si>
    <t>No recent local data available. Latest data sets show low biocover in existing reefs</t>
  </si>
  <si>
    <t>Km of shoreline
stabilized using
vegetation</t>
  </si>
  <si>
    <t>rate of coastal
erosion estimated
between 3 and
8m per year
according to
recent site
specific surveys</t>
  </si>
  <si>
    <t>Component 3 - Knowledge, coastal monitoring and policy linkages</t>
  </si>
  <si>
    <t>Availability of a comprehensive
baseline study for coastal vulnerability; available knowledge
gathered</t>
  </si>
  <si>
    <t>No baseline data</t>
  </si>
  <si>
    <t>1 baseline study in year 1</t>
  </si>
  <si>
    <t>Effective implementation of clearing house function</t>
  </si>
  <si>
    <t xml:space="preserve">No baseline data </t>
  </si>
  <si>
    <t>clearing house function is operational by mid-term</t>
  </si>
  <si>
    <t>Cost-effective measures are identified for upscaling and policy uptake</t>
  </si>
  <si>
    <t>number of policy briefs provided to key sectors and regulators; number of workshops</t>
  </si>
  <si>
    <t>No baseline data                0 workshops</t>
  </si>
  <si>
    <t>Annually, 2 policy briefs (1 on measures to adapt to climate change, 1 on general lessons learned).2 workshops (1 on cost-effective measures to adapt to climate change, 1 on general lessons learned).</t>
  </si>
  <si>
    <t>Number of reports developed through the AF project on required district budget allocations to maintain infrastructure for adaptation to climate change.</t>
  </si>
  <si>
    <t>Number of plans approved</t>
  </si>
  <si>
    <t>no plans yet available but ICZM capacity exists</t>
  </si>
  <si>
    <t>Lessons and measures related to coordination with the LDCF project 'Developing core capacity to address adaptation to climate change in Tanzania in productive coastal zones'</t>
  </si>
  <si>
    <t>nzula2007@gmail.com</t>
  </si>
  <si>
    <t>Eng. Angelina Madete</t>
  </si>
  <si>
    <t>Replant native and resilient trees including bushes and grasses in sufficient density, along the shore with a particular focus on the rehabilitated infrastructures will start in June 2016. Procure coastal climate adaptation consultant will be done by April 2016.</t>
  </si>
  <si>
    <t xml:space="preserve">TORs of the consultancy to undertake baseline study developed and C4 EcoSolutions from South Africa was procured to undertake baseline study. The baseline study was completed in  September 2014.  Management response to the recommendations of the study has been prepared and the updated results framework has been prepared and  shared with the AF Secretariat after the endorsement of the Project Steering Committee on 16th February 2015. </t>
  </si>
  <si>
    <t xml:space="preserve">Inception workshop held from 29-30 November 2012.Project brief provided to stakeholders. The stakeholders consultative workshop on development of EBICAM Action Plan of Dar es Salaam Region was held from 23-24 April 2015.Policy briefs prepared on: on appropriate alternative energy technologies (efficient cookstoves, small solar and other efficient systems found appropriate. </t>
  </si>
  <si>
    <t xml:space="preserve">Coastal rehabilitation specialist procured in July 2015 to identify cost effective measures. The consultant submitted the inception report that was approved in October 2015. The climate change knowledge management speciaist was procured to work with the coastal rehabilitation specialist. </t>
  </si>
  <si>
    <t>01 November 2014 to 31 Octoberl 2015</t>
  </si>
  <si>
    <t>Financial information:  cumulative from project start to 31 October 2015</t>
  </si>
  <si>
    <t xml:space="preserve">The Project Steering Committee was established among others, to provide overall guidance with regard to implementation of the project activities. Its members are: Permanent Secretary– Vice President’s Office (Chair); Director of Environment-Vice President’s Office; Director of Environment- First Vice President’s Office –Zanzibar; Director- Dar es Salaam City Council; District Executive Director – Pangani District Council; District Executive Director – Bagamoyo District Council; District Executive Director – Rufiji District Council; Municipal Executive Director – Temeke Municipal Council; Municipal Executive Director – Ilala Municipal Council; Director of Forest – Ministry of Natural Resources and Tourism; Director of Water Resources – Ministry of Water; Director- Ministry of Works; UNEP Task Manager of the Project; and Assistant Director of Environmental Assessment- Vice President’s Office (Secretary). The Steering Committee met on 3rd March 2014, 22nd July 2014 and 16th February 2015. Also, Dar es Salaam City Council, Ilala, Temeke and Kinondoni Municipal Councils each  appointed a focal person for this project. The trainings to the district representatives of the coastal communities, fishermen associations, municipal planners, forest officers and environment of the Municipalities of Ilala, Kinondoni and Temeke municipalities and Dar es Salaam City Council enhanced their engagement for adaptation measures on the coastal amd marine environment. trainings were conducted in  December 2014. </t>
  </si>
  <si>
    <t xml:space="preserve">The preliminary designs of the protective infrastructure rehabilitation have been designed according to the best available technical standards and using the best available technology. The baseline study  provided appropriate data and information to be used.  In addition all foreseen ecosystem rehabilitation works will be carried out in startight collaboration with NGOs and communities who will be supporting the project in case of extreme weathar event that could equire additional labour input. Finally, working conditions for all key activities of ecosystem and infrastructure rehabilitation will be such to take into consideration and minimize the impacts of any eventual disruption caused by extreme climate/meteorological event. Topographical and geotechnical surveys scheduled for February 2016 before the construction starts will provide further guidance on how to take into account extreme weather events. </t>
  </si>
  <si>
    <t>TORs of reef specialist developed. The procurement of the consultancy of reef specialist done in January 2015. The reef specialist signed the contract on 30th January 2015. TORs of the firm to rehabilitate coral reefs developed. The NGO for reef rehabilitation activity was procured in September 2015.  The inception report for reef rehabilitation has been submitted and approved in October 2015 for further action. Awareness to fisheries and local government officers from Ilala, Temeke and Kinondoni municipalities and Dar es Salaam city  in order to further reduce unsustainable fishing methods and reef uses conducted on 18-22 December 2014.</t>
  </si>
  <si>
    <t xml:space="preserve">TORs of the consultancy to undertake baseline study developed.                                     Procurement of the firm or individual to undertake baseline study has been done (C4 EcoSolutions).  The work of baseline study was completed in  September 2014.  Subsequent to the baseline study consultancy and as a result of the findings produced a revision of the log-frame was carried out to incorporate  and/or adjust new indicators and targets.The Results Framework and management response were endorsed by the Project Steering Committee on 16th Feberuary 2015 and shared with the AF Sec. Development of the database of relevant information of the project is being undetaken by through various consultancies and the project team.                </t>
  </si>
  <si>
    <t>Members of CCOT established and its TORs developed. The project will support the first meeting of CCOT scheduled by February 2016. TOR's of the coastal rehabilitation specialist developed. Procurement of the coastal rehabilitation specialist to advise on the establishment of CCOT and undertake technical assessment of the viability and resilience of the proposed project actions was done in July 2015. The consultant has submitted the inception report that was approved in October 2015 for further action.</t>
  </si>
  <si>
    <t xml:space="preserve">Partnership on procurement process done with the VPO procurement unit, Senior Technical Adviser recruited. Procurement Plan for 2013,2014 and 2015 prepared. Office supplies, computers and assoceries procured.                                                         Project car procured (Toyota Hilux Double Cabin registered as DFPA240).                                                            C4 EcoSolutions procured to update/develop indicators and targets.                                                   Procurement of Reef specialist, Coastal zone management specialist, Rural consultant and Climate change knowledge management specialsit was done in January 2015.  Procurement of coastal rehabilitation specialist and mangrove specialist done in July 2015. Sub-Contract NGO Reef Rehabilitation and Sub-Contract Environmental Engineering Firm for Mangrove Including Creation of Buffer Zones done in September 2015.      
Purchase of 1,500 cookstoves to be done by April 2016. UNOPS  engaged for scoping and designs of the seawall and drainage systems and will be engaged for constrcution works. </t>
  </si>
  <si>
    <t>TORs of rural energy consultant developed. The procurement of the rural energy consultant was done in January 2015. Contract was signed on 30th January 2015. Draft trainings materials on appropriate alternative energy technologies have been prepared; selection criteria of efficient cooking stove have been established. 1,500 Efficient cookstoves will be purchased in February 2016. Pilot cookstoves of the following model/type have been purchased: Metal clad stove (size 9,11,12 and 14 inches); double plate stand;fixed mud stove. Community training on appropriate alternative energy was undertaken from 18-22 December 2014. Pilot training on efficient cookstoves will be undertaken by January 2016.</t>
  </si>
  <si>
    <t xml:space="preserve">Quantitative </t>
  </si>
  <si>
    <t>Qualitative</t>
  </si>
  <si>
    <t xml:space="preserve">TORs of coastal zone management specialist developed. TORs of reef specialist developed. TORs of NGO for reef rehabilitation developed.  The procurement of the consultancies  of reef specialist, coastal zone management specialist done. Contracts were signed on 30th January 2015. Both consultants have submitted the inception reports.  Awareness raising to fisheries and local government officers from Dar es salaam city council, Ilala, Temeke and Kinondoni municipal councils was undertake  from 18-22 December 2014. The NGO to undertake rehabilitation of coral reefs was procured in September 2015. The NGO has submitted the inception report on how the rehabilitation will be done. The report was approved in october 2015. List of species established. </t>
  </si>
  <si>
    <t>145 meters of seawall to be upgraded along Kigamboni seawall, 221 meters of seawall to be constructed in Kigamboni, 800 meters of seawall to be upgraded along Ocean Road and 500 meters to be constructed along Ocean Road.
Five sites of drainage channels to be cleaned and rehabilitated. Originally a 50% reduction in the number of flooding events during rainy season in targeted sites was considered as target; 1,500 efficient cookstoves will be provided to 1,500 households. This means each household will get one cookstove. Originally on shoreline stabilization, 1500m (20m wide) was a target but now by project end-point, at least 56,430 m2 of coastal vegetation rehabilitated using three or more fastgrowing plant species. The survivorship of species will be 65% survivorship of
mangrove species, 65% survivorship of shoreline vegetation species and  survivorship of coral reefs will be determined in area. One plan approved by end of project was expected but now its clear is One EBICAM Action plan of Dar es Salaam Region approved by end of project.The full revised results framework was shared with AFsec in February 2015.</t>
  </si>
  <si>
    <t xml:space="preserve">Within the national team, a finance and administration assistant is a woman which is equal to 50%. In the national inception workshop, approximately 32% of the participants were women. 40% participants of the EBICAM validation workshop were women. Trainings of the project have brough so far 37% of the participants and out of five facilitators, one (20%) was a woman. Efficient cookstove will be provided to 1500 households  through a woman of each household. </t>
  </si>
  <si>
    <t>The LDCF and AF projects are very closely coordinated, and in practice implemented almost as one. A joint project coordination team has been established at VPO, with one project coordinator handling the AF project and one handling the LDCF project. The two are reporting to, and coordinated through, the assistant director of environment assessment Mr Richard Muyungi. In practice the three are working very closely on a daily basis – i.e. sitting in the same office, having joint meetings etc. Additional examples of the close coordination and collaboration taking place between the two projects include: Joint project steering committee with joint meetings, joint technical committee, joint baseline study, a shared Senior TechnicalAdviser etc, joint baseline study, joint geotechnical and topographical surveys of seawalls works of both projects. UNOPS has been engaged to work on behalf of Vice President's Office on major activities of LDCF and AF projects such as seawalls, drainage systems and  groynes. All of this reduces costs, and assures that relevant lessons, outputs and expertise are consistently shared between the two projects. All joint activities and financial contributions are proportionately shared and kept completely separate to avoid co-mingling.</t>
  </si>
  <si>
    <t>Dar es Salaam City (Ocean Road; Kigamboni-Mwalimu Nyerere Memorial Institute; Kinondoni Municipality:Tandale street in Tandale ward and Kawe street in Kawe ward; Ilala Municipality: Bungoni street in Buguruni ward; Temeke Municipality: Miburani-Mtoni Bustani streets in Mtoni ward and Butiama street (Butiama drainage) in Kijichi ward;Sarender Bridge, Kunduchi, Ununio and Mbweni.</t>
  </si>
  <si>
    <t>November, 2015-January 2016 (MTR - ongoing), November 1, 2017 (Terminal - planned)</t>
  </si>
  <si>
    <t>Yes. Due to the delays in the procurement processes observed during the past period, a formal partnership with the VPO procurement unit was established by including a specific budget in the revised project budget to cover any unforeseen costs during the procurement processes.  Although this measure has enabled the VPO Procurement Unit to carry out several procurement processes in simultaneous, unfortunately the risks were not fully reduced and delays persisted. One of the major causes identified was the inabiility of establishing a fasttrack mechanism to hasten the procurement process by reducing the time required by Government Law for public advertisement and contract. Considering that the next major procurements to follow will be related to the construction/rehabilitation of infrastructures (sea walls and drainage systems), a decision was made to partnership with the UNOPS through an MoU so to gurantee speedy implementation. An agreement with UNOPS was signed on 30th January 2015. In this case and antecipating any delays a Project Steering and Technical committees representing the GoT-VPO was suggested to be introduced and responsible for the constant monitoring of the works to be developed under the UNOPS MoU.</t>
  </si>
  <si>
    <t>UNEP TM: While the project remains behind schedule, 2015 has seen very encouraging developments that will greatly improve delivery in 2016. Most notable being: 1. The MoU signed with UNOPS for delivery of infrastructure components, which although also slightly delayed for various reasons, is already showing positive results and should be on track for major delivery in 2016 as outlined by the NPC above. A major concern is that the activity on drainage will likely have to be revised somewhat as cost (or more correctly scope of needed interventions in each site) were severely underestimated in the ProDoc. This in turn will necessitate a revision of the quantitative target and number of sites covered. 2: Procurement issues have been, if not resolved, then made irrelevant by the current completion rate of planned procurement as mentioned above. The MTR currently ongoing will provide further recommendations on how to improve project delivery and impact ahead of project completion.</t>
  </si>
  <si>
    <t xml:space="preserve">An agreement with UNOPS to upgrade coastal protection was  signed on 30th January 2015.  A draft feasibility study and cost estimates were delivered in December 2015, and UNOPS, VPO and UNEP are currently in discussion on how to adapt the scope of works to the available budget (see above). Training on economystem based coastal adaptation for Commuinity -level and District level training was conducted from18-22 December 2014. </t>
  </si>
  <si>
    <t xml:space="preserve">TORs of an environmental engineering firm for mangrove rehabilitation developed.  The inception report has been submitted and approved in October 2015 for further action. Training to the community representatives and municipal officers from Ilala, Temeke and Kinondoni municipalities and user association training on sustainable mangrove management conducted on 18-22 December 2014. TORs of the mangrove specialist developed. The mangrove specialist was procured in July 2015. The inception report of mangrove specialist has been submitted and approved in October 2015 for further action. List of species established. </t>
  </si>
  <si>
    <t>Members of CCOT established and its TORs developed. The project will support the first meeting of CCOT scheduled by February 2016. TOR's of the coastal rehabilitation specialist developed. Procurement of the coastal rehabilitation specialist to advise on the establishment of CCOT was done in July 2015. The consultant has submitted the inception report that was approved in October 2015 for further action.</t>
  </si>
  <si>
    <t xml:space="preserve"> Trainings to district budget and planning officers on district financing and budgeting including how to manage rehabilitated infrastructures and integrating adaptation concerns in local planning held from 18-22 December 2014 to local government officers from Dar es salaam city council, Ilala, Temeke and Kinondoni municipal councils. The coastal rehabilitation specialist was procured to review infrastructure maintenance programs of Ilala, Temeke and Kinondoni where the project activities are being implemented. The report will be available by December 2016. </t>
  </si>
  <si>
    <t xml:space="preserve">The dedicated management team including  Project Steering Committee (PSC), National Project Coordinator, Senior Technical Adviser and assistant administrative and financial manager  for project coordination has asured that the project maintains its objectives. The Permanent Secretary of the Vice President's Office as the   Chairperson of the PSC has made it possible to reduce unnecessary delays of this project and to take necessary measures. A formal partnership with the VPO procurement unit to create streamlined and dedicated processes for the project (e.g. on-demand meetings of the procurement board) has now been established by including a specific budget in the revised project budget to cover any unforeseen costs during the procurement processes.  Furthermore, 2013, 2014 and 2015 project activities were/are included in the annual work plans of the VPO. 2016 activities have been submitted to the authority to be included to VPO plans.  This has somewhat improved the procurement process by being able to procure many consultancies at a time.  To minimize further the potential risk with the procurement delays towards the construction/rehabilitation of infrastructures (sea walls and drainage system; the biggest outputs of the project) UNOPS is engaged by which all the procurement and feasibility studies towards the construction/rehabilitation of infrastructures (sea walls and drainage system) will be carried out by this UN unit. </t>
  </si>
  <si>
    <t>Delay of the baseline study that was expected to be completed in the first year of the project has caused delays in the implementation of the project. The baseline study was completed in September 2014. EIA and feasibility studies could not be undertaken in 2014. As a measure, the firm to undertake EIA study has been contracted and UNOPS  contracted to work on seawall and drainage rehabilitation and construction and feasibility study. Delays in procurement of consultancies delayed the implementation of the project. As a meausre all necessary consultancies were launched at the same time where currently about 88% of all required consultants have signed contracts.   Change of paying system of UNEP to Umoja system caused a bit delay of activities for the period of July-December 2015 since the project lacked funds within this period. The lesson is that it might be of help to request enough funds throughout the year based on the annual work plan.</t>
  </si>
  <si>
    <t>The MTR is currently in draft and will provide insights that can be shared in the next PPR submitted January 2017</t>
  </si>
  <si>
    <t>Output 1.3: EIA and feasibility study undertaken</t>
  </si>
  <si>
    <t>Output 1.1: Sea wall raised, rehabilitated and constructed in areas showing particular damage</t>
  </si>
  <si>
    <t>Output 2.2: Appropriate alternative energy (efficient cook stoves, small solar) technology transferred for avoided deforestation including through training</t>
  </si>
  <si>
    <t>Output 2.1: Mangrove rehabilitated through planting of resilient seedlings, dredging and the creation of no-take buffer zones</t>
  </si>
  <si>
    <t>Output 1.2: Effective storm and flood drainage systems in urban areas and near coastal communities cleaned, rehabilitated</t>
  </si>
  <si>
    <t>Output 2.4: Shoreline rehabilitated and stabilized using indigeneous resilient trees and grasses</t>
  </si>
  <si>
    <t>Output 2.3: Coral reef rehabilitated and protected in coastal sites</t>
  </si>
  <si>
    <t>Output 3.1:  Performance of a baseline study based on coastal vulnerability</t>
  </si>
  <si>
    <t>Output 3.2: Climate change  observatory for Tanzania for ongoing monitoring of CZM and coastal environmental status and scientific research created and operational</t>
  </si>
  <si>
    <t>Output 3.3: Assessment of the economic viability and practical feasibility of adaptation measures (i.e. through undertaking cost-benefit analyses)</t>
  </si>
  <si>
    <t xml:space="preserve"> Output 3.4:District level administration have the capacity to adequately manage rehabilitated infrastructure</t>
  </si>
  <si>
    <t>Output 3.5: One EBICAM action plan for the coastal region approved</t>
  </si>
  <si>
    <t>Monitoring and Evaluation</t>
  </si>
  <si>
    <r>
      <t xml:space="preserve">Inception Workshop Report 2012; Quarterly Expenditure Reports (Q4,2012, Q1, Q2, Q3&amp;Q4, 2013; Q1,Q2,Q3,Q4, 2014, Q1, Q2&amp;Q3, 2015); Project brief report to the Planning Commission of the United Republic of Tanzania   for the Government; TORs of: Joint Project Steering Committee; National Project Coordinator; Senior Technical Adviser; Finance and Administrative Assistant; Tender Evaluation Repors for supply of the project vehicle; evaluation report for experssion of interest for a position of senior technical adviser; evaluation  report for  a position of consultancy services for development of a baseline survey and development of indicators and various consultancies. Finalized TORs of: (Feasibility Study, EIA study for the proposed Construction and Rehabilitation of Seawall at Ocean Road and Kigamboni (Mwalimu Nyerere Memorial Institute) and Rehabilitation of Drainage Systems; Climate Change Knowledge Management Specialist; Coastal Zone Management Specialist; Memorandum of Understanding with UNOPS for constrcution and rehabilitation of seawall of Kigamboni and Ocean Road and drainage systems; Reef specialist, Rural energy consultant, mangrove specialist,Coastal Reabilitation specialist, Mangrove specialist, sub-contract env.engineering firm for mangrove rehabilitation, Climate Change Observatory for Tanzania, Task Force to develop EBICAM Action Planand sub-contract NGO reef rehabilitation ); Evaluation Report of Expression of Interest Tender No. ME 002/2012-13/DE/C/07 for Re-advertized Consultancy services for Development of a baseline survey and development of indicators and targets, Procurement plan 2014, Revised Project Budget, Revised Work Plan, Variance of the revised project budget, Report of the development of the Terms of Reference of various consultancies. Baseline study report,2014. PPR (November 2012-October 2013, November 2013 to October 2014). PPR B (1 November 2013 to 30 April 2014, 1 November 2014 to 30 April 2015), Audit reports 2013 and 2014, Final Draft Ecosystem Based Intergrated Coastal  Area Management   (EBICAM) Action Plan for Dar es Salaam region. Brief report of UNEP task manager and senior technical adviser mission, 2013, Annual physical and financial performance for year 2013 and 2014, draft training materials on on appropriate energy technologies, </t>
    </r>
    <r>
      <rPr>
        <sz val="11"/>
        <rFont val="Calibri"/>
        <family val="2"/>
      </rPr>
      <t xml:space="preserve">Criteria of efficient cookstoves, Evaluation and negotiation reports of various consultancies, Bids amount of the consultancies, Procurement Plan 2015, Procurement management reporting, Inception reports of: Reef specialist, Climate change knowledge management specialist, Coastal zone management specilaist, Rural energy consultant, Coastal rehabilitation specialist, Mangrove specialist, NGO for reef rehabilitation, NGO for mangrove reahbilitation, 3rd Revised budget, Revised Work Plan, Agreement between VPO and UNOPS, Management response to baseline study, Revised Results Framework, Action Plan for years 2012,2013,2014,2015,2016&amp;2017, Steering Committee minutes (1st,2nd and 3rd meetings), Training report, Workshop reports, Contracts of consultancies. Second contract of STA, Senior technical Adviser (STA) Work Plans,  STA MIssion Reports (1-4); STA Quarterly Reports (2013-2014-2015); Draft Reports of EIA study, Feasibility study and Mid term review (draft available - ongoing). Revised budget. </t>
    </r>
  </si>
  <si>
    <t>The appointed National Project Coordinator, Senior Technical Adviser  and assistant administrative and financial manager  as a dedicated team for project coordination ensure that the project maintains its objectives. In addition the realisation of the Project Steering Committee (PSC) has helped to resolve pending issues allowing a smooth progress of the planned activities. The Chairperson of the PSC who is the Permanent Secretary of the Vice President's Office ensures that no unnecessary delays of this project. PSC has been able to meet in 3rd March 2014, 22nd July 2014 and 16 February 2015. Focal points have been appointed from the project sites that are Ilala, Temeke, Kinondoni municipalities and Dar es salaam city council.</t>
  </si>
  <si>
    <t xml:space="preserve">The feasibility study has established the possible costs for the project activities. The estimate costs shows the seawalls' budget is within the budget but the drainage works have highest costs compared to the initial budget.  Environmental Impact Assessment (EIA) has developed a risk management and contingency plans. The baseline study was completed in September 2014 with updated information on the current situation. The management response to the baseline study was endoresed by the Project steering committee on 16 February 2015 and responds to most isues on market and price fractuations. In this case all consultancies including rehabilitation of coral reefs and mangroves are balanced as per the budget of the consultancies. Seawalls budget is acceptable. Estimate costs on drainage works have lead to reducing sites from five (5) to two (2) sites. </t>
  </si>
  <si>
    <t>The experience from the previous period of project implementation have shown severe delays due to slow procurement procedures within VPO. A formal partnership with the VPO procurement unit to create streamlined and dedicated processes for the project (e.g. on-demand meetings of the procurement board) was established by including a specific budget in the revised project budget to cover any unforeseen costs during the procurement processes.  Furthermore, 2013, 2014 and 2015 project activities were included in the annual work plans of the VPO. This has somewhat improved the procurement process by being able to procure many consultancies at a time. Out of all 16 consultancies of the project (14 or 87.5%) have signed contracts and started working  including UNOPS which combines three consultancies of feasibility study, seawall &amp;drainage systems construction and rehabilitation. UNOPS procured ARU Company to undertake feasibility study of seawalls. Procurement of Coastal climate adaptation consultant and labor costs for shoreline stabilization will be done in the first half of 2016.  However, measures implemented so far have not been sufficiently effective in mitigating the risk. To minimize further the potential risk with the procurement delays towards the construction/rehabilitation of infrastructures (sea walls and drainage system; the biggest outputs of the project), in January 2015 the MoU was signed with the UNOPS, by which all the procurement and feasibility studies towards the construction/rehabilitation of infrastructures (sea walls and drainage system) will be carried out by this UN unit. Therefore, processes such as (i) The preparation of the feasibility studies and preliminary design requirements, (ii) preparation of the final design requirements; (iii) preparation of the Works design, drawings and other specifications; (iv) preparation of the construction and procurement strategy; (v) procurement of the Works in accordance with the procurement strategy; (vi) undertaking and development of the Works in accordance with the construction strategy, and; (vii)  institutional capacity development for maintenance of coastal infrastructure have been  included in the UNOPS MoU.</t>
  </si>
  <si>
    <t>EIA and feasibility study</t>
  </si>
  <si>
    <t>Appropriate alternative energy</t>
  </si>
  <si>
    <r>
      <t xml:space="preserve">An agreement with UNOPS to upgrade coastal protection was signed on 30th January 2015. A UNOPS Engineer conducted a reconnaissance field mission to establish the overall projects status, scope and key stakeholders expectations. Construction is expected to start soon after feasibility study. Baseline study completed in September 2014. UNOPS has submitted the preliminary sketch designs &amp; outline estimation BoQ. Cost estimations based on the feasibility study have been developed. </t>
    </r>
    <r>
      <rPr>
        <sz val="9"/>
        <color indexed="8"/>
        <rFont val="Times New Roman"/>
        <family val="1"/>
      </rPr>
      <t xml:space="preserve"> </t>
    </r>
    <r>
      <rPr>
        <sz val="9"/>
        <rFont val="Times New Roman"/>
        <family val="1"/>
      </rPr>
      <t xml:space="preserve">UNOPS has submitted the preliminary sketch designs &amp; outline estimation BoQ. </t>
    </r>
  </si>
  <si>
    <t>TORs of EIA study developed and TRES Consult (T) Limited procured to undertake EIA study. The project brief for EIA study was submitted to the National Environment Management Council and the full EIA is being undertaken. Draft EIA and feasibility study reports are available. TORs of feasibility study developed and submitted to UNOPS. UNOPS procured ARU Company to undertake feasibility study of seawalls. Partnership on procurement process has been established  with the VPO procurement unit and its budget line set in the budget revision.</t>
  </si>
  <si>
    <t xml:space="preserve">Contract an engineering firm for Rehabilitate/Cleaning and maintenance of five storm drains in Ilala, Temeke and Kinondoni Municipalities.
Rehabilitate/Cleaning and maintenance of five storm drains in Ilala, Temeke and Kinondoni Municipalities.
Documentation of drainage systems activities 
Undertake trainings on ecosystem based coastal adaptation 
</t>
  </si>
  <si>
    <t>Undertake EIA and feasibility study in areas of seawalls and drainage systems. Establish procurement partnership</t>
  </si>
  <si>
    <t xml:space="preserve">
Procure seedlings, saplings and materials for mangrove rehabilitation.
Undertake trainings to promote conservation of rehabilitated areas within mangroves.
Planting of resilient seedlings.
</t>
  </si>
  <si>
    <t>Distribute fuel efficient cookstoves to 1,500 households.                                                          
Procure rural energy consultant to prepare to prepare trainings materials on appropriate alternative energy technologies (efficient cookstoves, small solar).
Training district officers and community representatives on fuel efficient technologies</t>
  </si>
  <si>
    <t>TORs of an environmental engineering firm for mangrove rehabilitation developed. Training to the community representatives and municipal officers from Ilala, Temeke and Kinondoni municipalities and user association training on sustainable mangrove management conducted on 18-22 December 2014. TORs of the mangrove specialist developed. The mangrove specialist was procured in July 2015. The inception report of mangrove specialist has been submitted and approved in October 2015 for further action.</t>
  </si>
  <si>
    <t>TORs of rural energy consultant developed. The procurement of the rural energy consultant was done in January 2015. Contract was signed on 30th January 2015. Consultant has started his assignments. Draft trainings materials on appropriate alternative energy technologies have been prepared; selection criteria of efficient cooking stove have been established. 1,500 Efficient cookstoves will be purchased in December 2015. Pilot cookstoves of the following model/type have been purchased: Metal clad stove (size 9,11,12 and 14 inches); double plate stand;fixed mud stove. Community training on appropriate alternative energy was undertaken from 18-22 December 2014. Pilot training on efficient cookstoves will be undertaken by January 2016 and purchase of efficient cookstoves will be done in February 2016.</t>
  </si>
  <si>
    <r>
      <t xml:space="preserve"> Contract an engineering firm to rehabilitate and construct  seawalls. Rehabilitate, construct and upgrade 1400 linear meters of seawall along the Ocean Road and Kigamboni (Mwalimu Nyerere Memorial Academy-staff </t>
    </r>
    <r>
      <rPr>
        <sz val="9"/>
        <rFont val="Times New Roman"/>
        <family val="1"/>
      </rPr>
      <t xml:space="preserve">quarters). 
Documentation of seawall rehabilitation and construction. </t>
    </r>
    <r>
      <rPr>
        <sz val="9"/>
        <color indexed="8"/>
        <rFont val="Times New Roman"/>
        <family val="1"/>
      </rPr>
      <t xml:space="preserve">
</t>
    </r>
  </si>
  <si>
    <t xml:space="preserve">Replant native and resilient trees including bushes and grasses in sufficient density, along the shore with a particular focus on the rehabilitated infrastructures will start in June 2016. </t>
  </si>
  <si>
    <t>Monitoring and evaluation</t>
  </si>
  <si>
    <t>Facilitate auditing.
Perform mid-term evaluation and cost-effectiveness assessment. Travel to sites. Undtertake steering committee and technical committee meetings. Bank transfer and statements.
Perform final evaluation.</t>
  </si>
  <si>
    <t xml:space="preserve">2013 and 2014 Audits done by the Government Audt and Control General. Mid term review started in October 2015  by  Baastel company based in UK that was recruited by UNEP.  The Project Steering Committee (PSC) formed and carried out the first, second and third meetings (3rd March 2014, 22nd July 2014 and 16th Feberuary 2015).  The Project Technical Committee established in December 2013. </t>
  </si>
  <si>
    <t xml:space="preserve">Establish the National project management team.                                                            Procure the Senior Technical Advisor.
</t>
  </si>
  <si>
    <t xml:space="preserve">The National Project Coordinator appointed.                                                     The project finance and administration appointed.    The International Senior Technical Adviser recruited in 2013.                                                        </t>
  </si>
  <si>
    <t xml:space="preserve">An agreement with UNOPS to upgrade coastal protection was  signed on 30th January 2015. Visiting sites are done accordingly. Sites have been visted by project management team, UNOPS, EIA consultant and the consultant of Mid term review from Baastel company based in UK. Training on economystem based coastal adaptation for Commuinity -level and District level training was conducted from18-22 December 2014. UNOPS has submitted the preliminary sketch designs &amp; outline estimation BoQ. </t>
  </si>
  <si>
    <t xml:space="preserve">
Engagement of UNOPS to construct and seawalls and drainage systems marked the biggest achievement as a process to implement the biggest component of the project. It is expected the engagement of UNOPS to lead infrastructure work will improve effectiveness of delivery for infrastructure component. The appointment of the officer within UNOPS responsible for the project has helped ensuring the assignment is implemented. Already UNOPS has procured ARUP to undertake feasibility study of seawalls and TRES Consult (T) Limited has been procured to undertake EIA study. Draft EIA and feasibility study reports are available. This is a good step. Establishment of the procurement partnership between the project and the VPO procurement unit has improved the procurement process. As a result, procurement at this moment is not be a big challenge since 87.5% of all the required consultants have signed the contracts and start working . TORs of all urgent consultancies have been finalized.  Although already the project face some delays, the work plan has been revised to ensure the project will be completed as planned.  
Dedicated key personnel of the management team: The National Project Coordinator is responsible for the overall day to day management of the project; Finance and administration assistant provides finance and administration support; Senior Technical Adviser provides overall technical guidance and support; and Focal persons at Dar es salaam City Council, Ilala, Temeke and Kinondoni municipalities support overall implementation of the project activities in their areas. Joint Project Steering Committee of AF and LDCF projects formed with members from Vice President's Office, Dar es Salaam City Council and its three municipalities of Ilala, Kinondoni and Temeke, Ministry of Works, Ministry of Natural Resources and Tourism is active to ensure the objectives of the project are met. Trainings to officers and community representatives of Ilala, Temeke and Kinondoni municipalities and Dar es salaam city council has been undertaken to make sure the direct people to be involved in project areas have understanding to support the implementation of the project activities.  
Project work plan and procurement plan has been integrated in Vice President's Office (VPO) plans. The baseline study consultancy procurement has been finalized and the work to establish baseline and targets of the project finalized in September 2014.  The Revision of Results Framework and Management Response have been done to respond to the comments of the baseline study. The framework and management response were endorsed by the Steering Committee in February 2015 and communicated to AFSec. The draft EBICAM Action Plan is available. 
</t>
  </si>
  <si>
    <t>1400 linear meters of seawall rehabilitated along Ocean Road and Kingamboni</t>
  </si>
  <si>
    <t>Length of drainage channels contructed, rehabilitated and upgraded (m)</t>
  </si>
  <si>
    <t>A total length of 6650m showing severe degradation. This is a total length of four sites of  Butiama: 1650m, Kawe: 2650m, Bungoni: 1050m and Mtoni: 1300m.</t>
  </si>
  <si>
    <t>By project end-point, at least 2300m  of drainage channels cleaned and rehabilitetd</t>
  </si>
  <si>
    <t>At least 1 report.</t>
  </si>
  <si>
    <t>One EBICAM Action plan of  Region approved by end of project.</t>
  </si>
  <si>
    <t xml:space="preserve"> 1 report.</t>
  </si>
  <si>
    <t>2: Physical asset (produced/improved/strenghtened)</t>
  </si>
  <si>
    <r>
      <t xml:space="preserve">40 ha of mangrove rehabilitated in one or more of the following areas: Salender Bridge, Kunduchi, Mbweni and Ununio. </t>
    </r>
    <r>
      <rPr>
        <sz val="9"/>
        <color indexed="10"/>
        <rFont val="Times New Roman"/>
        <family val="0"/>
      </rPr>
      <t>65% survivorship of mangrove species.</t>
    </r>
  </si>
  <si>
    <r>
      <t xml:space="preserve">At least 56,430 m2 of coastal vegetation rehabilitated using three or more fast-growing plant species. </t>
    </r>
    <r>
      <rPr>
        <sz val="9"/>
        <color indexed="10"/>
        <rFont val="Times New Roman"/>
        <family val="0"/>
      </rPr>
      <t>65% survivorship of
shoreline vegetation species.</t>
    </r>
  </si>
  <si>
    <r>
      <t xml:space="preserve"> 2000 m2  under rehabilitation. </t>
    </r>
    <r>
      <rPr>
        <sz val="9"/>
        <color indexed="10"/>
        <rFont val="Times New Roman"/>
        <family val="0"/>
      </rPr>
      <t>1300m2 (65%) survivorship of coral reefs.</t>
    </r>
  </si>
  <si>
    <t xml:space="preserve">Inception workshop was held 29-30 October 2012. TORs of climate change knowledge management specialist developed.   Procurement of climate change knowledge management specialist done.  Contract was signed on 30th  January 2015.TORs of the task force to develop EBICAM Action Plan of Dar es Salaam region developed.    Task force to develop EBICAM formed.      The draft EBICAM Action Plan  of Dar es Salaam region developed. Consultative stakeholders workshop to validate the draft EBICAM Action Plan was held 23-24 April 2015. The draft EBICAM action Plan will be expanded to cover all coastal regions of Tanzania (Dar es Salaam, Lindi, Mtwara, Tanga and Coast). </t>
  </si>
  <si>
    <t xml:space="preserve">TORs of the task force to develop EBICAM Action Plan of Dar es Salaam region developed.  The team of the task force was established and developed the plan. The  draft of EBICAM Action Plan of Dar es Salaam region developed. The stakeholders validated the draft during the EBICAM workshop in April 2015. The draft EBICAM action Plan will be expanded to cover all coastal regions of Tanzania (Dar es Salaam, Lindi, Mtwara, Tanga and Coast). </t>
  </si>
  <si>
    <r>
      <t>$1,324,200 is the amount disbursed by UNEP to VPO. Cumulative expenditures until October 31</t>
    </r>
    <r>
      <rPr>
        <vertAlign val="superscript"/>
        <sz val="11"/>
        <color indexed="8"/>
        <rFont val="Times New Roman"/>
        <family val="1"/>
      </rPr>
      <t>st</t>
    </r>
    <r>
      <rPr>
        <sz val="11"/>
        <color indexed="8"/>
        <rFont val="Times New Roman"/>
        <family val="1"/>
      </rPr>
      <t>, 2015 (i.e. funding spent by VPO) is $1,128,717.34</t>
    </r>
  </si>
  <si>
    <r>
      <t>Estimated cumulative total disbursement as of 31</t>
    </r>
    <r>
      <rPr>
        <b/>
        <vertAlign val="superscript"/>
        <sz val="11"/>
        <rFont val="Times New Roman"/>
        <family val="1"/>
      </rPr>
      <t>st</t>
    </r>
    <r>
      <rPr>
        <b/>
        <sz val="11"/>
        <rFont val="Times New Roman"/>
        <family val="1"/>
      </rPr>
      <t xml:space="preserve"> October 2015(USD)*</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</si>
</sst>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0;\-&quot;kr.&quot;#,##0"/>
    <numFmt numFmtId="165" formatCode="&quot;kr.&quot;#,##0;[Red]\-&quot;kr.&quot;#,##0"/>
    <numFmt numFmtId="166" formatCode="&quot;kr.&quot;#,##0.00;\-&quot;kr.&quot;#,##0.00"/>
    <numFmt numFmtId="167" formatCode="&quot;kr.&quot;#,##0.00;[Red]\-&quot;kr.&quot;#,##0.00"/>
    <numFmt numFmtId="168" formatCode="_-&quot;kr.&quot;* #,##0_-;\-&quot;kr.&quot;* #,##0_-;_-&quot;kr.&quot;* &quot;-&quot;_-;_-@_-"/>
    <numFmt numFmtId="169" formatCode="_-* #,##0_-;\-* #,##0_-;_-* &quot;-&quot;_-;_-@_-"/>
    <numFmt numFmtId="170" formatCode="_-&quot;kr.&quot;* #,##0.00_-;\-&quot;kr.&quot;* #,##0.00_-;_-&quot;kr.&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dd\-mmm\-yyyy"/>
    <numFmt numFmtId="179" formatCode="mmm\-yyyy"/>
    <numFmt numFmtId="180" formatCode="#,##0.00_ ;\-#,##0.00\ "/>
  </numFmts>
  <fonts count="117">
    <font>
      <sz val="11"/>
      <color theme="1"/>
      <name val="Calibri"/>
      <family val="2"/>
    </font>
    <font>
      <sz val="12"/>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0"/>
    </font>
    <font>
      <b/>
      <i/>
      <sz val="11"/>
      <name val="Times New Roman"/>
      <family val="1"/>
    </font>
    <font>
      <b/>
      <i/>
      <sz val="11"/>
      <color indexed="8"/>
      <name val="Times New Roman"/>
      <family val="1"/>
    </font>
    <font>
      <b/>
      <u val="single"/>
      <sz val="11"/>
      <color indexed="8"/>
      <name val="Calibri"/>
      <family val="2"/>
    </font>
    <font>
      <i/>
      <sz val="11"/>
      <color indexed="8"/>
      <name val="Calibri"/>
      <family val="2"/>
    </font>
    <font>
      <i/>
      <sz val="9"/>
      <color indexed="8"/>
      <name val="Calibri"/>
      <family val="2"/>
    </font>
    <font>
      <sz val="9"/>
      <name val="Times New Roman"/>
      <family val="1"/>
    </font>
    <font>
      <b/>
      <sz val="9"/>
      <color indexed="8"/>
      <name val="Times New Roman"/>
      <family val="1"/>
    </font>
    <font>
      <sz val="9"/>
      <color indexed="8"/>
      <name val="Times New Roman"/>
      <family val="1"/>
    </font>
    <font>
      <sz val="8"/>
      <color indexed="8"/>
      <name val="Times New Roman"/>
      <family val="0"/>
    </font>
    <font>
      <sz val="8"/>
      <name val="Calibri"/>
      <family val="2"/>
    </font>
    <font>
      <sz val="11"/>
      <name val="Calibri"/>
      <family val="2"/>
    </font>
    <font>
      <sz val="9"/>
      <name val="Tahoma"/>
      <family val="2"/>
    </font>
    <font>
      <b/>
      <sz val="9"/>
      <name val="Tahoma"/>
      <family val="2"/>
    </font>
    <font>
      <sz val="9"/>
      <color indexed="10"/>
      <name val="Times New Roman"/>
      <family val="0"/>
    </font>
    <font>
      <b/>
      <sz val="12"/>
      <name val="Arial"/>
      <family val="2"/>
    </font>
    <font>
      <vertAlign val="superscript"/>
      <sz val="11"/>
      <color indexed="8"/>
      <name val="Times New Roman"/>
      <family val="1"/>
    </font>
    <font>
      <b/>
      <vertAlign val="superscript"/>
      <sz val="11"/>
      <name val="Times New Roman"/>
      <family val="1"/>
    </font>
    <font>
      <sz val="12"/>
      <color indexed="9"/>
      <name val="Calibri"/>
      <family val="2"/>
    </font>
    <font>
      <sz val="11"/>
      <color indexed="14"/>
      <name val="Calibri"/>
      <family val="2"/>
    </font>
    <font>
      <b/>
      <sz val="12"/>
      <color indexed="52"/>
      <name val="Calibri"/>
      <family val="2"/>
    </font>
    <font>
      <b/>
      <sz val="12"/>
      <color indexed="9"/>
      <name val="Calibri"/>
      <family val="2"/>
    </font>
    <font>
      <i/>
      <sz val="12"/>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2"/>
      <color indexed="62"/>
      <name val="Calibri"/>
      <family val="2"/>
    </font>
    <font>
      <sz val="12"/>
      <color indexed="52"/>
      <name val="Calibri"/>
      <family val="2"/>
    </font>
    <font>
      <sz val="11"/>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2"/>
      <color indexed="9"/>
      <name val="Times New Roman"/>
      <family val="1"/>
    </font>
    <font>
      <b/>
      <sz val="14"/>
      <color indexed="8"/>
      <name val="Times New Roman"/>
      <family val="1"/>
    </font>
    <font>
      <sz val="20"/>
      <color indexed="8"/>
      <name val="Calibri"/>
      <family val="2"/>
    </font>
    <font>
      <b/>
      <sz val="9"/>
      <color indexed="8"/>
      <name val="Calibri"/>
      <family val="2"/>
    </font>
    <font>
      <b/>
      <i/>
      <sz val="11"/>
      <color indexed="8"/>
      <name val="Calibri"/>
      <family val="2"/>
    </font>
    <font>
      <b/>
      <sz val="11"/>
      <color indexed="60"/>
      <name val="Calibri"/>
      <family val="2"/>
    </font>
    <font>
      <i/>
      <sz val="11"/>
      <name val="Calibri"/>
      <family val="2"/>
    </font>
    <font>
      <sz val="9"/>
      <color indexed="60"/>
      <name val="Calibri"/>
      <family val="2"/>
    </font>
    <font>
      <sz val="9"/>
      <color indexed="8"/>
      <name val="TimesNewRoman"/>
      <family val="0"/>
    </font>
    <font>
      <sz val="8"/>
      <color indexed="8"/>
      <name val="Calibri"/>
      <family val="0"/>
    </font>
    <font>
      <b/>
      <sz val="11"/>
      <color indexed="10"/>
      <name val="Times New Roman"/>
      <family val="0"/>
    </font>
    <font>
      <b/>
      <sz val="11"/>
      <color indexed="9"/>
      <name val="Times New Roman"/>
      <family val="1"/>
    </font>
    <font>
      <sz val="18"/>
      <color indexed="8"/>
      <name val="Calibri"/>
      <family val="2"/>
    </font>
    <font>
      <b/>
      <sz val="16"/>
      <color indexed="8"/>
      <name val="Calibri"/>
      <family val="2"/>
    </font>
    <font>
      <sz val="8"/>
      <name val="Segoe UI"/>
      <family val="2"/>
    </font>
    <font>
      <sz val="12"/>
      <color theme="1"/>
      <name val="Calibri"/>
      <family val="2"/>
    </font>
    <font>
      <sz val="12"/>
      <color theme="0"/>
      <name val="Calibri"/>
      <family val="2"/>
    </font>
    <font>
      <sz val="11"/>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1"/>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9"/>
      <color theme="1"/>
      <name val="Calibri"/>
      <family val="2"/>
    </font>
    <font>
      <b/>
      <i/>
      <sz val="11"/>
      <color theme="1"/>
      <name val="Calibri"/>
      <family val="2"/>
    </font>
    <font>
      <b/>
      <sz val="11"/>
      <color rgb="FF9C6500"/>
      <name val="Calibri"/>
      <family val="2"/>
    </font>
    <font>
      <i/>
      <sz val="11"/>
      <color theme="1"/>
      <name val="Calibri"/>
      <family val="2"/>
    </font>
    <font>
      <sz val="9"/>
      <color rgb="FF9C6500"/>
      <name val="Calibri"/>
      <family val="2"/>
    </font>
    <font>
      <sz val="12"/>
      <color theme="1"/>
      <name val="Times New Roman"/>
      <family val="1"/>
    </font>
    <font>
      <sz val="12"/>
      <color rgb="FF000000"/>
      <name val="Times New Roman"/>
      <family val="1"/>
    </font>
    <font>
      <sz val="9"/>
      <color theme="1"/>
      <name val="TimesNewRoman"/>
      <family val="0"/>
    </font>
    <font>
      <sz val="9"/>
      <color theme="1"/>
      <name val="Times New Roman"/>
      <family val="1"/>
    </font>
    <font>
      <sz val="8"/>
      <color theme="1"/>
      <name val="Calibri"/>
      <family val="0"/>
    </font>
    <font>
      <sz val="11"/>
      <color rgb="FFFF0000"/>
      <name val="Times New Roman"/>
      <family val="0"/>
    </font>
    <font>
      <b/>
      <sz val="11"/>
      <color rgb="FFFF0000"/>
      <name val="Times New Roman"/>
      <family val="0"/>
    </font>
    <font>
      <i/>
      <sz val="11"/>
      <color theme="1"/>
      <name val="Times New Roman"/>
      <family val="1"/>
    </font>
    <font>
      <b/>
      <sz val="11"/>
      <color rgb="FFFFFFFF"/>
      <name val="Times New Roman"/>
      <family val="1"/>
    </font>
    <font>
      <b/>
      <sz val="16"/>
      <color theme="1"/>
      <name val="Calibri"/>
      <family val="2"/>
    </font>
    <font>
      <sz val="18"/>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rgb="FFFFF4C5"/>
        <bgColor indexed="64"/>
      </patternFill>
    </fill>
    <fill>
      <patternFill patternType="solid">
        <fgColor rgb="FFFFFF0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thin"/>
      <bottom style="thin"/>
    </border>
    <border>
      <left style="medium"/>
      <right style="medium"/>
      <top style="medium"/>
      <bottom style="thin"/>
    </border>
    <border>
      <left style="medium"/>
      <right style="medium"/>
      <top style="thin"/>
      <bottom style="medium"/>
    </border>
    <border>
      <left>
        <color indexed="63"/>
      </left>
      <right>
        <color indexed="63"/>
      </right>
      <top style="medium"/>
      <bottom style="medium"/>
    </border>
    <border>
      <left style="thin"/>
      <right style="medium"/>
      <top style="thin"/>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medium"/>
      <top style="medium"/>
      <bottom style="medium"/>
    </border>
    <border>
      <left style="medium"/>
      <right style="thin"/>
      <top style="medium"/>
      <bottom style="medium"/>
    </border>
    <border>
      <left style="medium"/>
      <right style="medium"/>
      <top style="thin"/>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color indexed="63"/>
      </left>
      <right style="thin"/>
      <top style="medium"/>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style="thin"/>
    </border>
    <border>
      <left style="thin"/>
      <right style="medium"/>
      <top style="thin"/>
      <bottom>
        <color indexed="63"/>
      </bottom>
    </border>
    <border>
      <left style="thin"/>
      <right style="thin"/>
      <top style="thin"/>
      <bottom>
        <color indexed="63"/>
      </bottom>
    </border>
    <border>
      <left style="thin"/>
      <right>
        <color indexed="63"/>
      </right>
      <top style="thin"/>
      <bottom style="thin"/>
    </border>
    <border>
      <left>
        <color indexed="63"/>
      </left>
      <right style="medium"/>
      <top style="thin"/>
      <bottom style="thin"/>
    </border>
    <border>
      <left style="medium"/>
      <right style="thin"/>
      <top style="thin"/>
      <bottom style="thin"/>
    </border>
    <border>
      <left style="thin"/>
      <right>
        <color indexed="63"/>
      </right>
      <top>
        <color indexed="63"/>
      </top>
      <bottom style="thin"/>
    </border>
    <border>
      <left style="thin"/>
      <right>
        <color indexed="63"/>
      </right>
      <top style="medium"/>
      <bottom style="thin"/>
    </border>
    <border>
      <left style="thin"/>
      <right>
        <color indexed="63"/>
      </right>
      <top style="thin"/>
      <bottom>
        <color indexed="63"/>
      </bottom>
    </border>
    <border>
      <left style="medium"/>
      <right style="medium"/>
      <top>
        <color indexed="63"/>
      </top>
      <bottom style="thin"/>
    </border>
    <border>
      <left style="medium"/>
      <right style="medium"/>
      <top style="medium"/>
      <bottom>
        <color indexed="63"/>
      </bottom>
    </border>
    <border>
      <left style="thin"/>
      <right>
        <color indexed="63"/>
      </right>
      <top style="medium"/>
      <bottom style="medium"/>
    </border>
    <border>
      <left style="medium"/>
      <right>
        <color indexed="63"/>
      </right>
      <top style="medium"/>
      <bottom style="medium"/>
    </border>
    <border>
      <left style="medium"/>
      <right>
        <color indexed="63"/>
      </right>
      <top style="medium"/>
      <bottom style="thin"/>
    </border>
    <border>
      <left style="medium"/>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thin"/>
      <right>
        <color indexed="63"/>
      </right>
      <top style="thin"/>
      <bottom style="medium"/>
    </border>
    <border>
      <left>
        <color indexed="63"/>
      </left>
      <right style="medium">
        <color rgb="FF000000"/>
      </right>
      <top style="medium"/>
      <bottom style="mediu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medium"/>
      <bottom style="medium"/>
    </border>
    <border>
      <left>
        <color indexed="63"/>
      </left>
      <right style="thin"/>
      <top style="medium"/>
      <bottom style="medium"/>
    </border>
  </borders>
  <cellStyleXfs count="63">
    <xf numFmtId="0" fontId="0" fillId="0" borderId="0">
      <alignment/>
      <protection/>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619">
    <xf numFmtId="0" fontId="0" fillId="0" borderId="0" xfId="0" applyFont="1" applyAlignment="1">
      <alignment/>
    </xf>
    <xf numFmtId="0" fontId="91" fillId="0" borderId="0" xfId="0" applyFont="1" applyFill="1" applyAlignment="1" applyProtection="1">
      <alignment/>
      <protection/>
    </xf>
    <xf numFmtId="0" fontId="91"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0" fillId="0" borderId="0" xfId="0" applyFill="1" applyBorder="1" applyAlignment="1">
      <alignment/>
    </xf>
    <xf numFmtId="0" fontId="8" fillId="0" borderId="0" xfId="0" applyFont="1" applyFill="1" applyBorder="1" applyAlignment="1" applyProtection="1">
      <alignment/>
      <protection/>
    </xf>
    <xf numFmtId="0" fontId="8" fillId="0" borderId="0" xfId="0" applyFont="1" applyFill="1" applyBorder="1" applyAlignment="1" applyProtection="1">
      <alignment/>
      <protection/>
    </xf>
    <xf numFmtId="0" fontId="0" fillId="0" borderId="0" xfId="0" applyAlignment="1">
      <alignment horizontal="left" vertical="center"/>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0" fontId="2" fillId="33" borderId="11" xfId="0" applyFont="1" applyFill="1" applyBorder="1" applyAlignment="1" applyProtection="1">
      <alignment/>
      <protection locked="0"/>
    </xf>
    <xf numFmtId="0" fontId="2" fillId="33" borderId="11" xfId="0" applyFont="1" applyFill="1" applyBorder="1" applyAlignment="1" applyProtection="1">
      <alignment horizontal="center"/>
      <protection/>
    </xf>
    <xf numFmtId="0" fontId="2" fillId="33" borderId="10" xfId="0" applyFont="1" applyFill="1" applyBorder="1" applyAlignment="1" applyProtection="1">
      <alignment vertical="top" wrapText="1"/>
      <protection locked="0"/>
    </xf>
    <xf numFmtId="0" fontId="2" fillId="33" borderId="12" xfId="0" applyFont="1" applyFill="1" applyBorder="1" applyAlignment="1" applyProtection="1">
      <alignment/>
      <protection locked="0"/>
    </xf>
    <xf numFmtId="178" fontId="2" fillId="33" borderId="13" xfId="0" applyNumberFormat="1" applyFont="1" applyFill="1" applyBorder="1" applyAlignment="1" applyProtection="1">
      <alignment horizontal="left"/>
      <protection locked="0"/>
    </xf>
    <xf numFmtId="0" fontId="91" fillId="0" borderId="0" xfId="0" applyFont="1" applyAlignment="1">
      <alignment horizontal="left" vertical="center"/>
    </xf>
    <xf numFmtId="0" fontId="91" fillId="0" borderId="0" xfId="0" applyFont="1" applyAlignment="1">
      <alignment/>
    </xf>
    <xf numFmtId="0" fontId="91" fillId="0" borderId="0" xfId="0" applyFont="1" applyFill="1" applyAlignment="1">
      <alignment/>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91"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91" fillId="0" borderId="0" xfId="0" applyFont="1" applyAlignment="1">
      <alignment/>
    </xf>
    <xf numFmtId="0" fontId="2" fillId="33" borderId="12" xfId="0" applyFont="1" applyFill="1" applyBorder="1" applyAlignment="1" applyProtection="1">
      <alignment horizontal="left" vertical="top" wrapText="1"/>
      <protection/>
    </xf>
    <xf numFmtId="0" fontId="2" fillId="33" borderId="11"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16" fillId="33" borderId="10" xfId="0" applyFont="1" applyFill="1" applyBorder="1" applyAlignment="1" applyProtection="1">
      <alignment vertical="top" wrapText="1"/>
      <protection/>
    </xf>
    <xf numFmtId="0" fontId="16" fillId="33" borderId="10" xfId="0" applyFont="1" applyFill="1" applyBorder="1" applyAlignment="1" applyProtection="1">
      <alignment horizontal="center" vertical="top" wrapText="1"/>
      <protection/>
    </xf>
    <xf numFmtId="0" fontId="15" fillId="33" borderId="13" xfId="0" applyFont="1" applyFill="1" applyBorder="1" applyAlignment="1" applyProtection="1">
      <alignment vertical="top" wrapText="1"/>
      <protection/>
    </xf>
    <xf numFmtId="0" fontId="92" fillId="34" borderId="14" xfId="0" applyFont="1" applyFill="1" applyBorder="1" applyAlignment="1">
      <alignment horizontal="center" vertical="center" wrapText="1"/>
    </xf>
    <xf numFmtId="0" fontId="17" fillId="10" borderId="15" xfId="0" applyFont="1" applyFill="1" applyBorder="1" applyAlignment="1" applyProtection="1">
      <alignment horizontal="left" vertical="top" wrapText="1"/>
      <protection/>
    </xf>
    <xf numFmtId="0" fontId="93" fillId="10" borderId="16" xfId="0" applyFont="1" applyFill="1" applyBorder="1" applyAlignment="1" applyProtection="1">
      <alignment vertical="top" wrapText="1"/>
      <protection/>
    </xf>
    <xf numFmtId="0" fontId="2" fillId="10" borderId="17" xfId="0" applyFont="1" applyFill="1" applyBorder="1" applyAlignment="1" applyProtection="1">
      <alignment/>
      <protection/>
    </xf>
    <xf numFmtId="0" fontId="2" fillId="10" borderId="18" xfId="0" applyFont="1" applyFill="1" applyBorder="1" applyAlignment="1" applyProtection="1">
      <alignment horizontal="left" vertical="center"/>
      <protection/>
    </xf>
    <xf numFmtId="0" fontId="2" fillId="10" borderId="18" xfId="0" applyFont="1" applyFill="1" applyBorder="1" applyAlignment="1" applyProtection="1">
      <alignment/>
      <protection/>
    </xf>
    <xf numFmtId="0" fontId="2" fillId="10" borderId="19" xfId="0" applyFont="1" applyFill="1" applyBorder="1" applyAlignment="1" applyProtection="1">
      <alignment/>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0" xfId="0" applyFont="1" applyFill="1" applyBorder="1" applyAlignment="1" applyProtection="1">
      <alignment horizontal="left" vertical="center"/>
      <protection/>
    </xf>
    <xf numFmtId="0" fontId="2" fillId="10" borderId="21"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11" fillId="10" borderId="0" xfId="0" applyFont="1" applyFill="1" applyBorder="1" applyAlignment="1" applyProtection="1">
      <alignment vertical="top" wrapText="1"/>
      <protection/>
    </xf>
    <xf numFmtId="0" fontId="2" fillId="10" borderId="22" xfId="0" applyFont="1" applyFill="1" applyBorder="1" applyAlignment="1" applyProtection="1">
      <alignment/>
      <protection/>
    </xf>
    <xf numFmtId="0" fontId="2" fillId="10" borderId="23" xfId="0" applyFont="1" applyFill="1" applyBorder="1" applyAlignment="1" applyProtection="1">
      <alignment horizontal="left" vertical="center" wrapText="1"/>
      <protection/>
    </xf>
    <xf numFmtId="0" fontId="2" fillId="10" borderId="23" xfId="0" applyFont="1" applyFill="1" applyBorder="1" applyAlignment="1" applyProtection="1">
      <alignment vertical="top" wrapText="1"/>
      <protection/>
    </xf>
    <xf numFmtId="0" fontId="2" fillId="10" borderId="24" xfId="0" applyFont="1" applyFill="1" applyBorder="1" applyAlignment="1" applyProtection="1">
      <alignment/>
      <protection/>
    </xf>
    <xf numFmtId="0" fontId="15" fillId="10" borderId="21" xfId="0" applyFont="1" applyFill="1" applyBorder="1" applyAlignment="1" applyProtection="1">
      <alignment vertical="top" wrapText="1"/>
      <protection/>
    </xf>
    <xf numFmtId="0" fontId="15" fillId="10" borderId="20"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8" fillId="10" borderId="22" xfId="0" applyFont="1" applyFill="1" applyBorder="1" applyAlignment="1" applyProtection="1">
      <alignment vertical="top" wrapText="1"/>
      <protection/>
    </xf>
    <xf numFmtId="0" fontId="8" fillId="10" borderId="23" xfId="0" applyFont="1" applyFill="1" applyBorder="1" applyAlignment="1" applyProtection="1">
      <alignment vertical="top" wrapText="1"/>
      <protection/>
    </xf>
    <xf numFmtId="0" fontId="8" fillId="10" borderId="24" xfId="0" applyFont="1" applyFill="1" applyBorder="1" applyAlignment="1" applyProtection="1">
      <alignment vertical="top" wrapText="1"/>
      <protection/>
    </xf>
    <xf numFmtId="0" fontId="91" fillId="10" borderId="17" xfId="0" applyFont="1" applyFill="1" applyBorder="1" applyAlignment="1">
      <alignment horizontal="left" vertical="center"/>
    </xf>
    <xf numFmtId="0" fontId="91" fillId="10" borderId="18" xfId="0" applyFont="1" applyFill="1" applyBorder="1" applyAlignment="1">
      <alignment horizontal="left" vertical="center"/>
    </xf>
    <xf numFmtId="0" fontId="91" fillId="10" borderId="18" xfId="0" applyFont="1" applyFill="1" applyBorder="1" applyAlignment="1">
      <alignment/>
    </xf>
    <xf numFmtId="0" fontId="91" fillId="10" borderId="19" xfId="0" applyFont="1" applyFill="1" applyBorder="1" applyAlignment="1">
      <alignment/>
    </xf>
    <xf numFmtId="0" fontId="91" fillId="10" borderId="20" xfId="0" applyFont="1" applyFill="1" applyBorder="1" applyAlignment="1">
      <alignment horizontal="left" vertical="center"/>
    </xf>
    <xf numFmtId="0" fontId="2" fillId="10" borderId="21" xfId="0" applyFont="1" applyFill="1" applyBorder="1" applyAlignment="1" applyProtection="1">
      <alignment vertical="top" wrapText="1"/>
      <protection/>
    </xf>
    <xf numFmtId="0" fontId="2" fillId="10" borderId="20"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2" xfId="0" applyFont="1" applyFill="1" applyBorder="1" applyAlignment="1" applyProtection="1">
      <alignment horizontal="left" vertical="center" wrapText="1"/>
      <protection/>
    </xf>
    <xf numFmtId="0" fontId="3" fillId="10" borderId="23" xfId="0" applyFont="1" applyFill="1" applyBorder="1" applyAlignment="1" applyProtection="1">
      <alignment vertical="top" wrapText="1"/>
      <protection/>
    </xf>
    <xf numFmtId="0" fontId="2" fillId="10" borderId="24" xfId="0" applyFont="1" applyFill="1" applyBorder="1" applyAlignment="1" applyProtection="1">
      <alignment vertical="top" wrapText="1"/>
      <protection/>
    </xf>
    <xf numFmtId="0" fontId="91" fillId="10" borderId="18" xfId="0" applyFont="1" applyFill="1" applyBorder="1" applyAlignment="1" applyProtection="1">
      <alignment/>
      <protection/>
    </xf>
    <xf numFmtId="0" fontId="91" fillId="10" borderId="19" xfId="0" applyFont="1" applyFill="1" applyBorder="1" applyAlignment="1" applyProtection="1">
      <alignment/>
      <protection/>
    </xf>
    <xf numFmtId="0" fontId="91" fillId="10" borderId="0" xfId="0" applyFont="1" applyFill="1" applyBorder="1" applyAlignment="1" applyProtection="1">
      <alignment/>
      <protection/>
    </xf>
    <xf numFmtId="0" fontId="91" fillId="10" borderId="21"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1" xfId="0" applyFont="1" applyFill="1" applyBorder="1" applyAlignment="1" applyProtection="1">
      <alignment/>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3" xfId="0" applyFont="1" applyFill="1" applyBorder="1" applyAlignment="1" applyProtection="1">
      <alignment/>
      <protection/>
    </xf>
    <xf numFmtId="0" fontId="94" fillId="0" borderId="10" xfId="0" applyFont="1" applyBorder="1" applyAlignment="1">
      <alignment horizontal="center" readingOrder="1"/>
    </xf>
    <xf numFmtId="0" fontId="0" fillId="10" borderId="17" xfId="0" applyFill="1" applyBorder="1" applyAlignment="1">
      <alignment/>
    </xf>
    <xf numFmtId="0" fontId="0" fillId="10" borderId="18" xfId="0" applyFill="1" applyBorder="1" applyAlignment="1">
      <alignment/>
    </xf>
    <xf numFmtId="0" fontId="0" fillId="10" borderId="19" xfId="0" applyFill="1" applyBorder="1" applyAlignment="1">
      <alignment/>
    </xf>
    <xf numFmtId="0" fontId="0" fillId="10" borderId="20" xfId="0" applyFill="1" applyBorder="1" applyAlignment="1">
      <alignment/>
    </xf>
    <xf numFmtId="0" fontId="0" fillId="10" borderId="0" xfId="0" applyFill="1" applyBorder="1" applyAlignment="1">
      <alignment/>
    </xf>
    <xf numFmtId="0" fontId="14" fillId="10" borderId="21" xfId="0" applyFont="1" applyFill="1" applyBorder="1" applyAlignment="1" applyProtection="1">
      <alignment/>
      <protection/>
    </xf>
    <xf numFmtId="0" fontId="0" fillId="10" borderId="21" xfId="0" applyFill="1" applyBorder="1" applyAlignment="1">
      <alignment/>
    </xf>
    <xf numFmtId="0" fontId="95" fillId="10" borderId="17" xfId="0" applyFont="1" applyFill="1" applyBorder="1" applyAlignment="1">
      <alignment vertical="center"/>
    </xf>
    <xf numFmtId="0" fontId="95" fillId="10" borderId="20" xfId="0" applyFont="1" applyFill="1" applyBorder="1" applyAlignment="1">
      <alignment vertical="center"/>
    </xf>
    <xf numFmtId="0" fontId="95" fillId="10" borderId="0" xfId="0" applyFont="1" applyFill="1" applyBorder="1" applyAlignment="1">
      <alignment vertical="center"/>
    </xf>
    <xf numFmtId="0" fontId="0" fillId="0" borderId="0" xfId="0" applyAlignment="1">
      <alignment/>
    </xf>
    <xf numFmtId="0" fontId="3" fillId="33" borderId="13"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2" fillId="10" borderId="22" xfId="0" applyFont="1" applyFill="1" applyBorder="1" applyAlignment="1" applyProtection="1">
      <alignment vertical="center"/>
      <protection/>
    </xf>
    <xf numFmtId="0" fontId="2" fillId="10" borderId="23" xfId="0" applyFont="1" applyFill="1" applyBorder="1" applyAlignment="1" applyProtection="1">
      <alignment vertical="center"/>
      <protection/>
    </xf>
    <xf numFmtId="0" fontId="2" fillId="10" borderId="24" xfId="0" applyFont="1" applyFill="1" applyBorder="1" applyAlignment="1" applyProtection="1">
      <alignment vertical="center"/>
      <protection/>
    </xf>
    <xf numFmtId="0" fontId="3" fillId="10" borderId="0" xfId="0" applyFont="1" applyFill="1" applyBorder="1" applyAlignment="1" applyProtection="1">
      <alignment horizontal="left" vertical="center" wrapText="1"/>
      <protection/>
    </xf>
    <xf numFmtId="0" fontId="12" fillId="10" borderId="0" xfId="0" applyFont="1" applyFill="1" applyBorder="1" applyAlignment="1" applyProtection="1">
      <alignment horizontal="left" vertical="center" wrapText="1"/>
      <protection/>
    </xf>
    <xf numFmtId="0" fontId="3" fillId="10" borderId="21"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0" fillId="10" borderId="18" xfId="0" applyFill="1" applyBorder="1" applyAlignment="1">
      <alignment/>
    </xf>
    <xf numFmtId="0" fontId="0" fillId="10" borderId="0" xfId="0" applyFill="1" applyBorder="1" applyAlignment="1">
      <alignment/>
    </xf>
    <xf numFmtId="0" fontId="0" fillId="10" borderId="23" xfId="0" applyFill="1" applyBorder="1" applyAlignment="1">
      <alignment/>
    </xf>
    <xf numFmtId="0" fontId="0" fillId="33" borderId="10" xfId="0" applyFill="1" applyBorder="1" applyAlignment="1">
      <alignment/>
    </xf>
    <xf numFmtId="0" fontId="12"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0" xfId="0" applyFont="1" applyFill="1" applyBorder="1" applyAlignment="1" applyProtection="1">
      <alignment horizontal="left" vertical="center"/>
      <protection/>
    </xf>
    <xf numFmtId="0" fontId="91" fillId="10" borderId="17" xfId="0" applyFont="1" applyFill="1" applyBorder="1" applyAlignment="1">
      <alignment/>
    </xf>
    <xf numFmtId="0" fontId="91" fillId="10" borderId="20" xfId="0" applyFont="1" applyFill="1" applyBorder="1" applyAlignment="1">
      <alignment/>
    </xf>
    <xf numFmtId="0" fontId="91" fillId="10" borderId="21" xfId="0" applyFont="1" applyFill="1" applyBorder="1" applyAlignment="1">
      <alignment/>
    </xf>
    <xf numFmtId="0" fontId="96" fillId="10" borderId="0" xfId="0" applyFont="1" applyFill="1" applyBorder="1" applyAlignment="1">
      <alignment/>
    </xf>
    <xf numFmtId="0" fontId="97" fillId="10" borderId="0" xfId="0" applyFont="1" applyFill="1" applyBorder="1" applyAlignment="1">
      <alignment/>
    </xf>
    <xf numFmtId="0" fontId="96" fillId="0" borderId="25" xfId="0" applyFont="1" applyFill="1" applyBorder="1" applyAlignment="1">
      <alignment vertical="top" wrapText="1"/>
    </xf>
    <xf numFmtId="0" fontId="96" fillId="0" borderId="21" xfId="0" applyFont="1" applyFill="1" applyBorder="1" applyAlignment="1">
      <alignment vertical="top" wrapText="1"/>
    </xf>
    <xf numFmtId="0" fontId="96" fillId="0" borderId="10" xfId="0" applyFont="1" applyFill="1" applyBorder="1" applyAlignment="1">
      <alignment vertical="top" wrapText="1"/>
    </xf>
    <xf numFmtId="0" fontId="91" fillId="0" borderId="10" xfId="0" applyFont="1" applyFill="1" applyBorder="1" applyAlignment="1">
      <alignment vertical="top" wrapText="1"/>
    </xf>
    <xf numFmtId="0" fontId="91" fillId="10" borderId="23" xfId="0" applyFont="1" applyFill="1" applyBorder="1" applyAlignment="1">
      <alignment/>
    </xf>
    <xf numFmtId="0" fontId="98" fillId="0" borderId="10" xfId="0" applyFont="1" applyFill="1" applyBorder="1" applyAlignment="1">
      <alignment horizontal="center" vertical="top" wrapText="1"/>
    </xf>
    <xf numFmtId="0" fontId="98" fillId="0" borderId="26" xfId="0" applyFont="1" applyFill="1" applyBorder="1" applyAlignment="1">
      <alignment horizontal="center" vertical="top" wrapText="1"/>
    </xf>
    <xf numFmtId="0" fontId="98" fillId="0" borderId="10" xfId="0" applyFont="1" applyFill="1" applyBorder="1" applyAlignment="1">
      <alignment horizontal="center" vertical="top"/>
    </xf>
    <xf numFmtId="0" fontId="12" fillId="10" borderId="0" xfId="0" applyFont="1" applyFill="1" applyBorder="1" applyAlignment="1" applyProtection="1">
      <alignment horizontal="center" wrapText="1"/>
      <protection/>
    </xf>
    <xf numFmtId="0" fontId="3" fillId="33" borderId="27" xfId="0" applyFont="1" applyFill="1" applyBorder="1" applyAlignment="1" applyProtection="1">
      <alignment horizontal="center" vertical="center" wrapText="1"/>
      <protection/>
    </xf>
    <xf numFmtId="1" fontId="2" fillId="33" borderId="28" xfId="0" applyNumberFormat="1" applyFont="1" applyFill="1" applyBorder="1" applyAlignment="1" applyProtection="1">
      <alignment horizontal="left"/>
      <protection locked="0"/>
    </xf>
    <xf numFmtId="0" fontId="3" fillId="10" borderId="0" xfId="0" applyFont="1" applyFill="1" applyBorder="1" applyAlignment="1" applyProtection="1">
      <alignment horizontal="left" vertical="center" wrapText="1"/>
      <protection/>
    </xf>
    <xf numFmtId="0" fontId="91" fillId="0" borderId="0" xfId="0" applyFont="1" applyFill="1" applyAlignment="1" applyProtection="1">
      <alignment horizontal="right"/>
      <protection/>
    </xf>
    <xf numFmtId="0" fontId="91" fillId="10" borderId="17" xfId="0" applyFont="1" applyFill="1" applyBorder="1" applyAlignment="1" applyProtection="1">
      <alignment horizontal="right"/>
      <protection/>
    </xf>
    <xf numFmtId="0" fontId="91" fillId="10" borderId="18" xfId="0" applyFont="1" applyFill="1" applyBorder="1" applyAlignment="1" applyProtection="1">
      <alignment horizontal="right"/>
      <protection/>
    </xf>
    <xf numFmtId="0" fontId="91" fillId="10" borderId="20" xfId="0" applyFont="1" applyFill="1" applyBorder="1" applyAlignment="1" applyProtection="1">
      <alignment horizontal="right"/>
      <protection/>
    </xf>
    <xf numFmtId="0" fontId="91" fillId="10" borderId="0" xfId="0" applyFont="1" applyFill="1" applyBorder="1" applyAlignment="1" applyProtection="1">
      <alignment horizontal="right"/>
      <protection/>
    </xf>
    <xf numFmtId="0" fontId="2" fillId="10" borderId="20" xfId="0" applyFont="1" applyFill="1" applyBorder="1" applyAlignment="1" applyProtection="1">
      <alignment horizontal="right"/>
      <protection/>
    </xf>
    <xf numFmtId="0" fontId="2" fillId="10" borderId="20" xfId="0" applyFont="1" applyFill="1" applyBorder="1" applyAlignment="1" applyProtection="1">
      <alignment horizontal="right" vertical="top" wrapText="1"/>
      <protection/>
    </xf>
    <xf numFmtId="0" fontId="99"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2" xfId="0" applyFont="1" applyFill="1" applyBorder="1" applyAlignment="1" applyProtection="1">
      <alignment horizontal="right"/>
      <protection/>
    </xf>
    <xf numFmtId="0" fontId="2" fillId="10" borderId="23" xfId="0" applyFont="1" applyFill="1" applyBorder="1" applyAlignment="1" applyProtection="1">
      <alignment horizontal="right"/>
      <protection/>
    </xf>
    <xf numFmtId="0" fontId="2" fillId="33" borderId="10" xfId="0" applyFont="1" applyFill="1" applyBorder="1" applyAlignment="1" applyProtection="1">
      <alignment vertical="top" wrapText="1"/>
      <protection/>
    </xf>
    <xf numFmtId="0" fontId="3" fillId="33" borderId="27" xfId="0" applyFont="1" applyFill="1" applyBorder="1" applyAlignment="1" applyProtection="1">
      <alignment horizontal="right" vertical="center" wrapText="1"/>
      <protection/>
    </xf>
    <xf numFmtId="0" fontId="3" fillId="33" borderId="29" xfId="0" applyFont="1" applyFill="1" applyBorder="1" applyAlignment="1" applyProtection="1">
      <alignment horizontal="center" vertical="center" wrapText="1"/>
      <protection/>
    </xf>
    <xf numFmtId="0" fontId="3" fillId="33" borderId="30"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0" fontId="5" fillId="10" borderId="0" xfId="0" applyFont="1" applyFill="1" applyBorder="1" applyAlignment="1" applyProtection="1">
      <alignment/>
      <protection/>
    </xf>
    <xf numFmtId="0" fontId="2" fillId="10" borderId="0" xfId="0" applyFont="1" applyFill="1" applyBorder="1" applyAlignment="1" applyProtection="1">
      <alignment horizontal="left" vertical="top" wrapText="1"/>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91" fillId="10" borderId="22" xfId="0" applyFont="1" applyFill="1" applyBorder="1" applyAlignment="1">
      <alignment/>
    </xf>
    <xf numFmtId="0" fontId="91" fillId="10" borderId="24" xfId="0" applyFont="1" applyFill="1" applyBorder="1" applyAlignment="1">
      <alignment/>
    </xf>
    <xf numFmtId="0" fontId="5" fillId="10" borderId="0" xfId="0" applyFont="1" applyFill="1" applyBorder="1" applyAlignment="1" applyProtection="1">
      <alignment horizontal="center" vertical="center" wrapText="1"/>
      <protection/>
    </xf>
    <xf numFmtId="0" fontId="0" fillId="0" borderId="0" xfId="0" applyAlignment="1" applyProtection="1">
      <alignment/>
      <protection/>
    </xf>
    <xf numFmtId="0" fontId="0" fillId="31" borderId="10" xfId="0" applyFill="1" applyBorder="1" applyAlignment="1" applyProtection="1">
      <alignment/>
      <protection locked="0"/>
    </xf>
    <xf numFmtId="0" fontId="0" fillId="0" borderId="16" xfId="0" applyBorder="1" applyAlignment="1" applyProtection="1">
      <alignment/>
      <protection/>
    </xf>
    <xf numFmtId="0" fontId="100" fillId="6" borderId="31" xfId="0" applyFont="1" applyFill="1" applyBorder="1" applyAlignment="1" applyProtection="1">
      <alignment horizontal="left" vertical="center" wrapText="1"/>
      <protection/>
    </xf>
    <xf numFmtId="0" fontId="100" fillId="6" borderId="32" xfId="0" applyFont="1" applyFill="1" applyBorder="1" applyAlignment="1" applyProtection="1">
      <alignment horizontal="left" vertical="center" wrapText="1"/>
      <protection/>
    </xf>
    <xf numFmtId="0" fontId="100" fillId="6" borderId="33" xfId="0" applyFont="1" applyFill="1" applyBorder="1" applyAlignment="1" applyProtection="1">
      <alignment horizontal="left" vertical="center" wrapText="1"/>
      <protection/>
    </xf>
    <xf numFmtId="0" fontId="101" fillId="0" borderId="34" xfId="0" applyFont="1" applyBorder="1" applyAlignment="1" applyProtection="1">
      <alignment horizontal="left" vertical="center"/>
      <protection/>
    </xf>
    <xf numFmtId="0" fontId="101" fillId="0" borderId="35" xfId="0" applyFont="1" applyBorder="1" applyAlignment="1" applyProtection="1">
      <alignment horizontal="left" vertical="center"/>
      <protection/>
    </xf>
    <xf numFmtId="0" fontId="86" fillId="36" borderId="32" xfId="56" applyFont="1" applyFill="1" applyBorder="1" applyAlignment="1" applyProtection="1">
      <alignment horizontal="center" vertical="center"/>
      <protection locked="0"/>
    </xf>
    <xf numFmtId="0" fontId="102" fillId="36" borderId="32" xfId="56" applyFont="1" applyFill="1" applyBorder="1" applyAlignment="1" applyProtection="1">
      <alignment horizontal="center" vertical="center"/>
      <protection locked="0"/>
    </xf>
    <xf numFmtId="0" fontId="102" fillId="36" borderId="36" xfId="56" applyFont="1" applyFill="1" applyBorder="1" applyAlignment="1" applyProtection="1">
      <alignment horizontal="center" vertical="center"/>
      <protection locked="0"/>
    </xf>
    <xf numFmtId="0" fontId="103" fillId="0" borderId="32" xfId="0" applyFont="1" applyBorder="1" applyAlignment="1" applyProtection="1">
      <alignment horizontal="left" vertical="center"/>
      <protection/>
    </xf>
    <xf numFmtId="0" fontId="103" fillId="0" borderId="31" xfId="0" applyFont="1" applyBorder="1" applyAlignment="1" applyProtection="1">
      <alignment horizontal="left" vertical="center"/>
      <protection/>
    </xf>
    <xf numFmtId="10" fontId="102" fillId="36" borderId="32" xfId="56" applyNumberFormat="1" applyFont="1" applyFill="1" applyBorder="1" applyAlignment="1" applyProtection="1">
      <alignment horizontal="center" vertical="center"/>
      <protection locked="0"/>
    </xf>
    <xf numFmtId="10" fontId="102" fillId="36" borderId="36" xfId="56"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Alignment="1" applyProtection="1">
      <alignment/>
      <protection locked="0"/>
    </xf>
    <xf numFmtId="0" fontId="100" fillId="6" borderId="37" xfId="0" applyFont="1" applyFill="1" applyBorder="1" applyAlignment="1" applyProtection="1">
      <alignment horizontal="center" vertical="center" wrapText="1"/>
      <protection/>
    </xf>
    <xf numFmtId="0" fontId="100" fillId="6" borderId="38" xfId="0" applyFont="1" applyFill="1" applyBorder="1" applyAlignment="1" applyProtection="1">
      <alignment horizontal="center" vertical="center" wrapText="1"/>
      <protection/>
    </xf>
    <xf numFmtId="0" fontId="101" fillId="0" borderId="32" xfId="0" applyFont="1" applyFill="1" applyBorder="1" applyAlignment="1" applyProtection="1">
      <alignment vertical="center" wrapText="1"/>
      <protection/>
    </xf>
    <xf numFmtId="0" fontId="86" fillId="36" borderId="32" xfId="56" applyFill="1" applyBorder="1" applyAlignment="1" applyProtection="1">
      <alignment wrapText="1"/>
      <protection locked="0"/>
    </xf>
    <xf numFmtId="0" fontId="63" fillId="33" borderId="32" xfId="0" applyFont="1" applyFill="1" applyBorder="1" applyAlignment="1" applyProtection="1">
      <alignment vertical="center" wrapText="1"/>
      <protection/>
    </xf>
    <xf numFmtId="10" fontId="86" fillId="31" borderId="32" xfId="56" applyNumberFormat="1" applyBorder="1" applyAlignment="1" applyProtection="1">
      <alignment horizontal="center" vertical="center" wrapText="1"/>
      <protection locked="0"/>
    </xf>
    <xf numFmtId="10" fontId="86" fillId="36" borderId="32" xfId="56" applyNumberFormat="1" applyFill="1" applyBorder="1" applyAlignment="1" applyProtection="1">
      <alignment horizontal="center" vertical="center" wrapText="1"/>
      <protection locked="0"/>
    </xf>
    <xf numFmtId="0" fontId="100" fillId="6" borderId="39" xfId="0" applyFont="1" applyFill="1" applyBorder="1" applyAlignment="1" applyProtection="1">
      <alignment horizontal="center" vertical="center" wrapText="1"/>
      <protection/>
    </xf>
    <xf numFmtId="0" fontId="100" fillId="6" borderId="32" xfId="0" applyFont="1" applyFill="1" applyBorder="1" applyAlignment="1" applyProtection="1">
      <alignment horizontal="center" vertical="center" wrapText="1"/>
      <protection/>
    </xf>
    <xf numFmtId="0" fontId="100" fillId="6" borderId="36" xfId="0" applyFont="1" applyFill="1" applyBorder="1" applyAlignment="1" applyProtection="1">
      <alignment horizontal="center" vertical="center" wrapText="1"/>
      <protection/>
    </xf>
    <xf numFmtId="0" fontId="104" fillId="31" borderId="39" xfId="56" applyFont="1" applyBorder="1" applyAlignment="1" applyProtection="1">
      <alignment vertical="center" wrapText="1"/>
      <protection locked="0"/>
    </xf>
    <xf numFmtId="0" fontId="104" fillId="31" borderId="32" xfId="56" applyFont="1" applyBorder="1" applyAlignment="1" applyProtection="1">
      <alignment horizontal="center" vertical="center"/>
      <protection locked="0"/>
    </xf>
    <xf numFmtId="0" fontId="104" fillId="31" borderId="36" xfId="56" applyFont="1" applyBorder="1" applyAlignment="1" applyProtection="1">
      <alignment horizontal="center" vertical="center"/>
      <protection locked="0"/>
    </xf>
    <xf numFmtId="0" fontId="104" fillId="36" borderId="32" xfId="56" applyFont="1" applyFill="1" applyBorder="1" applyAlignment="1" applyProtection="1">
      <alignment horizontal="center" vertical="center"/>
      <protection locked="0"/>
    </xf>
    <xf numFmtId="0" fontId="104" fillId="36" borderId="39" xfId="56" applyFont="1" applyFill="1" applyBorder="1" applyAlignment="1" applyProtection="1">
      <alignment vertical="center" wrapText="1"/>
      <protection locked="0"/>
    </xf>
    <xf numFmtId="0" fontId="104" fillId="36" borderId="36" xfId="56" applyFont="1" applyFill="1" applyBorder="1" applyAlignment="1" applyProtection="1">
      <alignment horizontal="center" vertical="center"/>
      <protection locked="0"/>
    </xf>
    <xf numFmtId="0" fontId="104" fillId="31" borderId="36" xfId="56" applyFont="1" applyBorder="1" applyAlignment="1" applyProtection="1">
      <alignment vertical="center"/>
      <protection locked="0"/>
    </xf>
    <xf numFmtId="0" fontId="104" fillId="36" borderId="36" xfId="56" applyFont="1" applyFill="1" applyBorder="1" applyAlignment="1" applyProtection="1">
      <alignment vertical="center"/>
      <protection locked="0"/>
    </xf>
    <xf numFmtId="0" fontId="104" fillId="31" borderId="40" xfId="56" applyFont="1" applyBorder="1" applyAlignment="1" applyProtection="1">
      <alignment vertical="center"/>
      <protection locked="0"/>
    </xf>
    <xf numFmtId="0" fontId="104" fillId="36" borderId="40" xfId="56"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Alignment="1" applyProtection="1">
      <alignment/>
      <protection/>
    </xf>
    <xf numFmtId="0" fontId="100" fillId="6" borderId="37" xfId="0" applyFont="1" applyFill="1" applyBorder="1" applyAlignment="1" applyProtection="1">
      <alignment horizontal="center" vertical="center"/>
      <protection/>
    </xf>
    <xf numFmtId="0" fontId="100" fillId="6" borderId="33" xfId="0" applyFont="1" applyFill="1" applyBorder="1" applyAlignment="1" applyProtection="1">
      <alignment horizontal="center" vertical="center"/>
      <protection/>
    </xf>
    <xf numFmtId="0" fontId="100" fillId="6" borderId="31" xfId="0" applyFont="1" applyFill="1" applyBorder="1" applyAlignment="1" applyProtection="1">
      <alignment horizontal="center" vertical="center" wrapText="1"/>
      <protection/>
    </xf>
    <xf numFmtId="0" fontId="86" fillId="31" borderId="32" xfId="56" applyBorder="1" applyAlignment="1" applyProtection="1">
      <alignment horizontal="center" vertical="center"/>
      <protection locked="0"/>
    </xf>
    <xf numFmtId="10" fontId="86" fillId="31" borderId="32" xfId="56" applyNumberFormat="1" applyBorder="1" applyAlignment="1" applyProtection="1">
      <alignment horizontal="center" vertical="center"/>
      <protection locked="0"/>
    </xf>
    <xf numFmtId="0" fontId="86" fillId="36" borderId="32" xfId="56" applyFill="1" applyBorder="1" applyAlignment="1" applyProtection="1">
      <alignment horizontal="center" vertical="center"/>
      <protection locked="0"/>
    </xf>
    <xf numFmtId="10" fontId="86" fillId="36" borderId="32" xfId="56" applyNumberFormat="1" applyFill="1" applyBorder="1" applyAlignment="1" applyProtection="1">
      <alignment horizontal="center" vertical="center"/>
      <protection locked="0"/>
    </xf>
    <xf numFmtId="0" fontId="100" fillId="6" borderId="41" xfId="0" applyFont="1" applyFill="1" applyBorder="1" applyAlignment="1" applyProtection="1">
      <alignment horizontal="center" vertical="center" wrapText="1"/>
      <protection/>
    </xf>
    <xf numFmtId="0" fontId="100" fillId="6" borderId="42" xfId="0" applyFont="1" applyFill="1" applyBorder="1" applyAlignment="1" applyProtection="1">
      <alignment horizontal="center" vertical="center" wrapText="1"/>
      <protection/>
    </xf>
    <xf numFmtId="0" fontId="100" fillId="6" borderId="43" xfId="0" applyFont="1" applyFill="1" applyBorder="1" applyAlignment="1" applyProtection="1">
      <alignment horizontal="center" vertical="center" wrapText="1"/>
      <protection/>
    </xf>
    <xf numFmtId="0" fontId="86" fillId="31" borderId="32" xfId="56" applyBorder="1" applyAlignment="1" applyProtection="1">
      <alignment/>
      <protection locked="0"/>
    </xf>
    <xf numFmtId="0" fontId="104" fillId="31" borderId="42" xfId="56" applyFont="1" applyBorder="1" applyAlignment="1" applyProtection="1">
      <alignment vertical="center" wrapText="1"/>
      <protection locked="0"/>
    </xf>
    <xf numFmtId="0" fontId="104" fillId="31" borderId="43" xfId="56" applyFont="1" applyBorder="1" applyAlignment="1" applyProtection="1">
      <alignment horizontal="center" vertical="center"/>
      <protection locked="0"/>
    </xf>
    <xf numFmtId="0" fontId="86" fillId="36" borderId="32" xfId="56" applyFill="1" applyBorder="1" applyAlignment="1" applyProtection="1">
      <alignment/>
      <protection locked="0"/>
    </xf>
    <xf numFmtId="0" fontId="104" fillId="36" borderId="42" xfId="56" applyFont="1" applyFill="1" applyBorder="1" applyAlignment="1" applyProtection="1">
      <alignment vertical="center" wrapText="1"/>
      <protection locked="0"/>
    </xf>
    <xf numFmtId="0" fontId="104" fillId="36" borderId="43" xfId="56"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100" fillId="6" borderId="44" xfId="0" applyFont="1" applyFill="1" applyBorder="1" applyAlignment="1" applyProtection="1">
      <alignment horizontal="center" vertical="center" wrapText="1"/>
      <protection/>
    </xf>
    <xf numFmtId="0" fontId="100" fillId="6" borderId="45" xfId="0" applyFont="1" applyFill="1" applyBorder="1" applyAlignment="1" applyProtection="1">
      <alignment horizontal="center" vertical="center"/>
      <protection/>
    </xf>
    <xf numFmtId="0" fontId="86" fillId="31" borderId="32" xfId="56" applyBorder="1" applyAlignment="1" applyProtection="1">
      <alignment vertical="center" wrapText="1"/>
      <protection locked="0"/>
    </xf>
    <xf numFmtId="0" fontId="86" fillId="31" borderId="39" xfId="56" applyBorder="1" applyAlignment="1" applyProtection="1">
      <alignment vertical="center" wrapText="1"/>
      <protection locked="0"/>
    </xf>
    <xf numFmtId="0" fontId="86" fillId="36" borderId="32" xfId="56" applyFill="1" applyBorder="1" applyAlignment="1" applyProtection="1">
      <alignment vertical="center" wrapText="1"/>
      <protection locked="0"/>
    </xf>
    <xf numFmtId="0" fontId="86" fillId="36" borderId="39" xfId="56" applyFill="1" applyBorder="1" applyAlignment="1" applyProtection="1">
      <alignment vertical="center" wrapText="1"/>
      <protection locked="0"/>
    </xf>
    <xf numFmtId="0" fontId="86" fillId="31" borderId="31" xfId="56" applyBorder="1" applyAlignment="1" applyProtection="1">
      <alignment horizontal="center" vertical="center"/>
      <protection locked="0"/>
    </xf>
    <xf numFmtId="0" fontId="86" fillId="31" borderId="36" xfId="56" applyBorder="1" applyAlignment="1" applyProtection="1">
      <alignment horizontal="center" vertical="center"/>
      <protection locked="0"/>
    </xf>
    <xf numFmtId="0" fontId="86" fillId="36" borderId="31" xfId="56" applyFill="1" applyBorder="1" applyAlignment="1" applyProtection="1">
      <alignment horizontal="center" vertical="center"/>
      <protection locked="0"/>
    </xf>
    <xf numFmtId="0" fontId="86" fillId="36" borderId="36" xfId="56"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100" fillId="6" borderId="38" xfId="0" applyFont="1" applyFill="1" applyBorder="1" applyAlignment="1" applyProtection="1">
      <alignment horizontal="center" vertical="center"/>
      <protection/>
    </xf>
    <xf numFmtId="0" fontId="86" fillId="31" borderId="36" xfId="56" applyBorder="1" applyAlignment="1" applyProtection="1">
      <alignment vertical="center" wrapText="1"/>
      <protection locked="0"/>
    </xf>
    <xf numFmtId="0" fontId="86" fillId="36" borderId="42" xfId="56" applyFill="1" applyBorder="1" applyAlignment="1" applyProtection="1">
      <alignment horizontal="center" vertical="center" wrapText="1"/>
      <protection locked="0"/>
    </xf>
    <xf numFmtId="0" fontId="86" fillId="36" borderId="31" xfId="56" applyFill="1" applyBorder="1" applyAlignment="1" applyProtection="1">
      <alignment horizontal="center" vertical="center" wrapText="1"/>
      <protection locked="0"/>
    </xf>
    <xf numFmtId="0" fontId="86" fillId="36" borderId="36" xfId="56" applyFill="1" applyBorder="1" applyAlignment="1" applyProtection="1">
      <alignment vertical="center" wrapText="1"/>
      <protection locked="0"/>
    </xf>
    <xf numFmtId="0" fontId="100" fillId="6" borderId="46" xfId="0" applyFont="1" applyFill="1" applyBorder="1" applyAlignment="1" applyProtection="1">
      <alignment horizontal="center" vertical="center"/>
      <protection/>
    </xf>
    <xf numFmtId="0" fontId="100" fillId="6" borderId="34" xfId="0" applyFont="1" applyFill="1" applyBorder="1" applyAlignment="1" applyProtection="1">
      <alignment horizontal="center" vertical="center" wrapText="1"/>
      <protection/>
    </xf>
    <xf numFmtId="0" fontId="86" fillId="31" borderId="47" xfId="56" applyBorder="1" applyAlignment="1" applyProtection="1">
      <alignment/>
      <protection locked="0"/>
    </xf>
    <xf numFmtId="10" fontId="86" fillId="31" borderId="41" xfId="56" applyNumberFormat="1" applyBorder="1" applyAlignment="1" applyProtection="1">
      <alignment horizontal="center" vertical="center"/>
      <protection locked="0"/>
    </xf>
    <xf numFmtId="0" fontId="86" fillId="36" borderId="47" xfId="56" applyFill="1" applyBorder="1" applyAlignment="1" applyProtection="1">
      <alignment/>
      <protection locked="0"/>
    </xf>
    <xf numFmtId="10" fontId="86" fillId="36" borderId="41" xfId="56" applyNumberFormat="1" applyFill="1" applyBorder="1" applyAlignment="1" applyProtection="1">
      <alignment horizontal="center" vertical="center"/>
      <protection locked="0"/>
    </xf>
    <xf numFmtId="0" fontId="100" fillId="6" borderId="42" xfId="0" applyFont="1" applyFill="1" applyBorder="1" applyAlignment="1" applyProtection="1">
      <alignment horizontal="center" vertical="center"/>
      <protection/>
    </xf>
    <xf numFmtId="0" fontId="100" fillId="6" borderId="32" xfId="0" applyFont="1" applyFill="1" applyBorder="1" applyAlignment="1" applyProtection="1">
      <alignment horizontal="center" wrapText="1"/>
      <protection/>
    </xf>
    <xf numFmtId="0" fontId="100" fillId="6" borderId="36" xfId="0" applyFont="1" applyFill="1" applyBorder="1" applyAlignment="1" applyProtection="1">
      <alignment horizontal="center" wrapText="1"/>
      <protection/>
    </xf>
    <xf numFmtId="0" fontId="100" fillId="6" borderId="31" xfId="0" applyFont="1" applyFill="1" applyBorder="1" applyAlignment="1" applyProtection="1">
      <alignment horizontal="center" wrapText="1"/>
      <protection/>
    </xf>
    <xf numFmtId="0" fontId="104" fillId="31" borderId="32" xfId="56" applyFont="1" applyBorder="1" applyAlignment="1" applyProtection="1">
      <alignment horizontal="center" vertical="center" wrapText="1"/>
      <protection locked="0"/>
    </xf>
    <xf numFmtId="0" fontId="104" fillId="36" borderId="32" xfId="56" applyFont="1" applyFill="1" applyBorder="1" applyAlignment="1" applyProtection="1">
      <alignment horizontal="center" vertical="center" wrapText="1"/>
      <protection locked="0"/>
    </xf>
    <xf numFmtId="0" fontId="86" fillId="31" borderId="42" xfId="56" applyBorder="1" applyAlignment="1" applyProtection="1">
      <alignment vertical="center"/>
      <protection locked="0"/>
    </xf>
    <xf numFmtId="0" fontId="86" fillId="31" borderId="0" xfId="56" applyAlignment="1" applyProtection="1">
      <alignment/>
      <protection/>
    </xf>
    <xf numFmtId="0" fontId="79" fillId="29" borderId="0" xfId="48" applyAlignment="1" applyProtection="1">
      <alignment/>
      <protection/>
    </xf>
    <xf numFmtId="0" fontId="74" fillId="26" borderId="0" xfId="39" applyAlignment="1" applyProtection="1">
      <alignment/>
      <protection/>
    </xf>
    <xf numFmtId="0" fontId="0" fillId="0" borderId="0" xfId="0" applyAlignment="1" applyProtection="1">
      <alignment wrapText="1"/>
      <protection/>
    </xf>
    <xf numFmtId="0" fontId="105" fillId="10" borderId="18" xfId="0" applyFont="1" applyFill="1" applyBorder="1" applyAlignment="1">
      <alignment vertical="top" wrapText="1"/>
    </xf>
    <xf numFmtId="0" fontId="105" fillId="10" borderId="19" xfId="0" applyFont="1" applyFill="1" applyBorder="1" applyAlignment="1">
      <alignment vertical="top" wrapText="1"/>
    </xf>
    <xf numFmtId="0" fontId="83" fillId="10" borderId="23" xfId="53" applyFill="1" applyBorder="1" applyAlignment="1" applyProtection="1">
      <alignment vertical="top" wrapText="1"/>
      <protection/>
    </xf>
    <xf numFmtId="0" fontId="83" fillId="10" borderId="24" xfId="53" applyFill="1" applyBorder="1" applyAlignment="1" applyProtection="1">
      <alignment vertical="top" wrapText="1"/>
      <protection/>
    </xf>
    <xf numFmtId="0" fontId="100" fillId="6" borderId="42" xfId="0" applyFont="1" applyFill="1" applyBorder="1" applyAlignment="1" applyProtection="1">
      <alignment horizontal="center" vertical="center" wrapText="1"/>
      <protection/>
    </xf>
    <xf numFmtId="0" fontId="86" fillId="36" borderId="43" xfId="56" applyFill="1" applyBorder="1" applyAlignment="1" applyProtection="1">
      <alignment horizontal="center" vertical="center"/>
      <protection locked="0"/>
    </xf>
    <xf numFmtId="0" fontId="0" fillId="4" borderId="10" xfId="0" applyFill="1" applyBorder="1" applyAlignment="1" applyProtection="1">
      <alignment/>
      <protection/>
    </xf>
    <xf numFmtId="0" fontId="86" fillId="36" borderId="31" xfId="56" applyFill="1" applyBorder="1" applyAlignment="1" applyProtection="1">
      <alignment vertical="center"/>
      <protection locked="0"/>
    </xf>
    <xf numFmtId="0" fontId="0" fillId="0" borderId="0" xfId="0" applyAlignment="1">
      <alignment vertical="center" wrapText="1"/>
    </xf>
    <xf numFmtId="0" fontId="106" fillId="0" borderId="10" xfId="0" applyFont="1" applyBorder="1" applyAlignment="1">
      <alignment horizontal="left" wrapText="1" readingOrder="1"/>
    </xf>
    <xf numFmtId="1" fontId="2" fillId="33" borderId="10" xfId="0" applyNumberFormat="1" applyFont="1" applyFill="1" applyBorder="1" applyAlignment="1" applyProtection="1">
      <alignment horizontal="left" vertical="top" wrapText="1"/>
      <protection locked="0"/>
    </xf>
    <xf numFmtId="0" fontId="83" fillId="33" borderId="11" xfId="53" applyFill="1" applyBorder="1" applyAlignment="1" applyProtection="1">
      <alignment/>
      <protection locked="0"/>
    </xf>
    <xf numFmtId="0" fontId="2" fillId="0" borderId="32" xfId="0" applyFont="1" applyFill="1" applyBorder="1" applyAlignment="1" applyProtection="1">
      <alignment horizontal="left" vertical="top" wrapText="1"/>
      <protection/>
    </xf>
    <xf numFmtId="43" fontId="2" fillId="0" borderId="32" xfId="42" applyFont="1" applyFill="1" applyBorder="1" applyAlignment="1" applyProtection="1">
      <alignment horizontal="left" vertical="center" wrapText="1"/>
      <protection/>
    </xf>
    <xf numFmtId="43" fontId="3" fillId="0" borderId="32" xfId="42" applyFont="1" applyFill="1" applyBorder="1" applyAlignment="1" applyProtection="1">
      <alignment horizontal="left" vertical="center" wrapText="1"/>
      <protection/>
    </xf>
    <xf numFmtId="43" fontId="2" fillId="33" borderId="32" xfId="42" applyFont="1" applyFill="1" applyBorder="1" applyAlignment="1" applyProtection="1">
      <alignment horizontal="center" vertical="center" wrapText="1"/>
      <protection/>
    </xf>
    <xf numFmtId="17" fontId="2" fillId="33" borderId="19" xfId="0" applyNumberFormat="1" applyFont="1" applyFill="1" applyBorder="1" applyAlignment="1" applyProtection="1">
      <alignment horizontal="center" vertical="center" wrapText="1"/>
      <protection/>
    </xf>
    <xf numFmtId="43" fontId="2" fillId="33" borderId="32" xfId="42" applyFont="1" applyFill="1" applyBorder="1" applyAlignment="1" applyProtection="1">
      <alignment horizontal="left" vertical="top" wrapText="1"/>
      <protection locked="0"/>
    </xf>
    <xf numFmtId="43" fontId="15" fillId="33" borderId="32" xfId="42" applyFont="1" applyFill="1" applyBorder="1" applyAlignment="1" applyProtection="1">
      <alignment horizontal="left" vertical="top" wrapText="1"/>
      <protection locked="0"/>
    </xf>
    <xf numFmtId="43" fontId="2" fillId="33" borderId="41" xfId="42" applyFont="1" applyFill="1" applyBorder="1" applyAlignment="1" applyProtection="1">
      <alignment horizontal="left" vertical="top" wrapText="1"/>
      <protection locked="0"/>
    </xf>
    <xf numFmtId="0" fontId="15" fillId="33" borderId="32" xfId="0" applyFont="1" applyFill="1" applyBorder="1" applyAlignment="1" applyProtection="1">
      <alignment horizontal="center" vertical="top" wrapText="1"/>
      <protection/>
    </xf>
    <xf numFmtId="0" fontId="107" fillId="0" borderId="32" xfId="0" applyFont="1" applyBorder="1" applyAlignment="1">
      <alignment vertical="top" wrapText="1"/>
    </xf>
    <xf numFmtId="0" fontId="15" fillId="33" borderId="48" xfId="0" applyFont="1" applyFill="1" applyBorder="1" applyAlignment="1" applyProtection="1">
      <alignment horizontal="center" vertical="top" wrapText="1"/>
      <protection/>
    </xf>
    <xf numFmtId="0" fontId="108" fillId="33" borderId="10" xfId="0" applyFont="1" applyFill="1" applyBorder="1" applyAlignment="1">
      <alignment horizontal="left" vertical="top" wrapText="1"/>
    </xf>
    <xf numFmtId="0" fontId="108" fillId="0" borderId="10" xfId="0" applyFont="1" applyFill="1" applyBorder="1" applyAlignment="1">
      <alignment horizontal="left" vertical="top" wrapText="1"/>
    </xf>
    <xf numFmtId="0" fontId="27" fillId="33" borderId="10" xfId="0" applyFont="1" applyFill="1" applyBorder="1" applyAlignment="1">
      <alignment horizontal="left" vertical="top" wrapText="1"/>
    </xf>
    <xf numFmtId="0" fontId="0" fillId="0" borderId="19" xfId="0" applyBorder="1" applyAlignment="1">
      <alignment/>
    </xf>
    <xf numFmtId="0" fontId="0" fillId="0" borderId="19" xfId="0" applyBorder="1" applyAlignment="1">
      <alignment vertical="top"/>
    </xf>
    <xf numFmtId="0" fontId="0" fillId="33" borderId="10" xfId="0" applyFill="1" applyBorder="1" applyAlignment="1">
      <alignment vertical="top"/>
    </xf>
    <xf numFmtId="0" fontId="29" fillId="33" borderId="11" xfId="0" applyFont="1" applyFill="1" applyBorder="1" applyAlignment="1" applyProtection="1">
      <alignment horizontal="left" vertical="top" wrapText="1"/>
      <protection/>
    </xf>
    <xf numFmtId="0" fontId="96" fillId="0" borderId="49" xfId="0" applyFont="1" applyFill="1" applyBorder="1" applyAlignment="1">
      <alignment vertical="top" wrapText="1"/>
    </xf>
    <xf numFmtId="0" fontId="96" fillId="0" borderId="32" xfId="0" applyFont="1" applyFill="1" applyBorder="1" applyAlignment="1">
      <alignment vertical="top" wrapText="1"/>
    </xf>
    <xf numFmtId="0" fontId="4" fillId="0" borderId="32" xfId="0" applyFont="1" applyBorder="1" applyAlignment="1">
      <alignment wrapText="1"/>
    </xf>
    <xf numFmtId="0" fontId="30" fillId="33" borderId="11" xfId="0" applyFont="1" applyFill="1" applyBorder="1" applyAlignment="1" applyProtection="1">
      <alignment horizontal="left" vertical="top" wrapText="1"/>
      <protection/>
    </xf>
    <xf numFmtId="0" fontId="109" fillId="0" borderId="0" xfId="0" applyFont="1" applyAlignment="1">
      <alignment/>
    </xf>
    <xf numFmtId="0" fontId="16" fillId="33" borderId="10" xfId="0" applyFont="1" applyFill="1" applyBorder="1" applyAlignment="1" applyProtection="1">
      <alignment horizontal="left"/>
      <protection/>
    </xf>
    <xf numFmtId="0" fontId="0" fillId="0" borderId="32" xfId="0" applyBorder="1" applyAlignment="1">
      <alignment/>
    </xf>
    <xf numFmtId="0" fontId="2" fillId="10" borderId="32" xfId="0" applyFont="1" applyFill="1" applyBorder="1" applyAlignment="1" applyProtection="1">
      <alignment horizontal="left" vertical="center"/>
      <protection/>
    </xf>
    <xf numFmtId="0" fontId="99" fillId="10" borderId="32" xfId="0" applyFont="1" applyFill="1" applyBorder="1" applyAlignment="1">
      <alignment horizontal="center" vertical="center" wrapText="1"/>
    </xf>
    <xf numFmtId="0" fontId="3" fillId="10" borderId="32" xfId="0" applyFont="1" applyFill="1" applyBorder="1" applyAlignment="1" applyProtection="1">
      <alignment vertical="center" wrapText="1"/>
      <protection/>
    </xf>
    <xf numFmtId="0" fontId="3" fillId="10" borderId="32" xfId="0" applyFont="1" applyFill="1" applyBorder="1" applyAlignment="1" applyProtection="1">
      <alignment vertical="center"/>
      <protection/>
    </xf>
    <xf numFmtId="0" fontId="2" fillId="10" borderId="32" xfId="0" applyFont="1" applyFill="1" applyBorder="1" applyAlignment="1" applyProtection="1">
      <alignment vertical="center"/>
      <protection/>
    </xf>
    <xf numFmtId="0" fontId="96" fillId="0" borderId="20" xfId="0" applyFont="1" applyFill="1" applyBorder="1" applyAlignment="1">
      <alignment vertical="top" wrapText="1"/>
    </xf>
    <xf numFmtId="9" fontId="0" fillId="0" borderId="0" xfId="59" applyFont="1" applyAlignment="1">
      <alignment/>
    </xf>
    <xf numFmtId="0" fontId="0" fillId="0" borderId="0" xfId="0" applyFill="1" applyAlignment="1">
      <alignment vertical="top" wrapText="1"/>
    </xf>
    <xf numFmtId="0" fontId="30" fillId="33" borderId="11" xfId="0" applyFont="1" applyFill="1" applyBorder="1" applyAlignment="1" applyProtection="1">
      <alignment horizontal="left" vertical="top" wrapText="1"/>
      <protection/>
    </xf>
    <xf numFmtId="0" fontId="2" fillId="0" borderId="21" xfId="0" applyFont="1" applyFill="1" applyBorder="1" applyAlignment="1" applyProtection="1">
      <alignment vertical="top" wrapText="1"/>
      <protection/>
    </xf>
    <xf numFmtId="0" fontId="91" fillId="0" borderId="32" xfId="0" applyFont="1" applyBorder="1" applyAlignment="1">
      <alignment/>
    </xf>
    <xf numFmtId="43" fontId="3" fillId="33" borderId="16" xfId="42" applyFont="1" applyFill="1" applyBorder="1" applyAlignment="1" applyProtection="1">
      <alignment vertical="top" wrapText="1"/>
      <protection/>
    </xf>
    <xf numFmtId="43" fontId="3" fillId="33" borderId="50" xfId="42" applyFont="1" applyFill="1" applyBorder="1" applyAlignment="1" applyProtection="1">
      <alignment vertical="top" wrapText="1"/>
      <protection/>
    </xf>
    <xf numFmtId="43" fontId="110" fillId="0" borderId="0" xfId="0" applyNumberFormat="1" applyFont="1" applyFill="1" applyAlignment="1">
      <alignment/>
    </xf>
    <xf numFmtId="0" fontId="111" fillId="0" borderId="0" xfId="0" applyFont="1" applyFill="1" applyBorder="1" applyAlignment="1" applyProtection="1">
      <alignment vertical="top" wrapText="1"/>
      <protection/>
    </xf>
    <xf numFmtId="0" fontId="3" fillId="10" borderId="0" xfId="0" applyFont="1" applyFill="1" applyBorder="1" applyAlignment="1" applyProtection="1">
      <alignment horizontal="left" vertical="center" wrapText="1"/>
      <protection/>
    </xf>
    <xf numFmtId="0" fontId="32" fillId="33" borderId="10" xfId="0" applyFont="1" applyFill="1" applyBorder="1" applyAlignment="1">
      <alignment vertical="top"/>
    </xf>
    <xf numFmtId="0" fontId="27" fillId="33" borderId="26" xfId="0" applyFont="1" applyFill="1" applyBorder="1" applyAlignment="1">
      <alignment horizontal="left" vertical="top" wrapText="1"/>
    </xf>
    <xf numFmtId="0" fontId="27" fillId="37" borderId="10" xfId="0" applyFont="1" applyFill="1" applyBorder="1" applyAlignment="1">
      <alignment horizontal="left" vertical="top" wrapText="1"/>
    </xf>
    <xf numFmtId="0" fontId="0" fillId="37" borderId="0" xfId="0" applyFill="1" applyAlignment="1">
      <alignment/>
    </xf>
    <xf numFmtId="0" fontId="108" fillId="37" borderId="10" xfId="0" applyFont="1" applyFill="1" applyBorder="1" applyAlignment="1">
      <alignment horizontal="left" vertical="top" wrapText="1"/>
    </xf>
    <xf numFmtId="0" fontId="0" fillId="37" borderId="10" xfId="0" applyFill="1" applyBorder="1" applyAlignment="1">
      <alignment/>
    </xf>
    <xf numFmtId="0" fontId="0" fillId="37" borderId="19" xfId="0" applyFill="1" applyBorder="1" applyAlignment="1">
      <alignment/>
    </xf>
    <xf numFmtId="0" fontId="111" fillId="0" borderId="0" xfId="0" applyFont="1" applyFill="1" applyBorder="1" applyAlignment="1" applyProtection="1">
      <alignment horizontal="center" vertical="top" wrapText="1"/>
      <protection/>
    </xf>
    <xf numFmtId="43" fontId="2" fillId="0" borderId="0" xfId="42" applyFont="1" applyFill="1" applyBorder="1" applyAlignment="1" applyProtection="1">
      <alignment vertical="top" wrapText="1"/>
      <protection/>
    </xf>
    <xf numFmtId="43" fontId="3" fillId="0" borderId="0" xfId="0" applyNumberFormat="1" applyFont="1" applyFill="1" applyBorder="1" applyAlignment="1" applyProtection="1">
      <alignment vertical="top" wrapText="1"/>
      <protection/>
    </xf>
    <xf numFmtId="43" fontId="91" fillId="0" borderId="0" xfId="42" applyFont="1" applyFill="1" applyAlignment="1">
      <alignment/>
    </xf>
    <xf numFmtId="43" fontId="99" fillId="0" borderId="0" xfId="0" applyNumberFormat="1" applyFont="1" applyFill="1" applyAlignment="1">
      <alignment/>
    </xf>
    <xf numFmtId="43" fontId="110" fillId="0" borderId="0" xfId="42" applyFont="1" applyFill="1" applyAlignment="1">
      <alignment/>
    </xf>
    <xf numFmtId="0" fontId="29" fillId="0" borderId="11" xfId="0" applyFont="1" applyFill="1" applyBorder="1" applyAlignment="1" applyProtection="1">
      <alignment horizontal="left" vertical="top" wrapText="1"/>
      <protection/>
    </xf>
    <xf numFmtId="0" fontId="30" fillId="37" borderId="11" xfId="0" applyFont="1" applyFill="1" applyBorder="1" applyAlignment="1" applyProtection="1">
      <alignment horizontal="left" vertical="top" wrapText="1"/>
      <protection/>
    </xf>
    <xf numFmtId="10" fontId="102" fillId="31" borderId="32" xfId="59" applyNumberFormat="1" applyFont="1" applyFill="1" applyBorder="1" applyAlignment="1" applyProtection="1">
      <alignment horizontal="center" vertical="center"/>
      <protection locked="0"/>
    </xf>
    <xf numFmtId="10" fontId="102" fillId="31" borderId="36" xfId="59" applyNumberFormat="1" applyFont="1" applyFill="1" applyBorder="1" applyAlignment="1" applyProtection="1">
      <alignment horizontal="center" vertical="center"/>
      <protection locked="0"/>
    </xf>
    <xf numFmtId="43" fontId="0" fillId="0" borderId="0" xfId="0" applyNumberFormat="1" applyAlignment="1" applyProtection="1">
      <alignment/>
      <protection/>
    </xf>
    <xf numFmtId="9" fontId="0" fillId="0" borderId="0" xfId="59" applyFont="1" applyAlignment="1" applyProtection="1">
      <alignment/>
      <protection/>
    </xf>
    <xf numFmtId="10" fontId="0" fillId="0" borderId="0" xfId="59" applyNumberFormat="1" applyFont="1" applyAlignment="1" applyProtection="1">
      <alignment horizontal="left" indent="2"/>
      <protection/>
    </xf>
    <xf numFmtId="43" fontId="102" fillId="31" borderId="32" xfId="42" applyFont="1" applyFill="1" applyBorder="1" applyAlignment="1" applyProtection="1">
      <alignment vertical="center"/>
      <protection locked="0"/>
    </xf>
    <xf numFmtId="43" fontId="102" fillId="31" borderId="36" xfId="42" applyFont="1" applyFill="1" applyBorder="1" applyAlignment="1" applyProtection="1">
      <alignment vertical="center"/>
      <protection locked="0"/>
    </xf>
    <xf numFmtId="43" fontId="102" fillId="36" borderId="32" xfId="42" applyFont="1" applyFill="1" applyBorder="1" applyAlignment="1" applyProtection="1">
      <alignment horizontal="center" vertical="center"/>
      <protection locked="0"/>
    </xf>
    <xf numFmtId="43" fontId="102" fillId="36" borderId="36" xfId="42" applyFont="1" applyFill="1" applyBorder="1" applyAlignment="1" applyProtection="1">
      <alignment horizontal="center" vertical="center"/>
      <protection locked="0"/>
    </xf>
    <xf numFmtId="43" fontId="102" fillId="36" borderId="32" xfId="56" applyNumberFormat="1" applyFont="1" applyFill="1" applyBorder="1" applyAlignment="1" applyProtection="1">
      <alignment horizontal="center" vertical="center"/>
      <protection locked="0"/>
    </xf>
    <xf numFmtId="10" fontId="0" fillId="0" borderId="0" xfId="59" applyNumberFormat="1" applyFont="1" applyAlignment="1" applyProtection="1">
      <alignment/>
      <protection/>
    </xf>
    <xf numFmtId="0" fontId="96" fillId="0" borderId="10" xfId="0" applyFont="1" applyFill="1" applyBorder="1" applyAlignment="1">
      <alignment wrapText="1"/>
    </xf>
    <xf numFmtId="43" fontId="86" fillId="31" borderId="32" xfId="56" applyNumberFormat="1" applyBorder="1" applyAlignment="1" applyProtection="1">
      <alignment wrapText="1"/>
      <protection locked="0"/>
    </xf>
    <xf numFmtId="43" fontId="86" fillId="31" borderId="32" xfId="56" applyNumberFormat="1" applyBorder="1" applyAlignment="1" applyProtection="1">
      <alignment horizontal="center" vertical="center"/>
      <protection locked="0"/>
    </xf>
    <xf numFmtId="43" fontId="86" fillId="36" borderId="32" xfId="56" applyNumberFormat="1" applyFill="1" applyBorder="1" applyAlignment="1" applyProtection="1">
      <alignment horizontal="center" vertical="center"/>
      <protection locked="0"/>
    </xf>
    <xf numFmtId="0" fontId="0" fillId="0" borderId="0" xfId="0" applyFill="1" applyAlignment="1" applyProtection="1">
      <alignment/>
      <protection/>
    </xf>
    <xf numFmtId="0" fontId="95" fillId="0" borderId="0" xfId="0" applyFont="1" applyFill="1" applyBorder="1" applyAlignment="1">
      <alignment vertical="center"/>
    </xf>
    <xf numFmtId="0" fontId="100" fillId="0" borderId="32" xfId="0" applyFont="1" applyFill="1" applyBorder="1" applyAlignment="1" applyProtection="1">
      <alignment horizontal="left" vertical="center" wrapText="1"/>
      <protection/>
    </xf>
    <xf numFmtId="43" fontId="102" fillId="0" borderId="32" xfId="42" applyFont="1" applyFill="1" applyBorder="1" applyAlignment="1" applyProtection="1">
      <alignment vertical="center"/>
      <protection locked="0"/>
    </xf>
    <xf numFmtId="10" fontId="102" fillId="0" borderId="32" xfId="59" applyNumberFormat="1" applyFont="1" applyFill="1" applyBorder="1" applyAlignment="1" applyProtection="1">
      <alignment horizontal="center" vertical="center"/>
      <protection locked="0"/>
    </xf>
    <xf numFmtId="43" fontId="0" fillId="0" borderId="0" xfId="0" applyNumberFormat="1" applyFill="1" applyAlignment="1" applyProtection="1">
      <alignment/>
      <protection/>
    </xf>
    <xf numFmtId="0" fontId="100" fillId="0" borderId="37" xfId="0" applyFont="1" applyFill="1" applyBorder="1" applyAlignment="1" applyProtection="1">
      <alignment horizontal="center" vertical="center" wrapText="1"/>
      <protection/>
    </xf>
    <xf numFmtId="0" fontId="100" fillId="0" borderId="32" xfId="0" applyFont="1" applyFill="1" applyBorder="1" applyAlignment="1" applyProtection="1">
      <alignment horizontal="center" vertical="center" wrapText="1"/>
      <protection/>
    </xf>
    <xf numFmtId="0" fontId="104" fillId="0" borderId="32" xfId="56" applyFont="1" applyFill="1" applyBorder="1" applyAlignment="1" applyProtection="1">
      <alignment horizontal="center" vertical="center"/>
      <protection locked="0"/>
    </xf>
    <xf numFmtId="0" fontId="100" fillId="0" borderId="37" xfId="0" applyFont="1" applyFill="1" applyBorder="1" applyAlignment="1" applyProtection="1">
      <alignment horizontal="center" vertical="center"/>
      <protection/>
    </xf>
    <xf numFmtId="0" fontId="86" fillId="0" borderId="32" xfId="56" applyFill="1" applyBorder="1" applyAlignment="1" applyProtection="1">
      <alignment vertical="center" wrapText="1"/>
      <protection locked="0"/>
    </xf>
    <xf numFmtId="0" fontId="100" fillId="0" borderId="31" xfId="0" applyFont="1" applyFill="1" applyBorder="1" applyAlignment="1" applyProtection="1">
      <alignment horizontal="center" vertical="center" wrapText="1"/>
      <protection/>
    </xf>
    <xf numFmtId="0" fontId="86" fillId="0" borderId="39" xfId="56" applyFill="1" applyBorder="1" applyAlignment="1" applyProtection="1">
      <alignment vertical="center" wrapText="1"/>
      <protection locked="0"/>
    </xf>
    <xf numFmtId="0" fontId="100" fillId="0" borderId="32" xfId="0" applyFont="1" applyFill="1" applyBorder="1" applyAlignment="1" applyProtection="1">
      <alignment horizontal="center" wrapText="1"/>
      <protection/>
    </xf>
    <xf numFmtId="0" fontId="86" fillId="0" borderId="32" xfId="56" applyFill="1" applyBorder="1" applyAlignment="1" applyProtection="1">
      <alignment horizontal="center" vertical="center"/>
      <protection locked="0"/>
    </xf>
    <xf numFmtId="43" fontId="3" fillId="0" borderId="0" xfId="42" applyFont="1" applyFill="1" applyBorder="1" applyAlignment="1" applyProtection="1">
      <alignment vertical="top" wrapText="1"/>
      <protection/>
    </xf>
    <xf numFmtId="171" fontId="91" fillId="0" borderId="0" xfId="0" applyNumberFormat="1" applyFont="1" applyFill="1" applyAlignment="1">
      <alignment/>
    </xf>
    <xf numFmtId="171" fontId="36" fillId="0" borderId="32" xfId="42" applyNumberFormat="1" applyFont="1" applyFill="1" applyBorder="1" applyAlignment="1">
      <alignment vertical="top"/>
    </xf>
    <xf numFmtId="43" fontId="86" fillId="36" borderId="32" xfId="56" applyNumberFormat="1" applyFill="1" applyBorder="1" applyAlignment="1" applyProtection="1">
      <alignment wrapText="1"/>
      <protection locked="0"/>
    </xf>
    <xf numFmtId="0" fontId="104" fillId="36" borderId="36" xfId="56" applyFont="1" applyFill="1" applyBorder="1" applyAlignment="1" applyProtection="1">
      <alignment horizontal="center" vertical="center" wrapText="1"/>
      <protection locked="0"/>
    </xf>
    <xf numFmtId="0" fontId="3" fillId="10" borderId="20"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15" fontId="2" fillId="33" borderId="49" xfId="0" applyNumberFormat="1" applyFont="1" applyFill="1" applyBorder="1" applyAlignment="1" applyProtection="1">
      <alignment horizontal="left"/>
      <protection/>
    </xf>
    <xf numFmtId="0" fontId="2" fillId="33" borderId="48" xfId="0" applyFont="1" applyFill="1" applyBorder="1" applyAlignment="1" applyProtection="1">
      <alignment horizontal="left"/>
      <protection/>
    </xf>
    <xf numFmtId="15" fontId="2" fillId="33" borderId="48" xfId="0" applyNumberFormat="1" applyFont="1" applyFill="1" applyBorder="1" applyAlignment="1" applyProtection="1">
      <alignment horizontal="left"/>
      <protection/>
    </xf>
    <xf numFmtId="0" fontId="3" fillId="10" borderId="21" xfId="0" applyFont="1" applyFill="1" applyBorder="1" applyAlignment="1" applyProtection="1">
      <alignment horizontal="right" wrapText="1"/>
      <protection/>
    </xf>
    <xf numFmtId="0" fontId="3" fillId="10" borderId="20" xfId="0" applyFont="1" applyFill="1" applyBorder="1" applyAlignment="1" applyProtection="1">
      <alignment horizontal="right" vertical="top" wrapText="1"/>
      <protection/>
    </xf>
    <xf numFmtId="0" fontId="3" fillId="10" borderId="21" xfId="0" applyFont="1" applyFill="1" applyBorder="1" applyAlignment="1" applyProtection="1">
      <alignment horizontal="right" vertical="top" wrapText="1"/>
      <protection/>
    </xf>
    <xf numFmtId="0" fontId="3" fillId="10" borderId="23"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1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4" fillId="0" borderId="51" xfId="0" applyFont="1" applyFill="1" applyBorder="1" applyAlignment="1" applyProtection="1">
      <alignment horizontal="center"/>
      <protection/>
    </xf>
    <xf numFmtId="0" fontId="14" fillId="0" borderId="14" xfId="0" applyFont="1" applyFill="1" applyBorder="1" applyAlignment="1" applyProtection="1">
      <alignment horizontal="center"/>
      <protection/>
    </xf>
    <xf numFmtId="0" fontId="14" fillId="0" borderId="26" xfId="0" applyFont="1" applyFill="1" applyBorder="1" applyAlignment="1" applyProtection="1">
      <alignment horizontal="center"/>
      <protection/>
    </xf>
    <xf numFmtId="0" fontId="12" fillId="10" borderId="0" xfId="0" applyFont="1" applyFill="1" applyBorder="1" applyAlignment="1" applyProtection="1">
      <alignment vertical="top" wrapText="1"/>
      <protection/>
    </xf>
    <xf numFmtId="0" fontId="16"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center"/>
      <protection/>
    </xf>
    <xf numFmtId="0" fontId="11" fillId="10" borderId="20" xfId="0" applyFont="1" applyFill="1" applyBorder="1" applyAlignment="1" applyProtection="1">
      <alignment horizontal="center" wrapText="1"/>
      <protection/>
    </xf>
    <xf numFmtId="0" fontId="11" fillId="10" borderId="0" xfId="0" applyFont="1" applyFill="1" applyBorder="1" applyAlignment="1" applyProtection="1">
      <alignment horizontal="center" wrapText="1"/>
      <protection/>
    </xf>
    <xf numFmtId="0" fontId="5" fillId="10" borderId="0" xfId="0" applyFont="1" applyFill="1" applyBorder="1" applyAlignment="1" applyProtection="1">
      <alignment horizontal="left" vertical="center" wrapText="1"/>
      <protection/>
    </xf>
    <xf numFmtId="3" fontId="2" fillId="33" borderId="51" xfId="0" applyNumberFormat="1" applyFont="1" applyFill="1" applyBorder="1" applyAlignment="1" applyProtection="1">
      <alignment horizontal="center" vertical="top" wrapText="1"/>
      <protection locked="0"/>
    </xf>
    <xf numFmtId="3" fontId="2" fillId="33" borderId="26" xfId="0" applyNumberFormat="1" applyFont="1" applyFill="1" applyBorder="1" applyAlignment="1" applyProtection="1">
      <alignment horizontal="center" vertical="top" wrapText="1"/>
      <protection locked="0"/>
    </xf>
    <xf numFmtId="3" fontId="2" fillId="0" borderId="51" xfId="0" applyNumberFormat="1" applyFont="1" applyFill="1" applyBorder="1" applyAlignment="1" applyProtection="1">
      <alignment horizontal="left" vertical="top" wrapText="1"/>
      <protection locked="0"/>
    </xf>
    <xf numFmtId="3" fontId="2" fillId="0" borderId="26" xfId="0" applyNumberFormat="1" applyFont="1" applyFill="1" applyBorder="1" applyAlignment="1" applyProtection="1">
      <alignment horizontal="left" vertical="top" wrapText="1"/>
      <protection locked="0"/>
    </xf>
    <xf numFmtId="0" fontId="2" fillId="37" borderId="51" xfId="0" applyFont="1" applyFill="1" applyBorder="1" applyAlignment="1" applyProtection="1">
      <alignment horizontal="center" vertical="top" wrapText="1"/>
      <protection locked="0"/>
    </xf>
    <xf numFmtId="0" fontId="2" fillId="37" borderId="26" xfId="0" applyFont="1" applyFill="1" applyBorder="1" applyAlignment="1" applyProtection="1">
      <alignment horizontal="center" vertical="top" wrapText="1"/>
      <protection locked="0"/>
    </xf>
    <xf numFmtId="0" fontId="5" fillId="10" borderId="0" xfId="0" applyFont="1" applyFill="1" applyBorder="1" applyAlignment="1" applyProtection="1">
      <alignment horizontal="left" vertical="top" wrapText="1"/>
      <protection/>
    </xf>
    <xf numFmtId="0" fontId="2" fillId="33" borderId="51" xfId="0" applyFont="1" applyFill="1" applyBorder="1" applyAlignment="1" applyProtection="1">
      <alignment vertical="top" wrapText="1"/>
      <protection locked="0"/>
    </xf>
    <xf numFmtId="0" fontId="2" fillId="33" borderId="26" xfId="0" applyFont="1" applyFill="1" applyBorder="1" applyAlignment="1" applyProtection="1">
      <alignment vertical="top" wrapText="1"/>
      <protection locked="0"/>
    </xf>
    <xf numFmtId="3" fontId="2" fillId="33" borderId="51" xfId="0" applyNumberFormat="1" applyFont="1" applyFill="1" applyBorder="1" applyAlignment="1" applyProtection="1">
      <alignment vertical="top" wrapText="1"/>
      <protection locked="0"/>
    </xf>
    <xf numFmtId="3" fontId="2" fillId="33" borderId="26" xfId="0" applyNumberFormat="1" applyFont="1" applyFill="1" applyBorder="1" applyAlignment="1" applyProtection="1">
      <alignment vertical="top" wrapText="1"/>
      <protection locked="0"/>
    </xf>
    <xf numFmtId="0" fontId="2" fillId="33" borderId="51" xfId="0" applyFont="1" applyFill="1" applyBorder="1" applyAlignment="1" applyProtection="1">
      <alignment horizontal="left" vertical="top" wrapText="1"/>
      <protection/>
    </xf>
    <xf numFmtId="0" fontId="2" fillId="33" borderId="26" xfId="0" applyFont="1" applyFill="1" applyBorder="1" applyAlignment="1" applyProtection="1">
      <alignment horizontal="left" vertical="top" wrapText="1"/>
      <protection/>
    </xf>
    <xf numFmtId="0" fontId="14" fillId="33" borderId="51" xfId="0" applyFont="1" applyFill="1" applyBorder="1" applyAlignment="1" applyProtection="1">
      <alignment horizontal="center"/>
      <protection/>
    </xf>
    <xf numFmtId="0" fontId="14" fillId="33" borderId="14" xfId="0" applyFont="1" applyFill="1" applyBorder="1" applyAlignment="1" applyProtection="1">
      <alignment horizontal="center"/>
      <protection/>
    </xf>
    <xf numFmtId="0" fontId="14" fillId="33" borderId="26" xfId="0" applyFont="1" applyFill="1" applyBorder="1" applyAlignment="1" applyProtection="1">
      <alignment horizontal="center"/>
      <protection/>
    </xf>
    <xf numFmtId="0" fontId="12" fillId="10" borderId="0" xfId="0" applyFont="1" applyFill="1" applyBorder="1" applyAlignment="1" applyProtection="1">
      <alignment horizontal="left" vertical="center" wrapText="1"/>
      <protection/>
    </xf>
    <xf numFmtId="0" fontId="16" fillId="10" borderId="0" xfId="0" applyFont="1" applyFill="1" applyBorder="1" applyAlignment="1" applyProtection="1">
      <alignment horizontal="left" vertical="top" wrapText="1"/>
      <protection/>
    </xf>
    <xf numFmtId="0" fontId="15" fillId="10" borderId="20"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99" fillId="10" borderId="0" xfId="0" applyFont="1" applyFill="1" applyAlignment="1">
      <alignment horizontal="left" wrapText="1"/>
    </xf>
    <xf numFmtId="0" fontId="99" fillId="10" borderId="0" xfId="0" applyFont="1" applyFill="1" applyAlignment="1">
      <alignment horizontal="left"/>
    </xf>
    <xf numFmtId="0" fontId="15" fillId="10" borderId="0" xfId="0" applyFont="1" applyFill="1" applyBorder="1" applyAlignment="1" applyProtection="1">
      <alignment horizontal="center"/>
      <protection/>
    </xf>
    <xf numFmtId="0" fontId="12" fillId="10" borderId="0" xfId="0" applyFont="1" applyFill="1" applyBorder="1" applyAlignment="1" applyProtection="1">
      <alignment horizontal="left" vertical="top" wrapText="1"/>
      <protection/>
    </xf>
    <xf numFmtId="0" fontId="16" fillId="33" borderId="27" xfId="0" applyFont="1" applyFill="1" applyBorder="1" applyAlignment="1" applyProtection="1">
      <alignment horizontal="center" vertical="top" wrapText="1"/>
      <protection/>
    </xf>
    <xf numFmtId="0" fontId="16" fillId="33" borderId="16" xfId="0" applyFont="1" applyFill="1" applyBorder="1" applyAlignment="1" applyProtection="1">
      <alignment horizontal="center" vertical="top" wrapText="1"/>
      <protection/>
    </xf>
    <xf numFmtId="0" fontId="27" fillId="33" borderId="42" xfId="0" applyFont="1" applyFill="1" applyBorder="1" applyAlignment="1" applyProtection="1">
      <alignment horizontal="left" vertical="top" wrapText="1"/>
      <protection/>
    </xf>
    <xf numFmtId="0" fontId="27" fillId="33" borderId="31" xfId="0" applyFont="1" applyFill="1" applyBorder="1" applyAlignment="1" applyProtection="1">
      <alignment horizontal="left"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112" fillId="10" borderId="0" xfId="0" applyFont="1" applyFill="1" applyAlignment="1">
      <alignment horizontal="left"/>
    </xf>
    <xf numFmtId="0" fontId="27" fillId="33" borderId="52" xfId="0" applyFont="1" applyFill="1" applyBorder="1" applyAlignment="1" applyProtection="1">
      <alignment horizontal="left" vertical="top" wrapText="1"/>
      <protection/>
    </xf>
    <xf numFmtId="0" fontId="0" fillId="0" borderId="35" xfId="0" applyBorder="1" applyAlignment="1">
      <alignment horizontal="left" vertical="top" wrapText="1"/>
    </xf>
    <xf numFmtId="3" fontId="8" fillId="0" borderId="0" xfId="0" applyNumberFormat="1" applyFont="1" applyFill="1" applyBorder="1" applyAlignment="1" applyProtection="1">
      <alignment vertical="top" wrapText="1"/>
      <protection locked="0"/>
    </xf>
    <xf numFmtId="0" fontId="15" fillId="33" borderId="51" xfId="0" applyFont="1" applyFill="1" applyBorder="1" applyAlignment="1" applyProtection="1">
      <alignment horizontal="center" vertical="top" wrapText="1"/>
      <protection/>
    </xf>
    <xf numFmtId="0" fontId="15" fillId="33" borderId="14" xfId="0" applyFont="1" applyFill="1" applyBorder="1" applyAlignment="1" applyProtection="1">
      <alignment horizontal="center" vertical="top" wrapText="1"/>
      <protection/>
    </xf>
    <xf numFmtId="0" fontId="15" fillId="33" borderId="26" xfId="0" applyFont="1" applyFill="1" applyBorder="1" applyAlignment="1" applyProtection="1">
      <alignment horizontal="center" vertical="top" wrapText="1"/>
      <protection/>
    </xf>
    <xf numFmtId="0" fontId="9" fillId="0" borderId="0"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0" fontId="15" fillId="10" borderId="0" xfId="0" applyFont="1" applyFill="1" applyBorder="1" applyAlignment="1" applyProtection="1">
      <alignment horizontal="left" vertical="top" wrapText="1"/>
      <protection/>
    </xf>
    <xf numFmtId="0" fontId="15" fillId="33" borderId="53" xfId="0" applyFont="1" applyFill="1" applyBorder="1" applyAlignment="1" applyProtection="1">
      <alignment horizontal="center" vertical="top" wrapText="1"/>
      <protection/>
    </xf>
    <xf numFmtId="0" fontId="15" fillId="33" borderId="15" xfId="0" applyFont="1" applyFill="1" applyBorder="1" applyAlignment="1" applyProtection="1">
      <alignment horizontal="center" vertical="top" wrapText="1"/>
      <protection/>
    </xf>
    <xf numFmtId="0" fontId="9" fillId="0" borderId="0" xfId="0" applyFont="1" applyFill="1" applyBorder="1" applyAlignment="1" applyProtection="1">
      <alignment horizontal="center" vertical="top" wrapText="1"/>
      <protection/>
    </xf>
    <xf numFmtId="0" fontId="28" fillId="37" borderId="51" xfId="0" applyFont="1" applyFill="1" applyBorder="1" applyAlignment="1" applyProtection="1">
      <alignment horizontal="left" vertical="top" wrapText="1"/>
      <protection/>
    </xf>
    <xf numFmtId="0" fontId="28" fillId="37" borderId="26" xfId="0" applyFont="1" applyFill="1" applyBorder="1" applyAlignment="1" applyProtection="1">
      <alignment horizontal="left" vertical="top" wrapText="1"/>
      <protection/>
    </xf>
    <xf numFmtId="0" fontId="29" fillId="37" borderId="51" xfId="0" applyFont="1" applyFill="1" applyBorder="1" applyAlignment="1" applyProtection="1">
      <alignment horizontal="left" vertical="top" wrapText="1"/>
      <protection/>
    </xf>
    <xf numFmtId="0" fontId="29" fillId="37" borderId="26" xfId="0" applyFont="1" applyFill="1" applyBorder="1" applyAlignment="1" applyProtection="1">
      <alignment horizontal="left" vertical="top" wrapText="1"/>
      <protection/>
    </xf>
    <xf numFmtId="0" fontId="0" fillId="37" borderId="26" xfId="0" applyFill="1" applyBorder="1" applyAlignment="1">
      <alignment horizontal="left" vertical="top" wrapText="1"/>
    </xf>
    <xf numFmtId="0" fontId="29" fillId="33" borderId="51" xfId="0" applyFont="1" applyFill="1" applyBorder="1" applyAlignment="1" applyProtection="1">
      <alignment horizontal="left" vertical="top" wrapText="1"/>
      <protection/>
    </xf>
    <xf numFmtId="0" fontId="29" fillId="33" borderId="26" xfId="0" applyFont="1" applyFill="1" applyBorder="1" applyAlignment="1" applyProtection="1">
      <alignment horizontal="left" vertical="top" wrapText="1"/>
      <protection/>
    </xf>
    <xf numFmtId="0" fontId="28" fillId="33" borderId="51" xfId="0" applyFont="1" applyFill="1" applyBorder="1" applyAlignment="1" applyProtection="1">
      <alignment horizontal="left" vertical="top" wrapText="1"/>
      <protection/>
    </xf>
    <xf numFmtId="0" fontId="28" fillId="33" borderId="26" xfId="0" applyFont="1" applyFill="1" applyBorder="1" applyAlignment="1" applyProtection="1">
      <alignment horizontal="left" vertical="top" wrapText="1"/>
      <protection/>
    </xf>
    <xf numFmtId="0" fontId="28" fillId="33" borderId="17" xfId="0" applyFont="1" applyFill="1" applyBorder="1" applyAlignment="1" applyProtection="1">
      <alignment horizontal="left" vertical="top" wrapText="1"/>
      <protection/>
    </xf>
    <xf numFmtId="0" fontId="28" fillId="33" borderId="18" xfId="0" applyFont="1" applyFill="1" applyBorder="1" applyAlignment="1" applyProtection="1">
      <alignment horizontal="left" vertical="top" wrapText="1"/>
      <protection/>
    </xf>
    <xf numFmtId="0" fontId="0" fillId="0" borderId="18" xfId="0" applyBorder="1" applyAlignment="1">
      <alignment/>
    </xf>
    <xf numFmtId="0" fontId="0" fillId="0" borderId="19" xfId="0" applyBorder="1" applyAlignment="1">
      <alignment/>
    </xf>
    <xf numFmtId="0" fontId="28" fillId="33" borderId="14" xfId="0" applyFont="1" applyFill="1" applyBorder="1" applyAlignment="1" applyProtection="1">
      <alignment horizontal="left" vertical="top" wrapText="1"/>
      <protection/>
    </xf>
    <xf numFmtId="0" fontId="0" fillId="0" borderId="14" xfId="0" applyBorder="1" applyAlignment="1">
      <alignment/>
    </xf>
    <xf numFmtId="0" fontId="0" fillId="0" borderId="26" xfId="0" applyBorder="1" applyAlignment="1">
      <alignment/>
    </xf>
    <xf numFmtId="0" fontId="28" fillId="33" borderId="19" xfId="0" applyFont="1" applyFill="1" applyBorder="1" applyAlignment="1" applyProtection="1">
      <alignment horizontal="left" vertical="top" wrapText="1"/>
      <protection/>
    </xf>
    <xf numFmtId="0" fontId="29" fillId="33" borderId="17" xfId="0" applyFont="1" applyFill="1" applyBorder="1" applyAlignment="1" applyProtection="1">
      <alignment horizontal="left" vertical="top" wrapText="1"/>
      <protection/>
    </xf>
    <xf numFmtId="0" fontId="29" fillId="33" borderId="19" xfId="0" applyFont="1" applyFill="1" applyBorder="1" applyAlignment="1" applyProtection="1">
      <alignment horizontal="left" vertical="top" wrapText="1"/>
      <protection/>
    </xf>
    <xf numFmtId="0" fontId="29" fillId="33" borderId="31" xfId="0" applyFont="1" applyFill="1" applyBorder="1" applyAlignment="1" applyProtection="1">
      <alignment horizontal="left" vertical="top" wrapText="1"/>
      <protection/>
    </xf>
    <xf numFmtId="0" fontId="29" fillId="33" borderId="32" xfId="0" applyFont="1" applyFill="1" applyBorder="1" applyAlignment="1" applyProtection="1">
      <alignment horizontal="left" vertical="top" wrapText="1"/>
      <protection/>
    </xf>
    <xf numFmtId="0" fontId="28" fillId="33" borderId="22" xfId="0" applyFont="1" applyFill="1" applyBorder="1" applyAlignment="1" applyProtection="1">
      <alignment horizontal="left" vertical="top" wrapText="1"/>
      <protection/>
    </xf>
    <xf numFmtId="0" fontId="28" fillId="33" borderId="24" xfId="0" applyFont="1" applyFill="1" applyBorder="1" applyAlignment="1" applyProtection="1">
      <alignment horizontal="left" vertical="top" wrapText="1"/>
      <protection/>
    </xf>
    <xf numFmtId="0" fontId="29" fillId="33" borderId="22" xfId="0" applyFont="1" applyFill="1" applyBorder="1" applyAlignment="1" applyProtection="1">
      <alignment horizontal="left" vertical="top" wrapText="1"/>
      <protection/>
    </xf>
    <xf numFmtId="0" fontId="29" fillId="33" borderId="24" xfId="0" applyFont="1" applyFill="1" applyBorder="1" applyAlignment="1" applyProtection="1">
      <alignment horizontal="left" vertical="top" wrapText="1"/>
      <protection/>
    </xf>
    <xf numFmtId="0" fontId="28" fillId="33" borderId="32" xfId="0" applyFont="1" applyFill="1" applyBorder="1" applyAlignment="1" applyProtection="1">
      <alignment horizontal="left" vertical="top" wrapText="1"/>
      <protection/>
    </xf>
    <xf numFmtId="0" fontId="27" fillId="33" borderId="51" xfId="0" applyFont="1" applyFill="1" applyBorder="1" applyAlignment="1" applyProtection="1">
      <alignment horizontal="left" vertical="top" wrapText="1"/>
      <protection/>
    </xf>
    <xf numFmtId="0" fontId="27" fillId="33" borderId="26" xfId="0" applyFont="1" applyFill="1" applyBorder="1" applyAlignment="1" applyProtection="1">
      <alignment horizontal="left" vertical="top" wrapText="1"/>
      <protection/>
    </xf>
    <xf numFmtId="0" fontId="3" fillId="10" borderId="23" xfId="0" applyFont="1" applyFill="1" applyBorder="1" applyAlignment="1" applyProtection="1">
      <alignment horizontal="center" vertical="center" wrapText="1"/>
      <protection/>
    </xf>
    <xf numFmtId="0" fontId="83" fillId="33" borderId="51" xfId="53" applyFill="1" applyBorder="1" applyAlignment="1" applyProtection="1">
      <alignment horizontal="center"/>
      <protection locked="0"/>
    </xf>
    <xf numFmtId="0" fontId="2" fillId="33" borderId="14" xfId="0" applyFont="1" applyFill="1" applyBorder="1" applyAlignment="1" applyProtection="1">
      <alignment horizontal="center"/>
      <protection locked="0"/>
    </xf>
    <xf numFmtId="0" fontId="2" fillId="33" borderId="26" xfId="0" applyFont="1" applyFill="1" applyBorder="1" applyAlignment="1" applyProtection="1">
      <alignment horizontal="center"/>
      <protection locked="0"/>
    </xf>
    <xf numFmtId="0" fontId="5" fillId="10" borderId="0" xfId="0" applyFont="1" applyFill="1" applyBorder="1" applyAlignment="1" applyProtection="1">
      <alignment horizontal="left"/>
      <protection/>
    </xf>
    <xf numFmtId="0" fontId="12" fillId="10" borderId="18" xfId="0" applyFont="1" applyFill="1" applyBorder="1" applyAlignment="1" applyProtection="1">
      <alignment horizontal="center" wrapText="1"/>
      <protection/>
    </xf>
    <xf numFmtId="0" fontId="2" fillId="33" borderId="17" xfId="0" applyFont="1" applyFill="1" applyBorder="1" applyAlignment="1" applyProtection="1">
      <alignment horizontal="center"/>
      <protection locked="0"/>
    </xf>
    <xf numFmtId="0" fontId="2" fillId="33" borderId="18" xfId="0" applyFont="1" applyFill="1" applyBorder="1" applyAlignment="1" applyProtection="1">
      <alignment horizontal="center"/>
      <protection locked="0"/>
    </xf>
    <xf numFmtId="0" fontId="2" fillId="33" borderId="19" xfId="0" applyFont="1" applyFill="1" applyBorder="1" applyAlignment="1" applyProtection="1">
      <alignment horizontal="center"/>
      <protection locked="0"/>
    </xf>
    <xf numFmtId="0" fontId="27" fillId="0" borderId="17" xfId="0" applyFont="1" applyFill="1" applyBorder="1" applyAlignment="1" applyProtection="1">
      <alignment horizontal="left" vertical="top" wrapText="1"/>
      <protection/>
    </xf>
    <xf numFmtId="0" fontId="27" fillId="0" borderId="18" xfId="0" applyFont="1" applyFill="1" applyBorder="1" applyAlignment="1" applyProtection="1">
      <alignment horizontal="left" vertical="top" wrapText="1"/>
      <protection/>
    </xf>
    <xf numFmtId="0" fontId="27" fillId="0" borderId="19" xfId="0" applyFont="1" applyFill="1" applyBorder="1" applyAlignment="1" applyProtection="1">
      <alignment horizontal="left" vertical="top" wrapText="1"/>
      <protection/>
    </xf>
    <xf numFmtId="0" fontId="27" fillId="0" borderId="20" xfId="0" applyFont="1" applyFill="1" applyBorder="1" applyAlignment="1" applyProtection="1">
      <alignment horizontal="left" vertical="top" wrapText="1"/>
      <protection/>
    </xf>
    <xf numFmtId="0" fontId="27" fillId="0" borderId="0" xfId="0" applyFont="1" applyFill="1" applyBorder="1" applyAlignment="1" applyProtection="1">
      <alignment horizontal="left" vertical="top" wrapText="1"/>
      <protection/>
    </xf>
    <xf numFmtId="0" fontId="27" fillId="0" borderId="21" xfId="0" applyFont="1" applyFill="1" applyBorder="1" applyAlignment="1" applyProtection="1">
      <alignment horizontal="left" vertical="top" wrapText="1"/>
      <protection/>
    </xf>
    <xf numFmtId="0" fontId="27" fillId="0" borderId="22" xfId="0" applyFont="1" applyFill="1" applyBorder="1" applyAlignment="1" applyProtection="1">
      <alignment horizontal="left" vertical="top" wrapText="1"/>
      <protection/>
    </xf>
    <xf numFmtId="0" fontId="27" fillId="0" borderId="23" xfId="0" applyFont="1" applyFill="1" applyBorder="1" applyAlignment="1" applyProtection="1">
      <alignment horizontal="left" vertical="top" wrapText="1"/>
      <protection/>
    </xf>
    <xf numFmtId="0" fontId="27" fillId="0" borderId="24" xfId="0" applyFont="1" applyFill="1" applyBorder="1" applyAlignment="1" applyProtection="1">
      <alignment horizontal="left" vertical="top" wrapText="1"/>
      <protection/>
    </xf>
    <xf numFmtId="0" fontId="15" fillId="33" borderId="54" xfId="0" applyFont="1" applyFill="1" applyBorder="1" applyAlignment="1" applyProtection="1">
      <alignment horizontal="left" vertical="center" wrapText="1"/>
      <protection/>
    </xf>
    <xf numFmtId="0" fontId="15" fillId="33" borderId="55" xfId="0" applyFont="1" applyFill="1" applyBorder="1" applyAlignment="1" applyProtection="1">
      <alignment horizontal="left" vertical="center" wrapText="1"/>
      <protection/>
    </xf>
    <xf numFmtId="0" fontId="15" fillId="33" borderId="56" xfId="0" applyFont="1" applyFill="1" applyBorder="1" applyAlignment="1" applyProtection="1">
      <alignment horizontal="left" vertical="center" wrapText="1"/>
      <protection/>
    </xf>
    <xf numFmtId="0" fontId="2" fillId="33" borderId="51" xfId="0" applyFont="1" applyFill="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xf>
    <xf numFmtId="0" fontId="15" fillId="33" borderId="52" xfId="0" applyFont="1" applyFill="1" applyBorder="1" applyAlignment="1" applyProtection="1">
      <alignment horizontal="left" vertical="center" wrapText="1"/>
      <protection/>
    </xf>
    <xf numFmtId="0" fontId="15" fillId="33" borderId="57" xfId="0" applyFont="1" applyFill="1" applyBorder="1" applyAlignment="1" applyProtection="1">
      <alignment horizontal="left" vertical="center" wrapText="1"/>
      <protection/>
    </xf>
    <xf numFmtId="0" fontId="15" fillId="33" borderId="58" xfId="0" applyFont="1" applyFill="1" applyBorder="1" applyAlignment="1" applyProtection="1">
      <alignment horizontal="left" vertical="center" wrapText="1"/>
      <protection/>
    </xf>
    <xf numFmtId="0" fontId="15" fillId="33" borderId="59" xfId="0" applyFont="1" applyFill="1" applyBorder="1" applyAlignment="1" applyProtection="1">
      <alignment horizontal="left" vertical="center" wrapText="1"/>
      <protection/>
    </xf>
    <xf numFmtId="0" fontId="15" fillId="33" borderId="39" xfId="0" applyFont="1" applyFill="1" applyBorder="1" applyAlignment="1" applyProtection="1">
      <alignment horizontal="left" vertical="center" wrapText="1"/>
      <protection/>
    </xf>
    <xf numFmtId="0" fontId="15" fillId="33" borderId="43" xfId="0" applyFont="1" applyFill="1" applyBorder="1" applyAlignment="1" applyProtection="1">
      <alignment horizontal="left" vertical="center" wrapText="1"/>
      <protection/>
    </xf>
    <xf numFmtId="0" fontId="2" fillId="33" borderId="51" xfId="0" applyFont="1" applyFill="1" applyBorder="1" applyAlignment="1" applyProtection="1">
      <alignment horizontal="center"/>
      <protection locked="0"/>
    </xf>
    <xf numFmtId="0" fontId="22" fillId="10" borderId="0" xfId="0" applyFont="1" applyFill="1" applyBorder="1" applyAlignment="1" applyProtection="1">
      <alignment horizontal="left" vertical="center" wrapText="1"/>
      <protection/>
    </xf>
    <xf numFmtId="0" fontId="15" fillId="0" borderId="51" xfId="0" applyFont="1" applyFill="1" applyBorder="1" applyAlignment="1" applyProtection="1">
      <alignment horizontal="center" vertical="center" wrapText="1"/>
      <protection/>
    </xf>
    <xf numFmtId="0" fontId="12" fillId="0" borderId="14" xfId="0" applyFont="1" applyFill="1" applyBorder="1" applyAlignment="1" applyProtection="1">
      <alignment horizontal="center" vertical="center" wrapText="1"/>
      <protection/>
    </xf>
    <xf numFmtId="0" fontId="12" fillId="0" borderId="26" xfId="0" applyFont="1" applyFill="1" applyBorder="1" applyAlignment="1" applyProtection="1">
      <alignment horizontal="center" vertical="center" wrapText="1"/>
      <protection/>
    </xf>
    <xf numFmtId="0" fontId="3" fillId="33" borderId="53" xfId="0" applyFont="1" applyFill="1" applyBorder="1" applyAlignment="1" applyProtection="1">
      <alignment horizontal="center" vertical="center" wrapText="1"/>
      <protection/>
    </xf>
    <xf numFmtId="0" fontId="3" fillId="33" borderId="60" xfId="0" applyFont="1" applyFill="1" applyBorder="1" applyAlignment="1" applyProtection="1">
      <alignment horizontal="center" vertical="center" wrapText="1"/>
      <protection/>
    </xf>
    <xf numFmtId="0" fontId="29" fillId="33" borderId="59" xfId="0" applyFont="1" applyFill="1" applyBorder="1" applyAlignment="1" applyProtection="1">
      <alignment horizontal="left" vertical="top" wrapText="1"/>
      <protection/>
    </xf>
    <xf numFmtId="0" fontId="29" fillId="33" borderId="43" xfId="0" applyFont="1" applyFill="1" applyBorder="1" applyAlignment="1" applyProtection="1">
      <alignment horizontal="left" vertical="top" wrapText="1"/>
      <protection/>
    </xf>
    <xf numFmtId="0" fontId="0" fillId="0" borderId="14" xfId="0" applyBorder="1" applyAlignment="1">
      <alignment/>
    </xf>
    <xf numFmtId="0" fontId="0" fillId="0" borderId="26" xfId="0" applyBorder="1" applyAlignment="1">
      <alignment/>
    </xf>
    <xf numFmtId="0" fontId="112" fillId="10" borderId="18" xfId="0" applyFont="1" applyFill="1" applyBorder="1" applyAlignment="1">
      <alignment horizontal="center"/>
    </xf>
    <xf numFmtId="0" fontId="12" fillId="10" borderId="0" xfId="0" applyFont="1" applyFill="1" applyBorder="1" applyAlignment="1" applyProtection="1">
      <alignment horizontal="center" wrapText="1"/>
      <protection/>
    </xf>
    <xf numFmtId="0" fontId="3" fillId="33" borderId="27" xfId="0" applyFont="1" applyFill="1" applyBorder="1" applyAlignment="1" applyProtection="1">
      <alignment horizontal="center" vertical="center" wrapText="1"/>
      <protection/>
    </xf>
    <xf numFmtId="0" fontId="3" fillId="33" borderId="50" xfId="0" applyFont="1" applyFill="1" applyBorder="1" applyAlignment="1" applyProtection="1">
      <alignment horizontal="center" vertical="center" wrapText="1"/>
      <protection/>
    </xf>
    <xf numFmtId="0" fontId="5" fillId="10" borderId="0" xfId="0" applyFont="1" applyFill="1" applyBorder="1" applyAlignment="1" applyProtection="1">
      <alignment horizontal="center" vertical="center" wrapText="1"/>
      <protection/>
    </xf>
    <xf numFmtId="0" fontId="3" fillId="33" borderId="59" xfId="0" applyFont="1" applyFill="1" applyBorder="1" applyAlignment="1" applyProtection="1">
      <alignment horizontal="left" vertical="top" wrapText="1"/>
      <protection/>
    </xf>
    <xf numFmtId="0" fontId="3" fillId="33" borderId="39" xfId="0" applyFont="1" applyFill="1" applyBorder="1" applyAlignment="1" applyProtection="1">
      <alignment horizontal="left" vertical="top" wrapText="1"/>
      <protection/>
    </xf>
    <xf numFmtId="0" fontId="0" fillId="0" borderId="39" xfId="0" applyBorder="1" applyAlignment="1">
      <alignment horizontal="left" vertical="top" wrapText="1"/>
    </xf>
    <xf numFmtId="0" fontId="0" fillId="0" borderId="43" xfId="0" applyBorder="1" applyAlignment="1">
      <alignment horizontal="left" vertical="top" wrapText="1"/>
    </xf>
    <xf numFmtId="0" fontId="3" fillId="33" borderId="52" xfId="0" applyFont="1" applyFill="1" applyBorder="1" applyAlignment="1" applyProtection="1">
      <alignment horizontal="left" vertical="center" wrapText="1"/>
      <protection/>
    </xf>
    <xf numFmtId="0" fontId="3" fillId="33" borderId="57" xfId="0" applyFont="1" applyFill="1" applyBorder="1" applyAlignment="1" applyProtection="1">
      <alignment horizontal="left" vertical="center" wrapText="1"/>
      <protection/>
    </xf>
    <xf numFmtId="0" fontId="0" fillId="0" borderId="57" xfId="0" applyBorder="1" applyAlignment="1">
      <alignment horizontal="left" vertical="center" wrapText="1"/>
    </xf>
    <xf numFmtId="0" fontId="0" fillId="0" borderId="58" xfId="0" applyBorder="1" applyAlignment="1">
      <alignment horizontal="left" vertical="center" wrapText="1"/>
    </xf>
    <xf numFmtId="0" fontId="113" fillId="34" borderId="10" xfId="0" applyFont="1" applyFill="1" applyBorder="1" applyAlignment="1">
      <alignment horizontal="center"/>
    </xf>
    <xf numFmtId="0" fontId="94" fillId="0" borderId="51" xfId="0" applyFont="1" applyFill="1" applyBorder="1" applyAlignment="1">
      <alignment horizontal="center"/>
    </xf>
    <xf numFmtId="0" fontId="94" fillId="0" borderId="61" xfId="0" applyFont="1" applyFill="1" applyBorder="1" applyAlignment="1">
      <alignment horizontal="center"/>
    </xf>
    <xf numFmtId="0" fontId="97" fillId="10" borderId="23" xfId="0" applyFont="1" applyFill="1" applyBorder="1" applyAlignment="1">
      <alignment/>
    </xf>
    <xf numFmtId="0" fontId="114" fillId="0" borderId="0" xfId="0" applyFont="1" applyAlignment="1" applyProtection="1">
      <alignment horizontal="left"/>
      <protection/>
    </xf>
    <xf numFmtId="0" fontId="0" fillId="4" borderId="51" xfId="0" applyFill="1" applyBorder="1" applyAlignment="1" applyProtection="1">
      <alignment horizontal="center" vertical="center"/>
      <protection/>
    </xf>
    <xf numFmtId="0" fontId="0" fillId="4" borderId="14" xfId="0" applyFill="1" applyBorder="1" applyAlignment="1" applyProtection="1">
      <alignment horizontal="center" vertical="center"/>
      <protection/>
    </xf>
    <xf numFmtId="0" fontId="0" fillId="4" borderId="26" xfId="0" applyFill="1" applyBorder="1" applyAlignment="1" applyProtection="1">
      <alignment horizontal="center" vertical="center"/>
      <protection/>
    </xf>
    <xf numFmtId="0" fontId="0" fillId="4" borderId="41" xfId="0" applyFill="1" applyBorder="1" applyAlignment="1" applyProtection="1">
      <alignment horizontal="left" vertical="center" wrapText="1"/>
      <protection/>
    </xf>
    <xf numFmtId="0" fontId="0" fillId="4" borderId="62" xfId="0" applyFill="1" applyBorder="1" applyAlignment="1" applyProtection="1">
      <alignment horizontal="left" vertical="center" wrapText="1"/>
      <protection/>
    </xf>
    <xf numFmtId="0" fontId="0" fillId="4" borderId="37" xfId="0" applyFill="1" applyBorder="1" applyAlignment="1" applyProtection="1">
      <alignment horizontal="left" vertical="center" wrapText="1"/>
      <protection/>
    </xf>
    <xf numFmtId="0" fontId="0" fillId="4" borderId="63" xfId="0" applyFill="1" applyBorder="1" applyAlignment="1" applyProtection="1">
      <alignment horizontal="left" vertical="center" wrapText="1"/>
      <protection/>
    </xf>
    <xf numFmtId="0" fontId="0" fillId="4" borderId="64" xfId="0" applyFill="1" applyBorder="1" applyAlignment="1" applyProtection="1">
      <alignment horizontal="left" vertical="center" wrapText="1"/>
      <protection/>
    </xf>
    <xf numFmtId="0" fontId="0" fillId="4" borderId="65" xfId="0" applyFill="1" applyBorder="1" applyAlignment="1" applyProtection="1">
      <alignment horizontal="left" vertical="center" wrapText="1"/>
      <protection/>
    </xf>
    <xf numFmtId="0" fontId="100" fillId="6" borderId="46" xfId="0" applyFont="1" applyFill="1" applyBorder="1" applyAlignment="1" applyProtection="1">
      <alignment horizontal="center" vertical="center" wrapText="1"/>
      <protection/>
    </xf>
    <xf numFmtId="0" fontId="100" fillId="6" borderId="35" xfId="0" applyFont="1" applyFill="1" applyBorder="1" applyAlignment="1" applyProtection="1">
      <alignment horizontal="center" vertical="center" wrapText="1"/>
      <protection/>
    </xf>
    <xf numFmtId="0" fontId="86" fillId="36" borderId="41" xfId="56" applyFill="1" applyBorder="1" applyAlignment="1" applyProtection="1">
      <alignment horizontal="center" wrapText="1"/>
      <protection locked="0"/>
    </xf>
    <xf numFmtId="0" fontId="86" fillId="36" borderId="37" xfId="56" applyFill="1" applyBorder="1" applyAlignment="1" applyProtection="1">
      <alignment horizontal="center" wrapText="1"/>
      <protection locked="0"/>
    </xf>
    <xf numFmtId="0" fontId="86" fillId="36" borderId="40" xfId="56" applyFill="1" applyBorder="1" applyAlignment="1" applyProtection="1">
      <alignment horizontal="center" wrapText="1"/>
      <protection locked="0"/>
    </xf>
    <xf numFmtId="0" fontId="86" fillId="36" borderId="38" xfId="56" applyFill="1" applyBorder="1" applyAlignment="1" applyProtection="1">
      <alignment horizontal="center" wrapText="1"/>
      <protection locked="0"/>
    </xf>
    <xf numFmtId="0" fontId="0" fillId="0" borderId="41" xfId="0" applyBorder="1" applyAlignment="1" applyProtection="1">
      <alignment horizontal="left" vertical="center" wrapText="1"/>
      <protection/>
    </xf>
    <xf numFmtId="0" fontId="0" fillId="0" borderId="62" xfId="0" applyBorder="1" applyAlignment="1" applyProtection="1">
      <alignment horizontal="left" vertical="center" wrapText="1"/>
      <protection/>
    </xf>
    <xf numFmtId="0" fontId="0" fillId="0" borderId="37" xfId="0" applyBorder="1" applyAlignment="1" applyProtection="1">
      <alignment horizontal="left" vertical="center" wrapText="1"/>
      <protection/>
    </xf>
    <xf numFmtId="0" fontId="0" fillId="0" borderId="41" xfId="0" applyBorder="1" applyAlignment="1" applyProtection="1">
      <alignment horizontal="center" vertical="center" wrapText="1"/>
      <protection/>
    </xf>
    <xf numFmtId="0" fontId="0" fillId="0" borderId="62" xfId="0"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86" fillId="0" borderId="41" xfId="56" applyFill="1" applyBorder="1" applyAlignment="1" applyProtection="1">
      <alignment horizontal="center" wrapText="1"/>
      <protection locked="0"/>
    </xf>
    <xf numFmtId="0" fontId="86" fillId="0" borderId="37" xfId="56" applyFill="1" applyBorder="1" applyAlignment="1" applyProtection="1">
      <alignment horizontal="center" wrapText="1"/>
      <protection locked="0"/>
    </xf>
    <xf numFmtId="0" fontId="86" fillId="31" borderId="40" xfId="56" applyBorder="1" applyAlignment="1" applyProtection="1">
      <alignment horizontal="center" wrapText="1"/>
      <protection locked="0"/>
    </xf>
    <xf numFmtId="0" fontId="86" fillId="31" borderId="38" xfId="56" applyBorder="1" applyAlignment="1" applyProtection="1">
      <alignment horizontal="center" wrapText="1"/>
      <protection locked="0"/>
    </xf>
    <xf numFmtId="0" fontId="104" fillId="36" borderId="41" xfId="56" applyFont="1" applyFill="1" applyBorder="1" applyAlignment="1" applyProtection="1">
      <alignment horizontal="center" vertical="center"/>
      <protection locked="0"/>
    </xf>
    <xf numFmtId="0" fontId="104" fillId="36" borderId="37" xfId="56" applyFont="1" applyFill="1" applyBorder="1" applyAlignment="1" applyProtection="1">
      <alignment horizontal="center" vertical="center"/>
      <protection locked="0"/>
    </xf>
    <xf numFmtId="0" fontId="104" fillId="31" borderId="41" xfId="56" applyFont="1" applyBorder="1" applyAlignment="1" applyProtection="1">
      <alignment horizontal="center" vertical="center"/>
      <protection locked="0"/>
    </xf>
    <xf numFmtId="0" fontId="104" fillId="31" borderId="37" xfId="56" applyFont="1" applyBorder="1" applyAlignment="1" applyProtection="1">
      <alignment horizontal="center" vertical="center"/>
      <protection locked="0"/>
    </xf>
    <xf numFmtId="0" fontId="100" fillId="6" borderId="42" xfId="0" applyFont="1" applyFill="1" applyBorder="1" applyAlignment="1" applyProtection="1">
      <alignment horizontal="center" vertical="center" wrapText="1"/>
      <protection/>
    </xf>
    <xf numFmtId="0" fontId="100" fillId="6" borderId="43" xfId="0" applyFont="1" applyFill="1" applyBorder="1" applyAlignment="1" applyProtection="1">
      <alignment horizontal="center" vertical="center" wrapText="1"/>
      <protection/>
    </xf>
    <xf numFmtId="0" fontId="100" fillId="6" borderId="46" xfId="0" applyFont="1" applyFill="1" applyBorder="1" applyAlignment="1" applyProtection="1">
      <alignment horizontal="center" vertical="center"/>
      <protection/>
    </xf>
    <xf numFmtId="0" fontId="100" fillId="6" borderId="35" xfId="0" applyFont="1" applyFill="1" applyBorder="1" applyAlignment="1" applyProtection="1">
      <alignment horizontal="center" vertical="center"/>
      <protection/>
    </xf>
    <xf numFmtId="0" fontId="104" fillId="31" borderId="42" xfId="56" applyFont="1" applyBorder="1" applyAlignment="1" applyProtection="1">
      <alignment horizontal="center" vertical="center" wrapText="1"/>
      <protection locked="0"/>
    </xf>
    <xf numFmtId="0" fontId="104" fillId="31" borderId="43" xfId="56" applyFont="1" applyBorder="1" applyAlignment="1" applyProtection="1">
      <alignment horizontal="center" vertical="center" wrapText="1"/>
      <protection locked="0"/>
    </xf>
    <xf numFmtId="0" fontId="104" fillId="36" borderId="42" xfId="56" applyFont="1" applyFill="1" applyBorder="1" applyAlignment="1" applyProtection="1">
      <alignment horizontal="center" vertical="center" wrapText="1"/>
      <protection locked="0"/>
    </xf>
    <xf numFmtId="0" fontId="104" fillId="36" borderId="43" xfId="56" applyFont="1" applyFill="1" applyBorder="1" applyAlignment="1" applyProtection="1">
      <alignment horizontal="center" vertical="center" wrapText="1"/>
      <protection locked="0"/>
    </xf>
    <xf numFmtId="0" fontId="100" fillId="6" borderId="57" xfId="0" applyFont="1" applyFill="1" applyBorder="1" applyAlignment="1" applyProtection="1">
      <alignment horizontal="center" vertical="center"/>
      <protection/>
    </xf>
    <xf numFmtId="0" fontId="100" fillId="6" borderId="52" xfId="0" applyFont="1" applyFill="1" applyBorder="1" applyAlignment="1" applyProtection="1">
      <alignment horizontal="center" vertical="center" wrapText="1"/>
      <protection/>
    </xf>
    <xf numFmtId="0" fontId="100" fillId="6" borderId="58" xfId="0" applyFont="1" applyFill="1" applyBorder="1" applyAlignment="1" applyProtection="1">
      <alignment horizontal="center" vertical="center"/>
      <protection/>
    </xf>
    <xf numFmtId="0" fontId="0" fillId="0" borderId="45" xfId="0" applyBorder="1" applyAlignment="1" applyProtection="1">
      <alignment horizontal="left" vertical="center" wrapText="1"/>
      <protection/>
    </xf>
    <xf numFmtId="0" fontId="86" fillId="36" borderId="39" xfId="56" applyFill="1" applyBorder="1" applyAlignment="1" applyProtection="1">
      <alignment horizontal="center" vertical="center"/>
      <protection locked="0"/>
    </xf>
    <xf numFmtId="0" fontId="86" fillId="36" borderId="43" xfId="56" applyFill="1" applyBorder="1" applyAlignment="1" applyProtection="1">
      <alignment horizontal="center" vertical="center"/>
      <protection locked="0"/>
    </xf>
    <xf numFmtId="0" fontId="86" fillId="36" borderId="59" xfId="56" applyFill="1" applyBorder="1" applyAlignment="1" applyProtection="1">
      <alignment horizontal="center" vertical="center" wrapText="1"/>
      <protection locked="0"/>
    </xf>
    <xf numFmtId="0" fontId="86" fillId="36" borderId="31" xfId="56" applyFill="1" applyBorder="1" applyAlignment="1" applyProtection="1">
      <alignment horizontal="center" vertical="center" wrapText="1"/>
      <protection locked="0"/>
    </xf>
    <xf numFmtId="0" fontId="86" fillId="36" borderId="42" xfId="56" applyFill="1" applyBorder="1" applyAlignment="1" applyProtection="1">
      <alignment horizontal="center" vertical="center" wrapText="1"/>
      <protection locked="0"/>
    </xf>
    <xf numFmtId="0" fontId="86" fillId="36" borderId="43" xfId="56" applyFill="1" applyBorder="1" applyAlignment="1" applyProtection="1">
      <alignment horizontal="center" vertical="center" wrapText="1"/>
      <protection locked="0"/>
    </xf>
    <xf numFmtId="0" fontId="100" fillId="6" borderId="39" xfId="0" applyFont="1" applyFill="1" applyBorder="1" applyAlignment="1" applyProtection="1">
      <alignment horizontal="center" vertical="center" wrapText="1"/>
      <protection/>
    </xf>
    <xf numFmtId="0" fontId="86" fillId="31" borderId="39" xfId="56" applyBorder="1" applyAlignment="1" applyProtection="1">
      <alignment horizontal="center" vertical="center"/>
      <protection locked="0"/>
    </xf>
    <xf numFmtId="10" fontId="86" fillId="31" borderId="42" xfId="56" applyNumberFormat="1" applyBorder="1" applyAlignment="1" applyProtection="1">
      <alignment horizontal="center" vertical="center" wrapText="1"/>
      <protection locked="0"/>
    </xf>
    <xf numFmtId="10" fontId="86" fillId="31" borderId="31" xfId="56" applyNumberFormat="1" applyBorder="1" applyAlignment="1" applyProtection="1">
      <alignment horizontal="center" vertical="center" wrapText="1"/>
      <protection locked="0"/>
    </xf>
    <xf numFmtId="0" fontId="86" fillId="31" borderId="42" xfId="56" applyBorder="1" applyAlignment="1" applyProtection="1">
      <alignment horizontal="center" vertical="center" wrapText="1"/>
      <protection locked="0"/>
    </xf>
    <xf numFmtId="0" fontId="86" fillId="31" borderId="39" xfId="56" applyBorder="1" applyAlignment="1" applyProtection="1">
      <alignment horizontal="center" vertical="center" wrapText="1"/>
      <protection locked="0"/>
    </xf>
    <xf numFmtId="9" fontId="86" fillId="36" borderId="59" xfId="59" applyFont="1" applyFill="1" applyBorder="1" applyAlignment="1" applyProtection="1">
      <alignment horizontal="center" vertical="center" wrapText="1"/>
      <protection locked="0"/>
    </xf>
    <xf numFmtId="9" fontId="86" fillId="36" borderId="31" xfId="59" applyFont="1" applyFill="1" applyBorder="1" applyAlignment="1" applyProtection="1">
      <alignment horizontal="center" vertical="center" wrapText="1"/>
      <protection locked="0"/>
    </xf>
    <xf numFmtId="0" fontId="86" fillId="31" borderId="43" xfId="56" applyBorder="1" applyAlignment="1" applyProtection="1">
      <alignment horizontal="center" vertical="center" wrapText="1"/>
      <protection locked="0"/>
    </xf>
    <xf numFmtId="0" fontId="86" fillId="31" borderId="42" xfId="56" applyBorder="1" applyAlignment="1" applyProtection="1">
      <alignment horizontal="center"/>
      <protection locked="0"/>
    </xf>
    <xf numFmtId="0" fontId="86" fillId="31" borderId="43" xfId="56" applyBorder="1" applyAlignment="1" applyProtection="1">
      <alignment horizontal="center"/>
      <protection locked="0"/>
    </xf>
    <xf numFmtId="0" fontId="86" fillId="36" borderId="42" xfId="56" applyFill="1" applyBorder="1" applyAlignment="1" applyProtection="1">
      <alignment horizontal="center" vertical="center"/>
      <protection locked="0"/>
    </xf>
    <xf numFmtId="0" fontId="86" fillId="36" borderId="31" xfId="56" applyFill="1" applyBorder="1" applyAlignment="1" applyProtection="1">
      <alignment horizontal="center" vertical="center"/>
      <protection locked="0"/>
    </xf>
    <xf numFmtId="0" fontId="86" fillId="31" borderId="42" xfId="56" applyBorder="1" applyAlignment="1" applyProtection="1">
      <alignment horizontal="center" vertical="center"/>
      <protection locked="0"/>
    </xf>
    <xf numFmtId="0" fontId="86" fillId="31" borderId="31" xfId="56" applyBorder="1" applyAlignment="1" applyProtection="1">
      <alignment horizontal="center" vertical="center"/>
      <protection locked="0"/>
    </xf>
    <xf numFmtId="0" fontId="0" fillId="4" borderId="27" xfId="0" applyFill="1" applyBorder="1" applyAlignment="1" applyProtection="1">
      <alignment horizontal="center" vertical="center"/>
      <protection/>
    </xf>
    <xf numFmtId="0" fontId="0" fillId="4" borderId="66" xfId="0" applyFill="1" applyBorder="1" applyAlignment="1" applyProtection="1">
      <alignment horizontal="center" vertical="center"/>
      <protection/>
    </xf>
    <xf numFmtId="0" fontId="0" fillId="4" borderId="16" xfId="0" applyFill="1" applyBorder="1" applyAlignment="1" applyProtection="1">
      <alignment horizontal="center" vertical="center"/>
      <protection/>
    </xf>
    <xf numFmtId="0" fontId="100" fillId="6" borderId="52" xfId="0" applyFont="1" applyFill="1" applyBorder="1" applyAlignment="1" applyProtection="1">
      <alignment horizontal="center" vertical="center"/>
      <protection/>
    </xf>
    <xf numFmtId="0" fontId="86" fillId="31" borderId="31" xfId="56" applyBorder="1" applyAlignment="1" applyProtection="1">
      <alignment horizontal="center" vertical="center" wrapText="1"/>
      <protection locked="0"/>
    </xf>
    <xf numFmtId="0" fontId="0" fillId="4" borderId="67" xfId="0" applyFill="1" applyBorder="1" applyAlignment="1" applyProtection="1">
      <alignment horizontal="center" vertical="center"/>
      <protection/>
    </xf>
    <xf numFmtId="0" fontId="0" fillId="4" borderId="50" xfId="0" applyFill="1" applyBorder="1" applyAlignment="1" applyProtection="1">
      <alignment horizontal="center" vertical="center"/>
      <protection/>
    </xf>
    <xf numFmtId="0" fontId="0" fillId="0" borderId="32" xfId="0" applyBorder="1" applyAlignment="1" applyProtection="1">
      <alignment horizontal="left" vertical="center" wrapText="1"/>
      <protection/>
    </xf>
    <xf numFmtId="0" fontId="100" fillId="6" borderId="31" xfId="0" applyFont="1" applyFill="1"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86" fillId="31" borderId="41" xfId="56" applyBorder="1" applyAlignment="1" applyProtection="1">
      <alignment horizontal="center" vertical="center"/>
      <protection locked="0"/>
    </xf>
    <xf numFmtId="0" fontId="86" fillId="31" borderId="37" xfId="56" applyBorder="1" applyAlignment="1" applyProtection="1">
      <alignment horizontal="center" vertical="center"/>
      <protection locked="0"/>
    </xf>
    <xf numFmtId="0" fontId="86" fillId="31" borderId="41" xfId="56" applyFill="1" applyBorder="1" applyAlignment="1" applyProtection="1">
      <alignment horizontal="center" vertical="center"/>
      <protection locked="0"/>
    </xf>
    <xf numFmtId="0" fontId="86" fillId="31" borderId="37" xfId="56" applyFill="1" applyBorder="1" applyAlignment="1" applyProtection="1">
      <alignment horizontal="center" vertical="center"/>
      <protection locked="0"/>
    </xf>
    <xf numFmtId="0" fontId="86" fillId="0" borderId="41" xfId="56" applyFill="1" applyBorder="1" applyAlignment="1" applyProtection="1">
      <alignment horizontal="center" vertical="center"/>
      <protection locked="0"/>
    </xf>
    <xf numFmtId="0" fontId="86" fillId="0" borderId="37" xfId="56" applyFill="1" applyBorder="1" applyAlignment="1" applyProtection="1">
      <alignment horizontal="center" vertical="center"/>
      <protection locked="0"/>
    </xf>
    <xf numFmtId="0" fontId="86" fillId="31" borderId="40" xfId="56" applyBorder="1" applyAlignment="1" applyProtection="1">
      <alignment horizontal="center" vertical="center"/>
      <protection locked="0"/>
    </xf>
    <xf numFmtId="0" fontId="86" fillId="31" borderId="38" xfId="56" applyBorder="1" applyAlignment="1" applyProtection="1">
      <alignment horizontal="center" vertical="center"/>
      <protection locked="0"/>
    </xf>
    <xf numFmtId="0" fontId="86" fillId="36" borderId="40" xfId="56" applyFill="1" applyBorder="1" applyAlignment="1" applyProtection="1">
      <alignment horizontal="center" vertical="center"/>
      <protection locked="0"/>
    </xf>
    <xf numFmtId="0" fontId="86" fillId="36" borderId="38" xfId="56" applyFill="1" applyBorder="1" applyAlignment="1" applyProtection="1">
      <alignment horizontal="center" vertical="center"/>
      <protection locked="0"/>
    </xf>
    <xf numFmtId="0" fontId="86" fillId="36" borderId="41" xfId="56" applyFill="1" applyBorder="1" applyAlignment="1" applyProtection="1">
      <alignment horizontal="center" vertical="center"/>
      <protection locked="0"/>
    </xf>
    <xf numFmtId="0" fontId="86" fillId="36" borderId="37" xfId="56" applyFill="1" applyBorder="1" applyAlignment="1" applyProtection="1">
      <alignment horizontal="center" vertical="center"/>
      <protection locked="0"/>
    </xf>
    <xf numFmtId="0" fontId="0" fillId="4" borderId="41" xfId="0" applyFill="1" applyBorder="1" applyAlignment="1" applyProtection="1">
      <alignment horizontal="center" vertical="center" wrapText="1"/>
      <protection/>
    </xf>
    <xf numFmtId="0" fontId="0" fillId="4" borderId="62" xfId="0" applyFill="1" applyBorder="1" applyAlignment="1" applyProtection="1">
      <alignment horizontal="center" vertical="center" wrapText="1"/>
      <protection/>
    </xf>
    <xf numFmtId="0" fontId="0" fillId="4" borderId="37" xfId="0" applyFill="1" applyBorder="1" applyAlignment="1" applyProtection="1">
      <alignment horizontal="center" vertical="center" wrapText="1"/>
      <protection/>
    </xf>
    <xf numFmtId="10" fontId="86" fillId="36" borderId="42" xfId="56" applyNumberFormat="1" applyFill="1" applyBorder="1" applyAlignment="1" applyProtection="1">
      <alignment horizontal="center" vertical="center"/>
      <protection locked="0"/>
    </xf>
    <xf numFmtId="10" fontId="86" fillId="36" borderId="31" xfId="56" applyNumberFormat="1" applyFill="1" applyBorder="1" applyAlignment="1" applyProtection="1">
      <alignment horizontal="center" vertical="center"/>
      <protection locked="0"/>
    </xf>
    <xf numFmtId="0" fontId="104" fillId="36" borderId="42" xfId="56" applyFont="1" applyFill="1" applyBorder="1" applyAlignment="1" applyProtection="1">
      <alignment horizontal="center" vertical="center"/>
      <protection locked="0"/>
    </xf>
    <xf numFmtId="0" fontId="104" fillId="36" borderId="31" xfId="56" applyFont="1" applyFill="1" applyBorder="1" applyAlignment="1" applyProtection="1">
      <alignment horizontal="center" vertical="center"/>
      <protection locked="0"/>
    </xf>
    <xf numFmtId="0" fontId="0" fillId="0" borderId="63" xfId="0" applyBorder="1" applyAlignment="1" applyProtection="1">
      <alignment horizontal="left" vertical="center" wrapText="1"/>
      <protection/>
    </xf>
    <xf numFmtId="0" fontId="0" fillId="0" borderId="65" xfId="0" applyBorder="1" applyAlignment="1" applyProtection="1">
      <alignment horizontal="left" vertical="center" wrapText="1"/>
      <protection/>
    </xf>
    <xf numFmtId="0" fontId="104" fillId="31" borderId="42" xfId="56" applyFont="1" applyBorder="1" applyAlignment="1" applyProtection="1">
      <alignment horizontal="center" vertical="center"/>
      <protection locked="0"/>
    </xf>
    <xf numFmtId="0" fontId="104" fillId="31" borderId="31" xfId="56" applyFont="1" applyBorder="1" applyAlignment="1" applyProtection="1">
      <alignment horizontal="center" vertical="center"/>
      <protection locked="0"/>
    </xf>
    <xf numFmtId="0" fontId="95" fillId="10" borderId="18" xfId="0" applyFont="1" applyFill="1" applyBorder="1" applyAlignment="1">
      <alignment horizontal="center" vertical="center"/>
    </xf>
    <xf numFmtId="0" fontId="20" fillId="10" borderId="17" xfId="0" applyFont="1" applyFill="1" applyBorder="1" applyAlignment="1">
      <alignment horizontal="center" vertical="top" wrapText="1"/>
    </xf>
    <xf numFmtId="0" fontId="20" fillId="10" borderId="18" xfId="0" applyFont="1" applyFill="1" applyBorder="1" applyAlignment="1">
      <alignment horizontal="center" vertical="top" wrapText="1"/>
    </xf>
    <xf numFmtId="0" fontId="105" fillId="10" borderId="18" xfId="0" applyFont="1" applyFill="1" applyBorder="1" applyAlignment="1">
      <alignment horizontal="center" vertical="top" wrapText="1"/>
    </xf>
    <xf numFmtId="0" fontId="83" fillId="10" borderId="22" xfId="53" applyFill="1" applyBorder="1" applyAlignment="1" applyProtection="1">
      <alignment horizontal="center" vertical="top" wrapText="1"/>
      <protection/>
    </xf>
    <xf numFmtId="0" fontId="83" fillId="10" borderId="23" xfId="53" applyFill="1" applyBorder="1" applyAlignment="1" applyProtection="1">
      <alignment horizontal="center" vertical="top" wrapText="1"/>
      <protection/>
    </xf>
    <xf numFmtId="0" fontId="115" fillId="33" borderId="42" xfId="0" applyFont="1" applyFill="1" applyBorder="1" applyAlignment="1">
      <alignment horizontal="center" vertical="center"/>
    </xf>
    <xf numFmtId="0" fontId="115" fillId="33" borderId="39" xfId="0" applyFont="1" applyFill="1" applyBorder="1" applyAlignment="1">
      <alignment horizontal="center" vertical="center"/>
    </xf>
    <xf numFmtId="0" fontId="115" fillId="33" borderId="31" xfId="0" applyFont="1" applyFill="1" applyBorder="1" applyAlignment="1">
      <alignment horizontal="center" vertical="center"/>
    </xf>
    <xf numFmtId="0" fontId="86" fillId="36" borderId="42" xfId="56" applyFill="1" applyBorder="1" applyAlignment="1" applyProtection="1">
      <alignment horizontal="center"/>
      <protection locked="0"/>
    </xf>
    <xf numFmtId="0" fontId="86" fillId="36" borderId="43" xfId="56" applyFill="1" applyBorder="1" applyAlignment="1" applyProtection="1">
      <alignment horizontal="center"/>
      <protection locked="0"/>
    </xf>
    <xf numFmtId="0" fontId="86" fillId="31" borderId="42" xfId="56" applyBorder="1" applyAlignment="1" applyProtection="1">
      <alignment horizontal="left" vertical="center" wrapText="1"/>
      <protection locked="0"/>
    </xf>
    <xf numFmtId="0" fontId="86" fillId="31" borderId="39" xfId="56" applyBorder="1" applyAlignment="1" applyProtection="1">
      <alignment horizontal="left" vertical="center" wrapText="1"/>
      <protection locked="0"/>
    </xf>
    <xf numFmtId="0" fontId="86" fillId="31" borderId="43" xfId="56" applyBorder="1" applyAlignment="1" applyProtection="1">
      <alignment horizontal="left" vertical="center" wrapText="1"/>
      <protection locked="0"/>
    </xf>
    <xf numFmtId="0" fontId="86" fillId="36" borderId="42" xfId="56" applyFill="1" applyBorder="1" applyAlignment="1" applyProtection="1">
      <alignment horizontal="left" vertical="center" wrapText="1"/>
      <protection locked="0"/>
    </xf>
    <xf numFmtId="0" fontId="86" fillId="36" borderId="39" xfId="56" applyFill="1" applyBorder="1" applyAlignment="1" applyProtection="1">
      <alignment horizontal="left" vertical="center" wrapText="1"/>
      <protection locked="0"/>
    </xf>
    <xf numFmtId="0" fontId="86" fillId="36" borderId="43" xfId="56"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0</xdr:row>
      <xdr:rowOff>171450</xdr:rowOff>
    </xdr:from>
    <xdr:to>
      <xdr:col>2</xdr:col>
      <xdr:colOff>809625</xdr:colOff>
      <xdr:row>6</xdr:row>
      <xdr:rowOff>47625</xdr:rowOff>
    </xdr:to>
    <xdr:sp>
      <xdr:nvSpPr>
        <xdr:cNvPr id="1" name="AutoShape 4"/>
        <xdr:cNvSpPr>
          <a:spLocks noChangeAspect="1"/>
        </xdr:cNvSpPr>
      </xdr:nvSpPr>
      <xdr:spPr>
        <a:xfrm>
          <a:off x="762000" y="171450"/>
          <a:ext cx="933450" cy="1123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76200</xdr:colOff>
      <xdr:row>3</xdr:row>
      <xdr:rowOff>200025</xdr:rowOff>
    </xdr:to>
    <xdr:pic>
      <xdr:nvPicPr>
        <xdr:cNvPr id="2" name="Picture 6"/>
        <xdr:cNvPicPr preferRelativeResize="1">
          <a:picLocks noChangeAspect="1"/>
        </xdr:cNvPicPr>
      </xdr:nvPicPr>
      <xdr:blipFill>
        <a:blip r:embed="rId1"/>
        <a:srcRect t="13006" b="23802"/>
        <a:stretch>
          <a:fillRect/>
        </a:stretch>
      </xdr:blipFill>
      <xdr:spPr>
        <a:xfrm>
          <a:off x="180975" y="209550"/>
          <a:ext cx="7810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1257300</xdr:colOff>
      <xdr:row>4</xdr:row>
      <xdr:rowOff>57150</xdr:rowOff>
    </xdr:to>
    <xdr:pic>
      <xdr:nvPicPr>
        <xdr:cNvPr id="1" name="logo-image" descr="Home"/>
        <xdr:cNvPicPr preferRelativeResize="1">
          <a:picLocks noChangeAspect="1"/>
        </xdr:cNvPicPr>
      </xdr:nvPicPr>
      <xdr:blipFill>
        <a:blip r:embed="rId1"/>
        <a:stretch>
          <a:fillRect/>
        </a:stretch>
      </xdr:blipFill>
      <xdr:spPr>
        <a:xfrm>
          <a:off x="219075" y="238125"/>
          <a:ext cx="123825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eoky2009@gmail.com" TargetMode="External" /><Relationship Id="rId2" Type="http://schemas.openxmlformats.org/officeDocument/2006/relationships/hyperlink" Target="mailto:nmwihava@gmail.com" TargetMode="External" /><Relationship Id="rId3" Type="http://schemas.openxmlformats.org/officeDocument/2006/relationships/hyperlink" Target="mailto:lachr@dtu.dk" TargetMode="External" /><Relationship Id="rId4" Type="http://schemas.openxmlformats.org/officeDocument/2006/relationships/hyperlink" Target="mailto:ps@vpo.go.tz" TargetMode="External" /><Relationship Id="rId5"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mailto:leoky2009@gmail.com" TargetMode="External" /><Relationship Id="rId2" Type="http://schemas.openxmlformats.org/officeDocument/2006/relationships/hyperlink" Target="mailto:lachr@dtu.dk" TargetMode="Externa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P177"/>
  <sheetViews>
    <sheetView tabSelected="1" zoomScale="75" zoomScaleNormal="75" zoomScalePageLayoutView="0" workbookViewId="0" topLeftCell="C1">
      <selection activeCell="D3" sqref="D3"/>
    </sheetView>
  </sheetViews>
  <sheetFormatPr defaultColWidth="102.28125" defaultRowHeight="15"/>
  <cols>
    <col min="1" max="1" width="2.421875" style="1" customWidth="1"/>
    <col min="2" max="2" width="10.8515625" style="138" customWidth="1"/>
    <col min="3" max="3" width="14.8515625" style="138" customWidth="1"/>
    <col min="4" max="4" width="174.28125" style="1" customWidth="1"/>
    <col min="5" max="5" width="3.71093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39"/>
      <c r="C2" s="140"/>
      <c r="D2" s="79"/>
      <c r="E2" s="80"/>
    </row>
    <row r="3" spans="2:5" ht="19.5" thickBot="1">
      <c r="B3" s="141"/>
      <c r="C3" s="142"/>
      <c r="D3" s="90" t="s">
        <v>244</v>
      </c>
      <c r="E3" s="82"/>
    </row>
    <row r="4" spans="2:5" ht="15.75" thickBot="1">
      <c r="B4" s="141"/>
      <c r="C4" s="142"/>
      <c r="D4" s="81"/>
      <c r="E4" s="82"/>
    </row>
    <row r="5" spans="2:5" ht="15.75" thickBot="1">
      <c r="B5" s="141"/>
      <c r="C5" s="145" t="s">
        <v>287</v>
      </c>
      <c r="D5" s="286" t="s">
        <v>754</v>
      </c>
      <c r="E5" s="82"/>
    </row>
    <row r="6" spans="2:16" s="3" customFormat="1" ht="15.75" thickBot="1">
      <c r="B6" s="143"/>
      <c r="C6" s="88"/>
      <c r="D6" s="49"/>
      <c r="E6" s="47"/>
      <c r="G6" s="2"/>
      <c r="H6" s="2"/>
      <c r="I6" s="2"/>
      <c r="J6" s="2"/>
      <c r="K6" s="2"/>
      <c r="L6" s="2"/>
      <c r="M6" s="2"/>
      <c r="N6" s="2"/>
      <c r="O6" s="2"/>
      <c r="P6" s="2"/>
    </row>
    <row r="7" spans="2:16" s="3" customFormat="1" ht="30.75" customHeight="1" thickBot="1">
      <c r="B7" s="143"/>
      <c r="C7" s="83" t="s">
        <v>214</v>
      </c>
      <c r="D7" s="15" t="s">
        <v>675</v>
      </c>
      <c r="E7" s="47"/>
      <c r="G7" s="2"/>
      <c r="H7" s="2"/>
      <c r="I7" s="2"/>
      <c r="J7" s="2"/>
      <c r="K7" s="2"/>
      <c r="L7" s="2"/>
      <c r="M7" s="2"/>
      <c r="N7" s="2"/>
      <c r="O7" s="2"/>
      <c r="P7" s="2"/>
    </row>
    <row r="8" spans="2:16" s="3" customFormat="1" ht="15" hidden="1">
      <c r="B8" s="141"/>
      <c r="C8" s="142"/>
      <c r="D8" s="81"/>
      <c r="E8" s="47"/>
      <c r="G8" s="2"/>
      <c r="H8" s="2"/>
      <c r="I8" s="2"/>
      <c r="J8" s="2"/>
      <c r="K8" s="2"/>
      <c r="L8" s="2"/>
      <c r="M8" s="2"/>
      <c r="N8" s="2"/>
      <c r="O8" s="2"/>
      <c r="P8" s="2"/>
    </row>
    <row r="9" spans="2:16" s="3" customFormat="1" ht="15" hidden="1">
      <c r="B9" s="141"/>
      <c r="C9" s="142"/>
      <c r="D9" s="81"/>
      <c r="E9" s="47"/>
      <c r="G9" s="2"/>
      <c r="H9" s="2"/>
      <c r="I9" s="2"/>
      <c r="J9" s="2"/>
      <c r="K9" s="2"/>
      <c r="L9" s="2"/>
      <c r="M9" s="2"/>
      <c r="N9" s="2"/>
      <c r="O9" s="2"/>
      <c r="P9" s="2"/>
    </row>
    <row r="10" spans="2:16" s="3" customFormat="1" ht="15" hidden="1">
      <c r="B10" s="141"/>
      <c r="C10" s="142"/>
      <c r="D10" s="81"/>
      <c r="E10" s="47"/>
      <c r="G10" s="2"/>
      <c r="H10" s="2"/>
      <c r="I10" s="2"/>
      <c r="J10" s="2"/>
      <c r="K10" s="2"/>
      <c r="L10" s="2"/>
      <c r="M10" s="2"/>
      <c r="N10" s="2"/>
      <c r="O10" s="2"/>
      <c r="P10" s="2"/>
    </row>
    <row r="11" spans="2:16" s="3" customFormat="1" ht="15" hidden="1">
      <c r="B11" s="141"/>
      <c r="C11" s="142"/>
      <c r="D11" s="81"/>
      <c r="E11" s="47"/>
      <c r="G11" s="2"/>
      <c r="H11" s="2"/>
      <c r="I11" s="2"/>
      <c r="J11" s="2"/>
      <c r="K11" s="2"/>
      <c r="L11" s="2"/>
      <c r="M11" s="2"/>
      <c r="N11" s="2"/>
      <c r="O11" s="2"/>
      <c r="P11" s="2"/>
    </row>
    <row r="12" spans="2:16" s="3" customFormat="1" ht="15.75" thickBot="1">
      <c r="B12" s="143"/>
      <c r="C12" s="88"/>
      <c r="D12" s="49"/>
      <c r="E12" s="47"/>
      <c r="G12" s="2"/>
      <c r="H12" s="2"/>
      <c r="I12" s="2"/>
      <c r="J12" s="2"/>
      <c r="K12" s="2"/>
      <c r="L12" s="2"/>
      <c r="M12" s="2"/>
      <c r="N12" s="2"/>
      <c r="O12" s="2"/>
      <c r="P12" s="2"/>
    </row>
    <row r="13" spans="2:16" s="3" customFormat="1" ht="153.75" customHeight="1" thickBot="1">
      <c r="B13" s="143"/>
      <c r="C13" s="84" t="s">
        <v>0</v>
      </c>
      <c r="D13" s="15" t="s">
        <v>676</v>
      </c>
      <c r="E13" s="47"/>
      <c r="G13" s="2"/>
      <c r="H13" s="2"/>
      <c r="I13" s="2"/>
      <c r="J13" s="2"/>
      <c r="K13" s="2"/>
      <c r="L13" s="2"/>
      <c r="M13" s="2"/>
      <c r="N13" s="2"/>
      <c r="O13" s="2"/>
      <c r="P13" s="2"/>
    </row>
    <row r="14" spans="2:16" s="3" customFormat="1" ht="15.75" thickBot="1">
      <c r="B14" s="143"/>
      <c r="C14" s="88"/>
      <c r="D14" s="49"/>
      <c r="E14" s="47"/>
      <c r="G14" s="2"/>
      <c r="H14" s="2" t="s">
        <v>1</v>
      </c>
      <c r="I14" s="2" t="s">
        <v>2</v>
      </c>
      <c r="J14" s="2"/>
      <c r="K14" s="2" t="s">
        <v>3</v>
      </c>
      <c r="L14" s="2" t="s">
        <v>4</v>
      </c>
      <c r="M14" s="2" t="s">
        <v>5</v>
      </c>
      <c r="N14" s="2" t="s">
        <v>6</v>
      </c>
      <c r="O14" s="2" t="s">
        <v>7</v>
      </c>
      <c r="P14" s="2" t="s">
        <v>8</v>
      </c>
    </row>
    <row r="15" spans="2:16" s="3" customFormat="1" ht="16.5" thickBot="1">
      <c r="B15" s="143"/>
      <c r="C15" s="85" t="s">
        <v>204</v>
      </c>
      <c r="D15" s="260" t="s">
        <v>677</v>
      </c>
      <c r="E15" s="47"/>
      <c r="G15" s="2"/>
      <c r="H15" s="4" t="s">
        <v>9</v>
      </c>
      <c r="I15" s="2" t="s">
        <v>10</v>
      </c>
      <c r="J15" s="2" t="s">
        <v>11</v>
      </c>
      <c r="K15" s="2" t="s">
        <v>12</v>
      </c>
      <c r="L15" s="2">
        <v>1</v>
      </c>
      <c r="M15" s="2">
        <v>1</v>
      </c>
      <c r="N15" s="2" t="s">
        <v>13</v>
      </c>
      <c r="O15" s="2" t="s">
        <v>14</v>
      </c>
      <c r="P15" s="2" t="s">
        <v>15</v>
      </c>
    </row>
    <row r="16" spans="2:16" s="3" customFormat="1" ht="29.25" customHeight="1">
      <c r="B16" s="354" t="s">
        <v>274</v>
      </c>
      <c r="C16" s="359"/>
      <c r="D16" s="16" t="s">
        <v>678</v>
      </c>
      <c r="E16" s="47"/>
      <c r="G16" s="2"/>
      <c r="H16" s="4" t="s">
        <v>16</v>
      </c>
      <c r="I16" s="2" t="s">
        <v>17</v>
      </c>
      <c r="J16" s="2" t="s">
        <v>18</v>
      </c>
      <c r="K16" s="2" t="s">
        <v>19</v>
      </c>
      <c r="L16" s="2">
        <v>2</v>
      </c>
      <c r="M16" s="2">
        <v>2</v>
      </c>
      <c r="N16" s="2" t="s">
        <v>20</v>
      </c>
      <c r="O16" s="2" t="s">
        <v>21</v>
      </c>
      <c r="P16" s="2" t="s">
        <v>22</v>
      </c>
    </row>
    <row r="17" spans="2:16" s="3" customFormat="1" ht="15">
      <c r="B17" s="143"/>
      <c r="C17" s="85" t="s">
        <v>210</v>
      </c>
      <c r="D17" s="16" t="s">
        <v>610</v>
      </c>
      <c r="E17" s="47"/>
      <c r="G17" s="2"/>
      <c r="H17" s="4" t="s">
        <v>23</v>
      </c>
      <c r="I17" s="2" t="s">
        <v>24</v>
      </c>
      <c r="J17" s="2"/>
      <c r="K17" s="2" t="s">
        <v>25</v>
      </c>
      <c r="L17" s="2">
        <v>3</v>
      </c>
      <c r="M17" s="2">
        <v>3</v>
      </c>
      <c r="N17" s="2" t="s">
        <v>26</v>
      </c>
      <c r="O17" s="2" t="s">
        <v>27</v>
      </c>
      <c r="P17" s="2" t="s">
        <v>28</v>
      </c>
    </row>
    <row r="18" spans="2:16" s="3" customFormat="1" ht="15.75" thickBot="1">
      <c r="B18" s="144"/>
      <c r="C18" s="84" t="s">
        <v>205</v>
      </c>
      <c r="D18" s="136" t="s">
        <v>194</v>
      </c>
      <c r="E18" s="47"/>
      <c r="G18" s="2"/>
      <c r="H18" s="4" t="s">
        <v>29</v>
      </c>
      <c r="I18" s="2"/>
      <c r="J18" s="2"/>
      <c r="K18" s="2" t="s">
        <v>30</v>
      </c>
      <c r="L18" s="2">
        <v>5</v>
      </c>
      <c r="M18" s="2">
        <v>5</v>
      </c>
      <c r="N18" s="2" t="s">
        <v>31</v>
      </c>
      <c r="O18" s="2" t="s">
        <v>32</v>
      </c>
      <c r="P18" s="2" t="s">
        <v>33</v>
      </c>
    </row>
    <row r="19" spans="2:16" s="3" customFormat="1" ht="48.75" customHeight="1" thickBot="1">
      <c r="B19" s="360" t="s">
        <v>206</v>
      </c>
      <c r="C19" s="361"/>
      <c r="D19" s="261" t="s">
        <v>769</v>
      </c>
      <c r="E19" s="47"/>
      <c r="G19" s="2"/>
      <c r="H19" s="4" t="s">
        <v>34</v>
      </c>
      <c r="I19" s="2"/>
      <c r="J19" s="2"/>
      <c r="K19" s="2" t="s">
        <v>35</v>
      </c>
      <c r="L19" s="2"/>
      <c r="M19" s="2"/>
      <c r="N19" s="2"/>
      <c r="O19" s="2" t="s">
        <v>36</v>
      </c>
      <c r="P19" s="2" t="s">
        <v>37</v>
      </c>
    </row>
    <row r="20" spans="2:14" s="3" customFormat="1" ht="15">
      <c r="B20" s="143"/>
      <c r="C20" s="84"/>
      <c r="D20" s="49"/>
      <c r="E20" s="82"/>
      <c r="F20" s="4"/>
      <c r="G20" s="2"/>
      <c r="H20" s="2"/>
      <c r="J20" s="2"/>
      <c r="K20" s="2"/>
      <c r="L20" s="2"/>
      <c r="M20" s="2" t="s">
        <v>38</v>
      </c>
      <c r="N20" s="2" t="s">
        <v>39</v>
      </c>
    </row>
    <row r="21" spans="2:14" s="3" customFormat="1" ht="15">
      <c r="B21" s="143"/>
      <c r="C21" s="145" t="s">
        <v>209</v>
      </c>
      <c r="D21" s="49"/>
      <c r="E21" s="82"/>
      <c r="F21" s="4"/>
      <c r="G21" s="2"/>
      <c r="H21" s="2"/>
      <c r="J21" s="2"/>
      <c r="K21" s="2"/>
      <c r="L21" s="2"/>
      <c r="M21" s="2" t="s">
        <v>40</v>
      </c>
      <c r="N21" s="2" t="s">
        <v>41</v>
      </c>
    </row>
    <row r="22" spans="2:16" s="3" customFormat="1" ht="15.75" thickBot="1">
      <c r="B22" s="143"/>
      <c r="C22" s="146" t="s">
        <v>212</v>
      </c>
      <c r="D22" s="49"/>
      <c r="E22" s="47"/>
      <c r="G22" s="2"/>
      <c r="H22" s="4" t="s">
        <v>42</v>
      </c>
      <c r="I22" s="2"/>
      <c r="J22" s="2"/>
      <c r="L22" s="2"/>
      <c r="M22" s="2"/>
      <c r="N22" s="2"/>
      <c r="O22" s="2" t="s">
        <v>43</v>
      </c>
      <c r="P22" s="2" t="s">
        <v>44</v>
      </c>
    </row>
    <row r="23" spans="2:16" s="3" customFormat="1" ht="15">
      <c r="B23" s="354" t="s">
        <v>211</v>
      </c>
      <c r="C23" s="359"/>
      <c r="D23" s="356">
        <v>40891</v>
      </c>
      <c r="E23" s="47"/>
      <c r="H23" s="4"/>
      <c r="I23" s="2"/>
      <c r="J23" s="2"/>
      <c r="L23" s="2"/>
      <c r="M23" s="2"/>
      <c r="N23" s="2"/>
      <c r="O23" s="2"/>
      <c r="P23" s="2"/>
    </row>
    <row r="24" spans="2:16" s="3" customFormat="1" ht="4.5" customHeight="1">
      <c r="B24" s="354"/>
      <c r="C24" s="359"/>
      <c r="D24" s="357"/>
      <c r="E24" s="47"/>
      <c r="H24" s="4"/>
      <c r="I24" s="2"/>
      <c r="J24" s="2"/>
      <c r="L24" s="2"/>
      <c r="M24" s="2"/>
      <c r="N24" s="2"/>
      <c r="O24" s="2"/>
      <c r="P24" s="2"/>
    </row>
    <row r="25" spans="2:15" s="3" customFormat="1" ht="27.75" customHeight="1" thickBot="1">
      <c r="B25" s="354" t="s">
        <v>280</v>
      </c>
      <c r="C25" s="359"/>
      <c r="D25" s="18"/>
      <c r="E25" s="47"/>
      <c r="F25" s="2"/>
      <c r="H25" s="2"/>
      <c r="I25" s="2"/>
      <c r="K25" s="2"/>
      <c r="L25" s="2"/>
      <c r="M25" s="2"/>
      <c r="N25" s="2" t="s">
        <v>45</v>
      </c>
      <c r="O25" s="2" t="s">
        <v>46</v>
      </c>
    </row>
    <row r="26" spans="2:15" s="3" customFormat="1" ht="13.5" customHeight="1">
      <c r="B26" s="354" t="s">
        <v>213</v>
      </c>
      <c r="C26" s="359"/>
      <c r="D26" s="356">
        <v>41214</v>
      </c>
      <c r="E26" s="47"/>
      <c r="F26" s="2"/>
      <c r="H26" s="2"/>
      <c r="I26" s="2"/>
      <c r="K26" s="2"/>
      <c r="L26" s="2"/>
      <c r="M26" s="2"/>
      <c r="N26" s="2" t="s">
        <v>47</v>
      </c>
      <c r="O26" s="2" t="s">
        <v>48</v>
      </c>
    </row>
    <row r="27" spans="2:15" s="3" customFormat="1" ht="16.5" customHeight="1" thickBot="1">
      <c r="B27" s="354" t="s">
        <v>279</v>
      </c>
      <c r="C27" s="359"/>
      <c r="D27" s="357"/>
      <c r="E27" s="86"/>
      <c r="F27" s="2"/>
      <c r="H27" s="2"/>
      <c r="I27" s="2"/>
      <c r="J27" s="2"/>
      <c r="K27" s="2"/>
      <c r="L27" s="2"/>
      <c r="M27" s="2"/>
      <c r="N27" s="2"/>
      <c r="O27" s="2"/>
    </row>
    <row r="28" spans="2:15" s="3" customFormat="1" ht="15">
      <c r="B28" s="143"/>
      <c r="C28" s="85" t="s">
        <v>283</v>
      </c>
      <c r="D28" s="356" t="s">
        <v>770</v>
      </c>
      <c r="E28" s="47"/>
      <c r="F28" s="2"/>
      <c r="H28" s="2"/>
      <c r="I28" s="2"/>
      <c r="J28" s="2"/>
      <c r="K28" s="2"/>
      <c r="L28" s="2"/>
      <c r="M28" s="2"/>
      <c r="N28" s="2"/>
      <c r="O28" s="2"/>
    </row>
    <row r="29" spans="2:15" s="3" customFormat="1" ht="15">
      <c r="B29" s="143"/>
      <c r="C29" s="88"/>
      <c r="D29" s="358"/>
      <c r="E29" s="47"/>
      <c r="F29" s="2"/>
      <c r="H29" s="2"/>
      <c r="I29" s="2"/>
      <c r="J29" s="2"/>
      <c r="K29" s="2"/>
      <c r="L29" s="2"/>
      <c r="M29" s="2"/>
      <c r="N29" s="2"/>
      <c r="O29" s="2"/>
    </row>
    <row r="30" spans="2:16" s="3" customFormat="1" ht="15">
      <c r="B30" s="143"/>
      <c r="C30" s="88"/>
      <c r="D30" s="87" t="s">
        <v>49</v>
      </c>
      <c r="E30" s="47"/>
      <c r="H30" s="4" t="s">
        <v>50</v>
      </c>
      <c r="I30" s="2"/>
      <c r="J30" s="2"/>
      <c r="K30" s="2"/>
      <c r="L30" s="2"/>
      <c r="M30" s="2"/>
      <c r="N30" s="2"/>
      <c r="O30" s="2"/>
      <c r="P30" s="2"/>
    </row>
    <row r="31" spans="2:16" s="3" customFormat="1" ht="271.5" customHeight="1">
      <c r="B31" s="143"/>
      <c r="C31" s="88"/>
      <c r="D31" s="295" t="s">
        <v>793</v>
      </c>
      <c r="E31" s="47"/>
      <c r="F31" s="5"/>
      <c r="H31" s="4" t="s">
        <v>51</v>
      </c>
      <c r="I31" s="2"/>
      <c r="J31" s="2"/>
      <c r="K31" s="2"/>
      <c r="L31" s="2"/>
      <c r="M31" s="2"/>
      <c r="N31" s="2"/>
      <c r="O31" s="2"/>
      <c r="P31" s="2"/>
    </row>
    <row r="32" spans="2:16" s="3" customFormat="1" ht="32.25" customHeight="1" thickBot="1">
      <c r="B32" s="354" t="s">
        <v>52</v>
      </c>
      <c r="C32" s="355"/>
      <c r="D32" s="49"/>
      <c r="E32" s="47"/>
      <c r="H32" s="4" t="s">
        <v>53</v>
      </c>
      <c r="I32" s="2"/>
      <c r="J32" s="2"/>
      <c r="K32" s="2"/>
      <c r="L32" s="2"/>
      <c r="M32" s="2"/>
      <c r="N32" s="2"/>
      <c r="O32" s="2"/>
      <c r="P32" s="2"/>
    </row>
    <row r="33" spans="2:16" s="3" customFormat="1" ht="27" customHeight="1" thickBot="1">
      <c r="B33" s="143"/>
      <c r="C33" s="88"/>
      <c r="D33" s="19" t="s">
        <v>679</v>
      </c>
      <c r="E33" s="47"/>
      <c r="H33" s="4" t="s">
        <v>54</v>
      </c>
      <c r="I33" s="2"/>
      <c r="J33" s="2"/>
      <c r="K33" s="2"/>
      <c r="L33" s="2"/>
      <c r="M33" s="2"/>
      <c r="N33" s="2"/>
      <c r="O33" s="2"/>
      <c r="P33" s="2"/>
    </row>
    <row r="34" spans="2:16" s="3" customFormat="1" ht="15">
      <c r="B34" s="143"/>
      <c r="C34" s="88"/>
      <c r="D34" s="49"/>
      <c r="E34" s="47"/>
      <c r="F34" s="5"/>
      <c r="H34" s="4" t="s">
        <v>55</v>
      </c>
      <c r="I34" s="2"/>
      <c r="J34" s="2"/>
      <c r="K34" s="2"/>
      <c r="L34" s="2"/>
      <c r="M34" s="2"/>
      <c r="N34" s="2"/>
      <c r="O34" s="2"/>
      <c r="P34" s="2"/>
    </row>
    <row r="35" spans="2:16" s="3" customFormat="1" ht="15">
      <c r="B35" s="143"/>
      <c r="C35" s="147" t="s">
        <v>56</v>
      </c>
      <c r="D35" s="49"/>
      <c r="E35" s="47"/>
      <c r="H35" s="4" t="s">
        <v>57</v>
      </c>
      <c r="I35" s="2"/>
      <c r="J35" s="2"/>
      <c r="K35" s="2"/>
      <c r="L35" s="2"/>
      <c r="M35" s="2"/>
      <c r="N35" s="2"/>
      <c r="O35" s="2"/>
      <c r="P35" s="2"/>
    </row>
    <row r="36" spans="2:16" s="3" customFormat="1" ht="31.5" customHeight="1" thickBot="1">
      <c r="B36" s="354" t="s">
        <v>58</v>
      </c>
      <c r="C36" s="355"/>
      <c r="D36" s="49"/>
      <c r="E36" s="47"/>
      <c r="H36" s="4" t="s">
        <v>59</v>
      </c>
      <c r="I36" s="2"/>
      <c r="J36" s="2"/>
      <c r="K36" s="2"/>
      <c r="L36" s="2"/>
      <c r="M36" s="2"/>
      <c r="N36" s="2"/>
      <c r="O36" s="2"/>
      <c r="P36" s="2"/>
    </row>
    <row r="37" spans="2:16" s="3" customFormat="1" ht="15">
      <c r="B37" s="143"/>
      <c r="C37" s="88" t="s">
        <v>60</v>
      </c>
      <c r="D37" s="20" t="s">
        <v>680</v>
      </c>
      <c r="E37" s="47"/>
      <c r="H37" s="4" t="s">
        <v>61</v>
      </c>
      <c r="I37" s="2"/>
      <c r="J37" s="2"/>
      <c r="K37" s="2"/>
      <c r="L37" s="2"/>
      <c r="M37" s="2"/>
      <c r="N37" s="2"/>
      <c r="O37" s="2"/>
      <c r="P37" s="2"/>
    </row>
    <row r="38" spans="2:16" s="3" customFormat="1" ht="15">
      <c r="B38" s="143"/>
      <c r="C38" s="88" t="s">
        <v>62</v>
      </c>
      <c r="D38" s="262" t="s">
        <v>681</v>
      </c>
      <c r="E38" s="47"/>
      <c r="H38" s="4" t="s">
        <v>63</v>
      </c>
      <c r="I38" s="2"/>
      <c r="J38" s="2"/>
      <c r="K38" s="2"/>
      <c r="L38" s="2"/>
      <c r="M38" s="2"/>
      <c r="N38" s="2"/>
      <c r="O38" s="2"/>
      <c r="P38" s="2"/>
    </row>
    <row r="39" spans="2:16" s="3" customFormat="1" ht="15.75" thickBot="1">
      <c r="B39" s="143"/>
      <c r="C39" s="88" t="s">
        <v>64</v>
      </c>
      <c r="D39" s="21">
        <v>42308</v>
      </c>
      <c r="E39" s="47"/>
      <c r="H39" s="4" t="s">
        <v>65</v>
      </c>
      <c r="I39" s="2"/>
      <c r="J39" s="2"/>
      <c r="K39" s="2"/>
      <c r="L39" s="2"/>
      <c r="M39" s="2"/>
      <c r="N39" s="2"/>
      <c r="O39" s="2"/>
      <c r="P39" s="2"/>
    </row>
    <row r="40" spans="2:16" s="3" customFormat="1" ht="15" customHeight="1" thickBot="1">
      <c r="B40" s="143"/>
      <c r="C40" s="85" t="s">
        <v>208</v>
      </c>
      <c r="D40" s="49"/>
      <c r="E40" s="47"/>
      <c r="H40" s="4" t="s">
        <v>66</v>
      </c>
      <c r="I40" s="2"/>
      <c r="J40" s="2"/>
      <c r="K40" s="2"/>
      <c r="L40" s="2"/>
      <c r="M40" s="2"/>
      <c r="N40" s="2"/>
      <c r="O40" s="2"/>
      <c r="P40" s="2"/>
    </row>
    <row r="41" spans="2:16" s="3" customFormat="1" ht="15">
      <c r="B41" s="143"/>
      <c r="C41" s="88" t="s">
        <v>60</v>
      </c>
      <c r="D41" s="20" t="s">
        <v>749</v>
      </c>
      <c r="E41" s="47"/>
      <c r="G41" s="2"/>
      <c r="H41" s="4" t="s">
        <v>67</v>
      </c>
      <c r="I41" s="2"/>
      <c r="J41" s="2"/>
      <c r="K41" s="2"/>
      <c r="L41" s="2"/>
      <c r="M41" s="2"/>
      <c r="N41" s="2"/>
      <c r="O41" s="2"/>
      <c r="P41" s="2"/>
    </row>
    <row r="42" spans="2:16" s="3" customFormat="1" ht="15">
      <c r="B42" s="143"/>
      <c r="C42" s="88" t="s">
        <v>62</v>
      </c>
      <c r="D42" s="262" t="s">
        <v>748</v>
      </c>
      <c r="E42" s="47"/>
      <c r="G42" s="2"/>
      <c r="H42" s="4" t="s">
        <v>68</v>
      </c>
      <c r="I42" s="2"/>
      <c r="J42" s="2"/>
      <c r="K42" s="2"/>
      <c r="L42" s="2"/>
      <c r="M42" s="2"/>
      <c r="N42" s="2"/>
      <c r="O42" s="2"/>
      <c r="P42" s="2"/>
    </row>
    <row r="43" spans="2:16" s="3" customFormat="1" ht="15.75" thickBot="1">
      <c r="B43" s="143"/>
      <c r="C43" s="88" t="s">
        <v>64</v>
      </c>
      <c r="D43" s="21">
        <v>42308</v>
      </c>
      <c r="E43" s="47"/>
      <c r="G43" s="2"/>
      <c r="H43" s="4" t="s">
        <v>69</v>
      </c>
      <c r="I43" s="2"/>
      <c r="J43" s="2"/>
      <c r="K43" s="2"/>
      <c r="L43" s="2"/>
      <c r="M43" s="2"/>
      <c r="N43" s="2"/>
      <c r="O43" s="2"/>
      <c r="P43" s="2"/>
    </row>
    <row r="44" spans="2:16" s="3" customFormat="1" ht="15.75" thickBot="1">
      <c r="B44" s="143"/>
      <c r="C44" s="85" t="s">
        <v>281</v>
      </c>
      <c r="D44" s="49"/>
      <c r="E44" s="47"/>
      <c r="G44" s="2"/>
      <c r="H44" s="4" t="s">
        <v>70</v>
      </c>
      <c r="I44" s="2"/>
      <c r="J44" s="2"/>
      <c r="K44" s="2"/>
      <c r="L44" s="2"/>
      <c r="M44" s="2"/>
      <c r="N44" s="2"/>
      <c r="O44" s="2"/>
      <c r="P44" s="2"/>
    </row>
    <row r="45" spans="2:16" s="3" customFormat="1" ht="15">
      <c r="B45" s="143"/>
      <c r="C45" s="88" t="s">
        <v>60</v>
      </c>
      <c r="D45" s="20" t="s">
        <v>682</v>
      </c>
      <c r="E45" s="47"/>
      <c r="G45" s="2"/>
      <c r="H45" s="4" t="s">
        <v>71</v>
      </c>
      <c r="I45" s="2"/>
      <c r="J45" s="2"/>
      <c r="K45" s="2"/>
      <c r="L45" s="2"/>
      <c r="M45" s="2"/>
      <c r="N45" s="2"/>
      <c r="O45" s="2"/>
      <c r="P45" s="2"/>
    </row>
    <row r="46" spans="2:16" s="3" customFormat="1" ht="15">
      <c r="B46" s="143"/>
      <c r="C46" s="88" t="s">
        <v>62</v>
      </c>
      <c r="D46" s="262" t="s">
        <v>683</v>
      </c>
      <c r="E46" s="47"/>
      <c r="G46" s="2"/>
      <c r="H46" s="4" t="s">
        <v>72</v>
      </c>
      <c r="I46" s="2"/>
      <c r="J46" s="2"/>
      <c r="K46" s="2"/>
      <c r="L46" s="2"/>
      <c r="M46" s="2"/>
      <c r="N46" s="2"/>
      <c r="O46" s="2"/>
      <c r="P46" s="2"/>
    </row>
    <row r="47" spans="1:8" ht="15.75" thickBot="1">
      <c r="A47" s="3"/>
      <c r="B47" s="143"/>
      <c r="C47" s="88" t="s">
        <v>64</v>
      </c>
      <c r="D47" s="21">
        <v>42308</v>
      </c>
      <c r="E47" s="47"/>
      <c r="H47" s="4" t="s">
        <v>73</v>
      </c>
    </row>
    <row r="48" spans="2:8" ht="15.75" thickBot="1">
      <c r="B48" s="143"/>
      <c r="C48" s="85" t="s">
        <v>207</v>
      </c>
      <c r="D48" s="49"/>
      <c r="E48" s="47"/>
      <c r="H48" s="4" t="s">
        <v>74</v>
      </c>
    </row>
    <row r="49" spans="2:8" ht="15">
      <c r="B49" s="143"/>
      <c r="C49" s="88" t="s">
        <v>60</v>
      </c>
      <c r="D49" s="20" t="s">
        <v>684</v>
      </c>
      <c r="E49" s="47"/>
      <c r="H49" s="4" t="s">
        <v>75</v>
      </c>
    </row>
    <row r="50" spans="2:8" ht="15">
      <c r="B50" s="143"/>
      <c r="C50" s="88" t="s">
        <v>62</v>
      </c>
      <c r="D50" s="262" t="s">
        <v>685</v>
      </c>
      <c r="E50" s="47"/>
      <c r="H50" s="4" t="s">
        <v>76</v>
      </c>
    </row>
    <row r="51" spans="2:8" ht="15.75" thickBot="1">
      <c r="B51" s="143"/>
      <c r="C51" s="88" t="s">
        <v>64</v>
      </c>
      <c r="D51" s="21">
        <v>42308</v>
      </c>
      <c r="E51" s="47"/>
      <c r="H51" s="4" t="s">
        <v>77</v>
      </c>
    </row>
    <row r="52" spans="2:8" ht="15.75" thickBot="1">
      <c r="B52" s="143"/>
      <c r="C52" s="85" t="s">
        <v>207</v>
      </c>
      <c r="D52" s="49"/>
      <c r="E52" s="47"/>
      <c r="H52" s="4" t="s">
        <v>78</v>
      </c>
    </row>
    <row r="53" spans="2:8" ht="15">
      <c r="B53" s="143"/>
      <c r="C53" s="88" t="s">
        <v>60</v>
      </c>
      <c r="D53" s="20"/>
      <c r="E53" s="47"/>
      <c r="H53" s="4" t="s">
        <v>79</v>
      </c>
    </row>
    <row r="54" spans="2:8" ht="15">
      <c r="B54" s="143"/>
      <c r="C54" s="88" t="s">
        <v>62</v>
      </c>
      <c r="D54" s="17"/>
      <c r="E54" s="47"/>
      <c r="H54" s="4" t="s">
        <v>80</v>
      </c>
    </row>
    <row r="55" spans="2:8" ht="15.75" thickBot="1">
      <c r="B55" s="143"/>
      <c r="C55" s="88" t="s">
        <v>64</v>
      </c>
      <c r="D55" s="21"/>
      <c r="E55" s="47"/>
      <c r="H55" s="4" t="s">
        <v>81</v>
      </c>
    </row>
    <row r="56" spans="2:8" ht="15.75" thickBot="1">
      <c r="B56" s="143"/>
      <c r="C56" s="85" t="s">
        <v>207</v>
      </c>
      <c r="D56" s="49"/>
      <c r="E56" s="47"/>
      <c r="H56" s="4" t="s">
        <v>82</v>
      </c>
    </row>
    <row r="57" spans="2:8" ht="15">
      <c r="B57" s="143"/>
      <c r="C57" s="88" t="s">
        <v>60</v>
      </c>
      <c r="D57" s="20"/>
      <c r="E57" s="47"/>
      <c r="H57" s="4" t="s">
        <v>83</v>
      </c>
    </row>
    <row r="58" spans="2:8" ht="15">
      <c r="B58" s="143"/>
      <c r="C58" s="88" t="s">
        <v>62</v>
      </c>
      <c r="D58" s="17"/>
      <c r="E58" s="47"/>
      <c r="H58" s="4" t="s">
        <v>84</v>
      </c>
    </row>
    <row r="59" spans="2:8" ht="15.75" thickBot="1">
      <c r="B59" s="143"/>
      <c r="C59" s="88" t="s">
        <v>64</v>
      </c>
      <c r="D59" s="21"/>
      <c r="E59" s="47"/>
      <c r="H59" s="4" t="s">
        <v>85</v>
      </c>
    </row>
    <row r="60" spans="2:8" ht="15.75" thickBot="1">
      <c r="B60" s="148"/>
      <c r="C60" s="149"/>
      <c r="D60" s="89"/>
      <c r="E60" s="59"/>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sheetProtection/>
  <mergeCells count="11">
    <mergeCell ref="B36:C36"/>
    <mergeCell ref="B26:C26"/>
    <mergeCell ref="B19:C19"/>
    <mergeCell ref="B23:C24"/>
    <mergeCell ref="B25:C25"/>
    <mergeCell ref="B32:C32"/>
    <mergeCell ref="D26:D27"/>
    <mergeCell ref="D28:D29"/>
    <mergeCell ref="D23:D24"/>
    <mergeCell ref="B16:C16"/>
    <mergeCell ref="B27:C27"/>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display="leoky2009@gmail.com "/>
    <hyperlink ref="D42" r:id="rId2" display="nmwihava@gmail.com"/>
    <hyperlink ref="D46" r:id="rId3" display="lachr@dtu.dk"/>
    <hyperlink ref="D50" r:id="rId4" display="ps@vpo.go.tz "/>
  </hyperlinks>
  <printOptions/>
  <pageMargins left="0.7" right="0.7" top="0.75" bottom="0.75" header="0.3" footer="0.3"/>
  <pageSetup horizontalDpi="600" verticalDpi="600" orientation="landscape"/>
  <drawing r:id="rId5"/>
</worksheet>
</file>

<file path=xl/worksheets/sheet2.xml><?xml version="1.0" encoding="utf-8"?>
<worksheet xmlns="http://schemas.openxmlformats.org/spreadsheetml/2006/main" xmlns:r="http://schemas.openxmlformats.org/officeDocument/2006/relationships">
  <dimension ref="B2:N69"/>
  <sheetViews>
    <sheetView zoomScalePageLayoutView="0" workbookViewId="0" topLeftCell="A56">
      <selection activeCell="K12" sqref="K12"/>
    </sheetView>
  </sheetViews>
  <sheetFormatPr defaultColWidth="8.8515625" defaultRowHeight="15"/>
  <cols>
    <col min="1" max="1" width="1.421875" style="23" customWidth="1"/>
    <col min="2" max="2" width="1.421875" style="22" customWidth="1"/>
    <col min="3" max="3" width="10.28125" style="22" customWidth="1"/>
    <col min="4" max="4" width="21.00390625" style="22" customWidth="1"/>
    <col min="5" max="5" width="27.421875" style="23" customWidth="1"/>
    <col min="6" max="6" width="22.7109375" style="23" customWidth="1"/>
    <col min="7" max="7" width="13.421875" style="23" customWidth="1"/>
    <col min="8" max="8" width="1.1484375" style="23" customWidth="1"/>
    <col min="9" max="9" width="1.421875" style="23" customWidth="1"/>
    <col min="10" max="10" width="14.421875" style="23" customWidth="1"/>
    <col min="11" max="12" width="18.140625" style="23" customWidth="1"/>
    <col min="13" max="13" width="18.28125" style="23" customWidth="1"/>
    <col min="14" max="14" width="9.28125" style="23" customWidth="1"/>
    <col min="15" max="16384" width="8.8515625" style="23" customWidth="1"/>
  </cols>
  <sheetData>
    <row r="1" ht="15.75" thickBot="1"/>
    <row r="2" spans="2:8" ht="15.75" thickBot="1">
      <c r="B2" s="68"/>
      <c r="C2" s="69"/>
      <c r="D2" s="69"/>
      <c r="E2" s="70"/>
      <c r="F2" s="70"/>
      <c r="G2" s="70"/>
      <c r="H2" s="71"/>
    </row>
    <row r="3" spans="2:8" ht="21" thickBot="1">
      <c r="B3" s="72"/>
      <c r="C3" s="369" t="s">
        <v>755</v>
      </c>
      <c r="D3" s="370"/>
      <c r="E3" s="370"/>
      <c r="F3" s="370"/>
      <c r="G3" s="371"/>
      <c r="H3" s="73"/>
    </row>
    <row r="4" spans="2:8" ht="15">
      <c r="B4" s="375"/>
      <c r="C4" s="376"/>
      <c r="D4" s="376"/>
      <c r="E4" s="376"/>
      <c r="F4" s="376"/>
      <c r="G4" s="75"/>
      <c r="H4" s="73"/>
    </row>
    <row r="5" spans="2:8" ht="15">
      <c r="B5" s="74"/>
      <c r="C5" s="374"/>
      <c r="D5" s="374"/>
      <c r="E5" s="374"/>
      <c r="F5" s="374"/>
      <c r="G5" s="75"/>
      <c r="H5" s="73"/>
    </row>
    <row r="6" spans="2:8" ht="15">
      <c r="B6" s="74"/>
      <c r="C6" s="48"/>
      <c r="D6" s="53"/>
      <c r="E6" s="49"/>
      <c r="F6" s="75"/>
      <c r="G6" s="75"/>
      <c r="H6" s="73"/>
    </row>
    <row r="7" spans="2:8" ht="15">
      <c r="B7" s="74"/>
      <c r="C7" s="365" t="s">
        <v>236</v>
      </c>
      <c r="D7" s="365"/>
      <c r="E7" s="50"/>
      <c r="F7" s="75"/>
      <c r="G7" s="75"/>
      <c r="H7" s="73"/>
    </row>
    <row r="8" spans="2:8" ht="27.75" customHeight="1" thickBot="1">
      <c r="B8" s="74"/>
      <c r="C8" s="384" t="s">
        <v>250</v>
      </c>
      <c r="D8" s="384"/>
      <c r="E8" s="384"/>
      <c r="F8" s="384"/>
      <c r="G8" s="75"/>
      <c r="H8" s="73"/>
    </row>
    <row r="9" spans="2:8" ht="49.5" customHeight="1" thickBot="1">
      <c r="B9" s="74"/>
      <c r="C9" s="373" t="s">
        <v>830</v>
      </c>
      <c r="D9" s="373"/>
      <c r="E9" s="380">
        <v>1324200</v>
      </c>
      <c r="F9" s="381"/>
      <c r="G9" s="75"/>
      <c r="H9" s="73"/>
    </row>
    <row r="10" spans="2:8" ht="99.75" customHeight="1" thickBot="1">
      <c r="B10" s="74"/>
      <c r="C10" s="365" t="s">
        <v>237</v>
      </c>
      <c r="D10" s="365"/>
      <c r="E10" s="382" t="s">
        <v>829</v>
      </c>
      <c r="F10" s="383"/>
      <c r="G10" s="75"/>
      <c r="H10" s="73"/>
    </row>
    <row r="11" spans="2:8" ht="15.75" thickBot="1">
      <c r="B11" s="74"/>
      <c r="C11" s="53"/>
      <c r="D11" s="53"/>
      <c r="E11" s="75"/>
      <c r="F11" s="75"/>
      <c r="G11" s="75"/>
      <c r="H11" s="73"/>
    </row>
    <row r="12" spans="2:8" ht="18.75" customHeight="1" thickBot="1">
      <c r="B12" s="74"/>
      <c r="C12" s="365" t="s">
        <v>314</v>
      </c>
      <c r="D12" s="365"/>
      <c r="E12" s="378"/>
      <c r="F12" s="379"/>
      <c r="G12" s="75"/>
      <c r="H12" s="73"/>
    </row>
    <row r="13" spans="2:8" ht="15" customHeight="1">
      <c r="B13" s="74"/>
      <c r="C13" s="377" t="s">
        <v>313</v>
      </c>
      <c r="D13" s="377"/>
      <c r="E13" s="377"/>
      <c r="F13" s="377"/>
      <c r="G13" s="75"/>
      <c r="H13" s="73"/>
    </row>
    <row r="14" spans="2:12" ht="15" customHeight="1">
      <c r="B14" s="74"/>
      <c r="C14" s="161"/>
      <c r="D14" s="161"/>
      <c r="E14" s="161"/>
      <c r="F14" s="161"/>
      <c r="G14" s="75"/>
      <c r="H14" s="73"/>
      <c r="J14" s="24"/>
      <c r="K14" s="24"/>
      <c r="L14" s="24"/>
    </row>
    <row r="15" spans="2:14" ht="15.75" thickBot="1">
      <c r="B15" s="74"/>
      <c r="C15" s="365" t="s">
        <v>218</v>
      </c>
      <c r="D15" s="365"/>
      <c r="E15" s="75"/>
      <c r="F15" s="75"/>
      <c r="G15" s="75"/>
      <c r="H15" s="73"/>
      <c r="J15" s="24"/>
      <c r="K15" s="24"/>
      <c r="L15" s="24"/>
      <c r="M15" s="24"/>
      <c r="N15" s="24"/>
    </row>
    <row r="16" spans="2:14" ht="49.5" customHeight="1">
      <c r="B16" s="74"/>
      <c r="C16" s="365" t="s">
        <v>290</v>
      </c>
      <c r="D16" s="365"/>
      <c r="E16" s="152" t="s">
        <v>219</v>
      </c>
      <c r="F16" s="153" t="s">
        <v>220</v>
      </c>
      <c r="G16" s="75"/>
      <c r="H16" s="73"/>
      <c r="J16" s="24"/>
      <c r="K16" s="311"/>
      <c r="L16" s="25"/>
      <c r="M16" s="25"/>
      <c r="N16" s="24"/>
    </row>
    <row r="17" spans="2:14" ht="53.25" customHeight="1">
      <c r="B17" s="74"/>
      <c r="C17" s="53"/>
      <c r="D17" s="53"/>
      <c r="E17" s="263" t="s">
        <v>781</v>
      </c>
      <c r="F17" s="264">
        <f>621403.4</f>
        <v>621403.4</v>
      </c>
      <c r="G17" s="75"/>
      <c r="H17" s="73"/>
      <c r="J17" s="314"/>
      <c r="K17" s="312"/>
      <c r="L17" s="26"/>
      <c r="M17" s="26"/>
      <c r="N17" s="24"/>
    </row>
    <row r="18" spans="2:14" ht="82.5" customHeight="1">
      <c r="B18" s="74"/>
      <c r="C18" s="53"/>
      <c r="D18" s="53"/>
      <c r="E18" s="263" t="s">
        <v>784</v>
      </c>
      <c r="F18" s="264">
        <f>40000</f>
        <v>40000</v>
      </c>
      <c r="G18" s="75"/>
      <c r="H18" s="73"/>
      <c r="J18" s="314"/>
      <c r="K18" s="312"/>
      <c r="L18" s="26"/>
      <c r="M18" s="26"/>
      <c r="N18" s="24"/>
    </row>
    <row r="19" spans="2:14" ht="30">
      <c r="B19" s="74"/>
      <c r="C19" s="53"/>
      <c r="D19" s="53"/>
      <c r="E19" s="263" t="s">
        <v>780</v>
      </c>
      <c r="F19" s="264">
        <f>2268+39841.46+842.69+1952+3359</f>
        <v>48263.15</v>
      </c>
      <c r="G19" s="75"/>
      <c r="H19" s="73"/>
      <c r="J19" s="314"/>
      <c r="K19" s="312"/>
      <c r="L19" s="26"/>
      <c r="M19" s="26"/>
      <c r="N19" s="24"/>
    </row>
    <row r="20" spans="2:14" ht="75">
      <c r="B20" s="74"/>
      <c r="C20" s="53"/>
      <c r="D20" s="53"/>
      <c r="E20" s="263" t="s">
        <v>783</v>
      </c>
      <c r="F20" s="264">
        <f>5000+4000</f>
        <v>9000</v>
      </c>
      <c r="G20" s="75"/>
      <c r="H20" s="297"/>
      <c r="I20" s="24"/>
      <c r="J20" s="314"/>
      <c r="K20" s="312"/>
      <c r="L20" s="26"/>
      <c r="M20" s="26"/>
      <c r="N20" s="24"/>
    </row>
    <row r="21" spans="2:14" ht="90">
      <c r="B21" s="74"/>
      <c r="C21" s="53"/>
      <c r="D21" s="53"/>
      <c r="E21" s="263" t="s">
        <v>782</v>
      </c>
      <c r="F21" s="264">
        <f>8000+2000+4000+115</f>
        <v>14115</v>
      </c>
      <c r="G21" s="75"/>
      <c r="H21" s="73"/>
      <c r="J21" s="314"/>
      <c r="K21" s="312"/>
      <c r="L21" s="26"/>
      <c r="M21" s="26"/>
      <c r="N21" s="24"/>
    </row>
    <row r="22" spans="2:14" ht="45">
      <c r="B22" s="74"/>
      <c r="C22" s="53"/>
      <c r="D22" s="53"/>
      <c r="E22" s="263" t="s">
        <v>786</v>
      </c>
      <c r="F22" s="298">
        <f>5000+4200</f>
        <v>9200</v>
      </c>
      <c r="G22" s="75"/>
      <c r="H22" s="73"/>
      <c r="J22" s="314"/>
      <c r="K22" s="312"/>
      <c r="L22" s="26"/>
      <c r="M22" s="26"/>
      <c r="N22" s="24"/>
    </row>
    <row r="23" spans="2:14" ht="60">
      <c r="B23" s="74"/>
      <c r="C23" s="53"/>
      <c r="D23" s="53"/>
      <c r="E23" s="263" t="s">
        <v>785</v>
      </c>
      <c r="F23" s="265">
        <v>0</v>
      </c>
      <c r="G23" s="75"/>
      <c r="H23" s="73"/>
      <c r="J23" s="314"/>
      <c r="K23" s="312"/>
      <c r="L23" s="26"/>
      <c r="M23" s="26"/>
      <c r="N23" s="24"/>
    </row>
    <row r="24" spans="2:14" ht="45">
      <c r="B24" s="74"/>
      <c r="C24" s="53"/>
      <c r="D24" s="53"/>
      <c r="E24" s="263" t="s">
        <v>787</v>
      </c>
      <c r="F24" s="264">
        <f>3995</f>
        <v>3995</v>
      </c>
      <c r="G24" s="75"/>
      <c r="H24" s="73"/>
      <c r="J24" s="314"/>
      <c r="K24" s="312"/>
      <c r="L24" s="26"/>
      <c r="M24" s="26"/>
      <c r="N24" s="24"/>
    </row>
    <row r="25" spans="2:14" ht="90">
      <c r="B25" s="74"/>
      <c r="C25" s="53"/>
      <c r="D25" s="53"/>
      <c r="E25" s="263" t="s">
        <v>788</v>
      </c>
      <c r="F25" s="264">
        <f>672+1644+8480+1468+1486</f>
        <v>13750</v>
      </c>
      <c r="G25" s="75"/>
      <c r="H25" s="73"/>
      <c r="J25" s="314"/>
      <c r="K25" s="312"/>
      <c r="L25" s="26"/>
      <c r="M25" s="26"/>
      <c r="N25" s="24"/>
    </row>
    <row r="26" spans="2:14" ht="90">
      <c r="B26" s="74"/>
      <c r="C26" s="53"/>
      <c r="D26" s="53"/>
      <c r="E26" s="263" t="s">
        <v>789</v>
      </c>
      <c r="F26" s="264">
        <v>0</v>
      </c>
      <c r="G26" s="75"/>
      <c r="H26" s="73"/>
      <c r="J26" s="314"/>
      <c r="K26" s="312"/>
      <c r="L26" s="26"/>
      <c r="M26" s="26"/>
      <c r="N26" s="24"/>
    </row>
    <row r="27" spans="2:14" ht="75">
      <c r="B27" s="74"/>
      <c r="C27" s="53"/>
      <c r="D27" s="53"/>
      <c r="E27" s="263" t="s">
        <v>790</v>
      </c>
      <c r="F27" s="264">
        <f>5000+5000+3026.95+8000</f>
        <v>21026.95</v>
      </c>
      <c r="G27" s="75"/>
      <c r="H27" s="73"/>
      <c r="J27" s="314"/>
      <c r="K27" s="312"/>
      <c r="L27" s="26"/>
      <c r="M27" s="26"/>
      <c r="N27" s="24"/>
    </row>
    <row r="28" spans="2:14" ht="33" customHeight="1">
      <c r="B28" s="74"/>
      <c r="C28" s="53"/>
      <c r="D28" s="53"/>
      <c r="E28" s="263" t="s">
        <v>791</v>
      </c>
      <c r="F28" s="264">
        <f>1806+14520+8294.57+13671.62+2660</f>
        <v>40952.19</v>
      </c>
      <c r="G28" s="75"/>
      <c r="H28" s="73"/>
      <c r="J28" s="349"/>
      <c r="K28" s="312"/>
      <c r="L28" s="26"/>
      <c r="M28" s="26"/>
      <c r="N28" s="24"/>
    </row>
    <row r="29" spans="2:14" ht="18.75" customHeight="1">
      <c r="B29" s="74"/>
      <c r="C29" s="53"/>
      <c r="D29" s="53"/>
      <c r="E29" s="263" t="s">
        <v>792</v>
      </c>
      <c r="F29" s="264">
        <f>440+513+2412.33+2982.64+515+2598.79+741+499+159.39</f>
        <v>10861.149999999998</v>
      </c>
      <c r="G29" s="75"/>
      <c r="H29" s="73"/>
      <c r="J29" s="314"/>
      <c r="K29" s="312"/>
      <c r="L29" s="26"/>
      <c r="M29" s="26"/>
      <c r="N29" s="24"/>
    </row>
    <row r="30" spans="2:14" ht="15.75" thickBot="1">
      <c r="B30" s="74"/>
      <c r="C30" s="53"/>
      <c r="D30" s="53"/>
      <c r="E30" s="263" t="s">
        <v>686</v>
      </c>
      <c r="F30" s="264">
        <f>4250+2560+800+5628.71+6375+3840+1200+2758.42+175+8500+5120+1600+2825.34+8500+5120+1600+2264.19</f>
        <v>63116.66</v>
      </c>
      <c r="G30" s="75"/>
      <c r="H30" s="73"/>
      <c r="J30" s="314"/>
      <c r="K30" s="312"/>
      <c r="L30" s="26"/>
      <c r="M30" s="26"/>
      <c r="N30" s="24"/>
    </row>
    <row r="31" spans="2:14" ht="15.75" thickBot="1">
      <c r="B31" s="74"/>
      <c r="C31" s="53"/>
      <c r="D31" s="53"/>
      <c r="E31" s="151" t="s">
        <v>284</v>
      </c>
      <c r="F31" s="299">
        <f>SUM(F17:F30)</f>
        <v>895683.5</v>
      </c>
      <c r="G31" s="75"/>
      <c r="H31" s="73"/>
      <c r="J31" s="314"/>
      <c r="K31" s="313"/>
      <c r="L31" s="302"/>
      <c r="M31" s="26"/>
      <c r="N31" s="24"/>
    </row>
    <row r="32" spans="2:14" ht="15">
      <c r="B32" s="74"/>
      <c r="C32" s="53"/>
      <c r="D32" s="53"/>
      <c r="E32" s="75"/>
      <c r="F32" s="75"/>
      <c r="G32" s="75"/>
      <c r="H32" s="73"/>
      <c r="J32" s="24"/>
      <c r="K32" s="350"/>
      <c r="L32" s="24"/>
      <c r="M32" s="24"/>
      <c r="N32" s="24"/>
    </row>
    <row r="33" spans="2:14" ht="34.5" customHeight="1" thickBot="1">
      <c r="B33" s="74"/>
      <c r="C33" s="365" t="s">
        <v>288</v>
      </c>
      <c r="D33" s="365"/>
      <c r="E33" s="75"/>
      <c r="F33" s="75"/>
      <c r="G33" s="75"/>
      <c r="H33" s="73"/>
      <c r="J33" s="24"/>
      <c r="K33" s="301"/>
      <c r="L33" s="301"/>
      <c r="M33" s="24"/>
      <c r="N33" s="24"/>
    </row>
    <row r="34" spans="2:14" ht="49.5" customHeight="1" thickBot="1">
      <c r="B34" s="74"/>
      <c r="C34" s="365" t="s">
        <v>291</v>
      </c>
      <c r="D34" s="365"/>
      <c r="E34" s="135" t="s">
        <v>219</v>
      </c>
      <c r="F34" s="154" t="s">
        <v>221</v>
      </c>
      <c r="G34" s="103" t="s">
        <v>251</v>
      </c>
      <c r="H34" s="73"/>
      <c r="J34" s="350"/>
      <c r="K34" s="350"/>
      <c r="L34" s="24"/>
      <c r="M34" s="24"/>
      <c r="N34" s="24"/>
    </row>
    <row r="35" spans="2:14" ht="60.75" thickBot="1">
      <c r="B35" s="74"/>
      <c r="C35" s="53"/>
      <c r="D35" s="53"/>
      <c r="E35" s="263" t="s">
        <v>781</v>
      </c>
      <c r="F35" s="266">
        <v>1931596.6</v>
      </c>
      <c r="G35" s="267">
        <v>42916</v>
      </c>
      <c r="H35" s="73"/>
      <c r="J35" s="24"/>
      <c r="K35" s="351"/>
      <c r="L35" s="24"/>
      <c r="M35" s="24"/>
      <c r="N35" s="24"/>
    </row>
    <row r="36" spans="2:14" ht="75.75" thickBot="1">
      <c r="B36" s="74"/>
      <c r="C36" s="53"/>
      <c r="D36" s="53"/>
      <c r="E36" s="263" t="s">
        <v>784</v>
      </c>
      <c r="F36" s="268">
        <v>860000</v>
      </c>
      <c r="G36" s="267">
        <v>42916</v>
      </c>
      <c r="H36" s="73"/>
      <c r="J36" s="24"/>
      <c r="K36" s="314"/>
      <c r="L36" s="24"/>
      <c r="M36" s="24"/>
      <c r="N36" s="24"/>
    </row>
    <row r="37" spans="2:14" ht="30.75" thickBot="1">
      <c r="B37" s="74"/>
      <c r="C37" s="53"/>
      <c r="D37" s="53"/>
      <c r="E37" s="263" t="s">
        <v>780</v>
      </c>
      <c r="F37" s="268">
        <v>21799.08</v>
      </c>
      <c r="G37" s="267">
        <v>42551</v>
      </c>
      <c r="H37" s="73"/>
      <c r="J37" s="24"/>
      <c r="K37" s="314"/>
      <c r="L37" s="24"/>
      <c r="M37" s="24"/>
      <c r="N37" s="24"/>
    </row>
    <row r="38" spans="2:14" ht="75.75" thickBot="1">
      <c r="B38" s="74"/>
      <c r="C38" s="53"/>
      <c r="D38" s="53"/>
      <c r="E38" s="263" t="s">
        <v>783</v>
      </c>
      <c r="F38" s="269">
        <f>9360+11500+15000</f>
        <v>35860</v>
      </c>
      <c r="G38" s="267">
        <v>42916</v>
      </c>
      <c r="H38" s="73"/>
      <c r="J38" s="24"/>
      <c r="K38" s="314"/>
      <c r="L38" s="350"/>
      <c r="M38" s="24"/>
      <c r="N38" s="24"/>
    </row>
    <row r="39" spans="2:12" ht="90.75" thickBot="1">
      <c r="B39" s="74"/>
      <c r="C39" s="53"/>
      <c r="D39" s="53"/>
      <c r="E39" s="263" t="s">
        <v>782</v>
      </c>
      <c r="F39" s="268">
        <f>8000+42385</f>
        <v>50385</v>
      </c>
      <c r="G39" s="267">
        <v>42490</v>
      </c>
      <c r="H39" s="73"/>
      <c r="J39" s="24"/>
      <c r="K39" s="314"/>
      <c r="L39" s="24"/>
    </row>
    <row r="40" spans="2:12" ht="45.75" thickBot="1">
      <c r="B40" s="74"/>
      <c r="C40" s="53"/>
      <c r="D40" s="53"/>
      <c r="E40" s="263" t="s">
        <v>786</v>
      </c>
      <c r="F40" s="269">
        <f>10000+15600</f>
        <v>25600</v>
      </c>
      <c r="G40" s="267">
        <v>42885</v>
      </c>
      <c r="H40" s="73"/>
      <c r="J40" s="24"/>
      <c r="K40" s="314"/>
      <c r="L40" s="24"/>
    </row>
    <row r="41" spans="2:12" ht="60.75" thickBot="1">
      <c r="B41" s="74"/>
      <c r="C41" s="53"/>
      <c r="D41" s="53"/>
      <c r="E41" s="263" t="s">
        <v>785</v>
      </c>
      <c r="F41" s="268">
        <v>0</v>
      </c>
      <c r="G41" s="267">
        <v>43038</v>
      </c>
      <c r="H41" s="73"/>
      <c r="J41" s="24"/>
      <c r="K41" s="314"/>
      <c r="L41" s="24"/>
    </row>
    <row r="42" spans="2:12" ht="45.75" thickBot="1">
      <c r="B42" s="74"/>
      <c r="C42" s="53"/>
      <c r="D42" s="53"/>
      <c r="E42" s="263" t="s">
        <v>787</v>
      </c>
      <c r="F42" s="268">
        <v>0</v>
      </c>
      <c r="G42" s="267">
        <v>41912</v>
      </c>
      <c r="H42" s="73"/>
      <c r="J42" s="24"/>
      <c r="K42" s="314"/>
      <c r="L42" s="24"/>
    </row>
    <row r="43" spans="2:12" ht="90.75" thickBot="1">
      <c r="B43" s="74"/>
      <c r="C43" s="53"/>
      <c r="D43" s="53"/>
      <c r="E43" s="263" t="s">
        <v>788</v>
      </c>
      <c r="F43" s="268">
        <f>10000+12000+5000</f>
        <v>27000</v>
      </c>
      <c r="G43" s="267">
        <v>43038</v>
      </c>
      <c r="H43" s="73"/>
      <c r="J43" s="24"/>
      <c r="K43" s="314"/>
      <c r="L43" s="24"/>
    </row>
    <row r="44" spans="2:12" ht="90.75" thickBot="1">
      <c r="B44" s="74"/>
      <c r="C44" s="53"/>
      <c r="D44" s="53"/>
      <c r="E44" s="263" t="s">
        <v>789</v>
      </c>
      <c r="F44" s="268">
        <v>0</v>
      </c>
      <c r="G44" s="267">
        <v>42643</v>
      </c>
      <c r="H44" s="73"/>
      <c r="J44" s="24"/>
      <c r="K44" s="314"/>
      <c r="L44" s="24"/>
    </row>
    <row r="45" spans="2:12" ht="75.75" thickBot="1">
      <c r="B45" s="74"/>
      <c r="C45" s="53"/>
      <c r="D45" s="53"/>
      <c r="E45" s="263" t="s">
        <v>790</v>
      </c>
      <c r="F45" s="268">
        <f>10000+10000</f>
        <v>20000</v>
      </c>
      <c r="G45" s="267">
        <v>43038</v>
      </c>
      <c r="H45" s="73"/>
      <c r="J45" s="24"/>
      <c r="K45" s="314"/>
      <c r="L45" s="24"/>
    </row>
    <row r="46" spans="2:12" ht="30" customHeight="1" thickBot="1">
      <c r="B46" s="74"/>
      <c r="C46" s="53"/>
      <c r="D46" s="53"/>
      <c r="E46" s="263" t="s">
        <v>791</v>
      </c>
      <c r="F46" s="270">
        <f>17050+10000</f>
        <v>27050</v>
      </c>
      <c r="G46" s="267">
        <v>42916</v>
      </c>
      <c r="H46" s="73"/>
      <c r="J46" s="24"/>
      <c r="K46" s="314"/>
      <c r="L46" s="24"/>
    </row>
    <row r="47" spans="2:12" ht="30" customHeight="1" thickBot="1">
      <c r="B47" s="74"/>
      <c r="C47" s="53"/>
      <c r="D47" s="53"/>
      <c r="E47" s="263" t="s">
        <v>792</v>
      </c>
      <c r="F47" s="270">
        <f>4000+2000+4000+6000+10000</f>
        <v>26000</v>
      </c>
      <c r="G47" s="267">
        <v>43038</v>
      </c>
      <c r="H47" s="73"/>
      <c r="J47" s="24"/>
      <c r="K47" s="314"/>
      <c r="L47" s="24"/>
    </row>
    <row r="48" spans="2:12" ht="15.75" thickBot="1">
      <c r="B48" s="74"/>
      <c r="C48" s="53"/>
      <c r="D48" s="53"/>
      <c r="E48" s="263" t="s">
        <v>686</v>
      </c>
      <c r="F48" s="269">
        <f>25500+15600+4800+4000+7000</f>
        <v>56900</v>
      </c>
      <c r="G48" s="267">
        <v>43038</v>
      </c>
      <c r="H48" s="73"/>
      <c r="J48" s="24"/>
      <c r="K48" s="314"/>
      <c r="L48" s="24"/>
    </row>
    <row r="49" spans="2:12" ht="15.75" thickBot="1">
      <c r="B49" s="74"/>
      <c r="C49" s="53"/>
      <c r="D49" s="53"/>
      <c r="E49" s="151" t="s">
        <v>284</v>
      </c>
      <c r="F49" s="300">
        <f>SUM(F35:F48)</f>
        <v>3082190.68</v>
      </c>
      <c r="G49" s="150"/>
      <c r="H49" s="73"/>
      <c r="J49" s="24"/>
      <c r="K49" s="315"/>
      <c r="L49" s="24"/>
    </row>
    <row r="50" spans="2:12" ht="15">
      <c r="B50" s="74"/>
      <c r="C50" s="53"/>
      <c r="D50" s="53"/>
      <c r="E50" s="75"/>
      <c r="F50" s="75"/>
      <c r="G50" s="75"/>
      <c r="H50" s="73"/>
      <c r="J50" s="24"/>
      <c r="K50" s="316"/>
      <c r="L50" s="24"/>
    </row>
    <row r="51" spans="2:8" ht="34.5" customHeight="1" thickBot="1">
      <c r="B51" s="74"/>
      <c r="C51" s="365" t="s">
        <v>292</v>
      </c>
      <c r="D51" s="365"/>
      <c r="E51" s="365"/>
      <c r="F51" s="365"/>
      <c r="G51" s="156"/>
      <c r="H51" s="73"/>
    </row>
    <row r="52" spans="2:8" ht="63.75" customHeight="1" thickBot="1">
      <c r="B52" s="74"/>
      <c r="C52" s="365" t="s">
        <v>215</v>
      </c>
      <c r="D52" s="365"/>
      <c r="E52" s="389" t="s">
        <v>687</v>
      </c>
      <c r="F52" s="390"/>
      <c r="G52" s="75"/>
      <c r="H52" s="73"/>
    </row>
    <row r="53" spans="2:8" ht="15.75" thickBot="1">
      <c r="B53" s="74"/>
      <c r="C53" s="372"/>
      <c r="D53" s="372"/>
      <c r="E53" s="372"/>
      <c r="F53" s="372"/>
      <c r="G53" s="75"/>
      <c r="H53" s="73"/>
    </row>
    <row r="54" spans="2:8" ht="59.25" customHeight="1" thickBot="1">
      <c r="B54" s="74"/>
      <c r="C54" s="365" t="s">
        <v>216</v>
      </c>
      <c r="D54" s="365"/>
      <c r="E54" s="387"/>
      <c r="F54" s="388"/>
      <c r="G54" s="75"/>
      <c r="H54" s="73"/>
    </row>
    <row r="55" spans="2:8" ht="99.75" customHeight="1" thickBot="1">
      <c r="B55" s="74"/>
      <c r="C55" s="365" t="s">
        <v>217</v>
      </c>
      <c r="D55" s="365"/>
      <c r="E55" s="385"/>
      <c r="F55" s="386"/>
      <c r="G55" s="75"/>
      <c r="H55" s="73"/>
    </row>
    <row r="56" spans="2:8" ht="15">
      <c r="B56" s="74"/>
      <c r="C56" s="53"/>
      <c r="D56" s="53"/>
      <c r="E56" s="75"/>
      <c r="F56" s="75"/>
      <c r="G56" s="75"/>
      <c r="H56" s="73"/>
    </row>
    <row r="57" spans="2:8" ht="15.75" thickBot="1">
      <c r="B57" s="76"/>
      <c r="C57" s="362"/>
      <c r="D57" s="362"/>
      <c r="E57" s="77"/>
      <c r="F57" s="58"/>
      <c r="G57" s="58"/>
      <c r="H57" s="78"/>
    </row>
    <row r="58" spans="2:7" s="28" customFormat="1" ht="64.5" customHeight="1">
      <c r="B58" s="27"/>
      <c r="C58" s="363"/>
      <c r="D58" s="363"/>
      <c r="E58" s="364"/>
      <c r="F58" s="364"/>
      <c r="G58" s="14"/>
    </row>
    <row r="59" spans="2:7" ht="59.25" customHeight="1">
      <c r="B59" s="27"/>
      <c r="C59" s="29"/>
      <c r="D59" s="29"/>
      <c r="E59" s="26"/>
      <c r="F59" s="26"/>
      <c r="G59" s="14"/>
    </row>
    <row r="60" spans="2:7" ht="49.5" customHeight="1">
      <c r="B60" s="27"/>
      <c r="C60" s="366"/>
      <c r="D60" s="366"/>
      <c r="E60" s="368"/>
      <c r="F60" s="368"/>
      <c r="G60" s="14"/>
    </row>
    <row r="61" spans="2:7" ht="99.75" customHeight="1">
      <c r="B61" s="27"/>
      <c r="C61" s="366"/>
      <c r="D61" s="366"/>
      <c r="E61" s="367"/>
      <c r="F61" s="367"/>
      <c r="G61" s="14"/>
    </row>
    <row r="62" spans="2:7" ht="15">
      <c r="B62" s="27"/>
      <c r="C62" s="27"/>
      <c r="D62" s="27"/>
      <c r="E62" s="14"/>
      <c r="F62" s="14"/>
      <c r="G62" s="14"/>
    </row>
    <row r="63" spans="2:7" ht="15">
      <c r="B63" s="27"/>
      <c r="C63" s="363"/>
      <c r="D63" s="363"/>
      <c r="E63" s="14"/>
      <c r="F63" s="14"/>
      <c r="G63" s="14"/>
    </row>
    <row r="64" spans="2:7" ht="49.5" customHeight="1">
      <c r="B64" s="27"/>
      <c r="C64" s="363"/>
      <c r="D64" s="363"/>
      <c r="E64" s="367"/>
      <c r="F64" s="367"/>
      <c r="G64" s="14"/>
    </row>
    <row r="65" spans="2:7" ht="99.75" customHeight="1">
      <c r="B65" s="27"/>
      <c r="C65" s="366"/>
      <c r="D65" s="366"/>
      <c r="E65" s="367"/>
      <c r="F65" s="367"/>
      <c r="G65" s="14"/>
    </row>
    <row r="66" spans="2:7" ht="15">
      <c r="B66" s="27"/>
      <c r="C66" s="30"/>
      <c r="D66" s="27"/>
      <c r="E66" s="31"/>
      <c r="F66" s="14"/>
      <c r="G66" s="14"/>
    </row>
    <row r="67" spans="2:7" ht="15">
      <c r="B67" s="27"/>
      <c r="C67" s="30"/>
      <c r="D67" s="30"/>
      <c r="E67" s="31"/>
      <c r="F67" s="31"/>
      <c r="G67" s="13"/>
    </row>
    <row r="68" spans="5:6" ht="15">
      <c r="E68" s="32"/>
      <c r="F68" s="32"/>
    </row>
    <row r="69" spans="5:6" ht="15">
      <c r="E69" s="32"/>
      <c r="F69" s="32"/>
    </row>
  </sheetData>
  <sheetProtection/>
  <mergeCells count="36">
    <mergeCell ref="C12:D12"/>
    <mergeCell ref="C55:D55"/>
    <mergeCell ref="C54:D54"/>
    <mergeCell ref="E55:F55"/>
    <mergeCell ref="E54:F54"/>
    <mergeCell ref="E52:F52"/>
    <mergeCell ref="C5:F5"/>
    <mergeCell ref="B4:F4"/>
    <mergeCell ref="C16:D16"/>
    <mergeCell ref="C7:D7"/>
    <mergeCell ref="C15:D15"/>
    <mergeCell ref="C13:F13"/>
    <mergeCell ref="E12:F12"/>
    <mergeCell ref="E9:F9"/>
    <mergeCell ref="E10:F10"/>
    <mergeCell ref="C8:F8"/>
    <mergeCell ref="C61:D61"/>
    <mergeCell ref="C64:D64"/>
    <mergeCell ref="C63:D63"/>
    <mergeCell ref="C3:G3"/>
    <mergeCell ref="C53:F53"/>
    <mergeCell ref="C9:D9"/>
    <mergeCell ref="C10:D10"/>
    <mergeCell ref="C33:D33"/>
    <mergeCell ref="C34:D34"/>
    <mergeCell ref="C52:D52"/>
    <mergeCell ref="C57:D57"/>
    <mergeCell ref="C58:D58"/>
    <mergeCell ref="E58:F58"/>
    <mergeCell ref="C51:F51"/>
    <mergeCell ref="C65:D65"/>
    <mergeCell ref="E64:F64"/>
    <mergeCell ref="E65:F65"/>
    <mergeCell ref="E61:F61"/>
    <mergeCell ref="E60:F60"/>
    <mergeCell ref="C60:D60"/>
  </mergeCells>
  <dataValidations count="2">
    <dataValidation type="whole" allowBlank="1" showInputMessage="1" showErrorMessage="1" sqref="E60 E54 E9">
      <formula1>-999999999</formula1>
      <formula2>999999999</formula2>
    </dataValidation>
    <dataValidation type="list" allowBlank="1" showInputMessage="1" showErrorMessage="1" sqref="E64">
      <formula1>FinancialData!#REF!</formula1>
    </dataValidation>
  </dataValidations>
  <printOptions/>
  <pageMargins left="0.25" right="0.25" top="0.18" bottom="0.19" header="0.17" footer="0.17"/>
  <pageSetup horizontalDpi="600" verticalDpi="600" orientation="portrait"/>
</worksheet>
</file>

<file path=xl/worksheets/sheet3.xml><?xml version="1.0" encoding="utf-8"?>
<worksheet xmlns="http://schemas.openxmlformats.org/spreadsheetml/2006/main" xmlns:r="http://schemas.openxmlformats.org/officeDocument/2006/relationships">
  <dimension ref="B2:G52"/>
  <sheetViews>
    <sheetView zoomScale="150" zoomScaleNormal="150" zoomScalePageLayoutView="0" workbookViewId="0" topLeftCell="A23">
      <selection activeCell="J25" sqref="J25"/>
    </sheetView>
  </sheetViews>
  <sheetFormatPr defaultColWidth="8.8515625" defaultRowHeight="15"/>
  <cols>
    <col min="1" max="2" width="1.8515625" style="0" customWidth="1"/>
    <col min="3" max="5" width="22.8515625" style="0" customWidth="1"/>
    <col min="6" max="6" width="20.140625" style="0" customWidth="1"/>
    <col min="7" max="7" width="2.00390625" style="0" customWidth="1"/>
    <col min="8" max="8" width="1.421875" style="0" customWidth="1"/>
  </cols>
  <sheetData>
    <row r="1" ht="15.75" thickBot="1"/>
    <row r="2" spans="2:7" ht="15.75" thickBot="1">
      <c r="B2" s="91"/>
      <c r="C2" s="92"/>
      <c r="D2" s="92"/>
      <c r="E2" s="92"/>
      <c r="F2" s="92"/>
      <c r="G2" s="93"/>
    </row>
    <row r="3" spans="2:7" ht="21" thickBot="1">
      <c r="B3" s="94"/>
      <c r="C3" s="369" t="s">
        <v>222</v>
      </c>
      <c r="D3" s="370"/>
      <c r="E3" s="370"/>
      <c r="F3" s="371"/>
      <c r="G3" s="60"/>
    </row>
    <row r="4" spans="2:7" ht="15">
      <c r="B4" s="396"/>
      <c r="C4" s="397"/>
      <c r="D4" s="397"/>
      <c r="E4" s="397"/>
      <c r="F4" s="397"/>
      <c r="G4" s="60"/>
    </row>
    <row r="5" spans="2:7" ht="15">
      <c r="B5" s="61"/>
      <c r="C5" s="400"/>
      <c r="D5" s="400"/>
      <c r="E5" s="400"/>
      <c r="F5" s="400"/>
      <c r="G5" s="60"/>
    </row>
    <row r="6" spans="2:7" ht="15">
      <c r="B6" s="61"/>
      <c r="C6" s="62"/>
      <c r="D6" s="63"/>
      <c r="E6" s="62"/>
      <c r="F6" s="63"/>
      <c r="G6" s="60"/>
    </row>
    <row r="7" spans="2:7" ht="15">
      <c r="B7" s="61"/>
      <c r="C7" s="395" t="s">
        <v>233</v>
      </c>
      <c r="D7" s="395"/>
      <c r="E7" s="64"/>
      <c r="F7" s="63"/>
      <c r="G7" s="60"/>
    </row>
    <row r="8" spans="2:7" ht="15.75" thickBot="1">
      <c r="B8" s="61"/>
      <c r="C8" s="401" t="s">
        <v>299</v>
      </c>
      <c r="D8" s="401"/>
      <c r="E8" s="401"/>
      <c r="F8" s="401"/>
      <c r="G8" s="60"/>
    </row>
    <row r="9" spans="2:7" ht="15.75" thickBot="1">
      <c r="B9" s="61"/>
      <c r="C9" s="36" t="s">
        <v>235</v>
      </c>
      <c r="D9" s="37" t="s">
        <v>234</v>
      </c>
      <c r="E9" s="402" t="s">
        <v>275</v>
      </c>
      <c r="F9" s="403"/>
      <c r="G9" s="60"/>
    </row>
    <row r="10" spans="2:7" ht="142.5" customHeight="1">
      <c r="B10" s="61"/>
      <c r="C10" s="272" t="s">
        <v>688</v>
      </c>
      <c r="D10" s="271" t="s">
        <v>689</v>
      </c>
      <c r="E10" s="404" t="s">
        <v>794</v>
      </c>
      <c r="F10" s="405"/>
      <c r="G10" s="60"/>
    </row>
    <row r="11" spans="2:7" ht="265.5" customHeight="1">
      <c r="B11" s="61"/>
      <c r="C11" s="272" t="s">
        <v>690</v>
      </c>
      <c r="D11" s="271" t="s">
        <v>689</v>
      </c>
      <c r="E11" s="404" t="s">
        <v>756</v>
      </c>
      <c r="F11" s="405"/>
      <c r="G11" s="60"/>
    </row>
    <row r="12" spans="2:7" ht="96" customHeight="1">
      <c r="B12" s="61"/>
      <c r="C12" s="272" t="s">
        <v>691</v>
      </c>
      <c r="D12" s="271" t="s">
        <v>689</v>
      </c>
      <c r="E12" s="404" t="s">
        <v>692</v>
      </c>
      <c r="F12" s="405"/>
      <c r="G12" s="60"/>
    </row>
    <row r="13" spans="2:7" ht="168" customHeight="1">
      <c r="B13" s="61"/>
      <c r="C13" s="272" t="s">
        <v>693</v>
      </c>
      <c r="D13" s="271" t="s">
        <v>694</v>
      </c>
      <c r="E13" s="404" t="s">
        <v>757</v>
      </c>
      <c r="F13" s="405"/>
      <c r="G13" s="60"/>
    </row>
    <row r="14" spans="2:7" ht="151.5" customHeight="1">
      <c r="B14" s="61"/>
      <c r="C14" s="272" t="s">
        <v>695</v>
      </c>
      <c r="D14" s="271" t="s">
        <v>689</v>
      </c>
      <c r="E14" s="404" t="s">
        <v>795</v>
      </c>
      <c r="F14" s="405"/>
      <c r="G14" s="60"/>
    </row>
    <row r="15" spans="2:7" ht="9" customHeight="1" thickBot="1">
      <c r="B15" s="61"/>
      <c r="C15" s="38"/>
      <c r="D15" s="38"/>
      <c r="E15" s="418"/>
      <c r="F15" s="419"/>
      <c r="G15" s="60"/>
    </row>
    <row r="16" spans="2:7" ht="15">
      <c r="B16" s="61"/>
      <c r="C16" s="63"/>
      <c r="D16" s="63"/>
      <c r="E16" s="63"/>
      <c r="F16" s="63"/>
      <c r="G16" s="60"/>
    </row>
    <row r="17" spans="2:7" ht="15">
      <c r="B17" s="61"/>
      <c r="C17" s="399" t="s">
        <v>258</v>
      </c>
      <c r="D17" s="399"/>
      <c r="E17" s="399"/>
      <c r="F17" s="399"/>
      <c r="G17" s="60"/>
    </row>
    <row r="18" spans="2:7" ht="15.75" thickBot="1">
      <c r="B18" s="61"/>
      <c r="C18" s="408" t="s">
        <v>273</v>
      </c>
      <c r="D18" s="408"/>
      <c r="E18" s="408"/>
      <c r="F18" s="408"/>
      <c r="G18" s="60"/>
    </row>
    <row r="19" spans="2:7" ht="15.75" thickBot="1">
      <c r="B19" s="61"/>
      <c r="C19" s="36" t="s">
        <v>235</v>
      </c>
      <c r="D19" s="37" t="s">
        <v>234</v>
      </c>
      <c r="E19" s="402" t="s">
        <v>275</v>
      </c>
      <c r="F19" s="403"/>
      <c r="G19" s="60"/>
    </row>
    <row r="20" spans="2:7" ht="409.5" customHeight="1">
      <c r="B20" s="61"/>
      <c r="C20" s="272" t="s">
        <v>696</v>
      </c>
      <c r="D20" s="273" t="s">
        <v>694</v>
      </c>
      <c r="E20" s="409" t="s">
        <v>796</v>
      </c>
      <c r="F20" s="410"/>
      <c r="G20" s="60"/>
    </row>
    <row r="21" spans="2:7" ht="15">
      <c r="B21" s="61"/>
      <c r="C21" s="63"/>
      <c r="D21" s="63"/>
      <c r="E21" s="63"/>
      <c r="F21" s="63"/>
      <c r="G21" s="60"/>
    </row>
    <row r="22" spans="2:7" ht="15">
      <c r="B22" s="61"/>
      <c r="C22" s="63"/>
      <c r="D22" s="63"/>
      <c r="E22" s="63"/>
      <c r="F22" s="63"/>
      <c r="G22" s="60"/>
    </row>
    <row r="23" spans="2:7" ht="31.5" customHeight="1">
      <c r="B23" s="61"/>
      <c r="C23" s="398" t="s">
        <v>257</v>
      </c>
      <c r="D23" s="398"/>
      <c r="E23" s="398"/>
      <c r="F23" s="398"/>
      <c r="G23" s="60"/>
    </row>
    <row r="24" spans="2:7" ht="15.75" thickBot="1">
      <c r="B24" s="61"/>
      <c r="C24" s="401" t="s">
        <v>276</v>
      </c>
      <c r="D24" s="401"/>
      <c r="E24" s="417"/>
      <c r="F24" s="417"/>
      <c r="G24" s="60"/>
    </row>
    <row r="25" spans="2:7" ht="166.5" customHeight="1" thickBot="1">
      <c r="B25" s="61"/>
      <c r="C25" s="412" t="s">
        <v>771</v>
      </c>
      <c r="D25" s="413"/>
      <c r="E25" s="413"/>
      <c r="F25" s="414"/>
      <c r="G25" s="60"/>
    </row>
    <row r="26" spans="2:7" ht="15">
      <c r="B26" s="61"/>
      <c r="C26" s="63"/>
      <c r="D26" s="63"/>
      <c r="E26" s="63"/>
      <c r="F26" s="63"/>
      <c r="G26" s="60"/>
    </row>
    <row r="27" spans="2:7" ht="15">
      <c r="B27" s="61"/>
      <c r="C27" s="63"/>
      <c r="D27" s="63"/>
      <c r="E27" s="63"/>
      <c r="F27" s="63"/>
      <c r="G27" s="60"/>
    </row>
    <row r="28" spans="2:7" ht="15">
      <c r="B28" s="61"/>
      <c r="C28" s="63"/>
      <c r="D28" s="63"/>
      <c r="E28" s="63"/>
      <c r="F28" s="63"/>
      <c r="G28" s="60"/>
    </row>
    <row r="29" spans="2:7" ht="15.75" thickBot="1">
      <c r="B29" s="65"/>
      <c r="C29" s="66"/>
      <c r="D29" s="66"/>
      <c r="E29" s="66"/>
      <c r="F29" s="66"/>
      <c r="G29" s="67"/>
    </row>
    <row r="30" spans="2:7" ht="15">
      <c r="B30" s="8"/>
      <c r="C30" s="8"/>
      <c r="D30" s="8"/>
      <c r="E30" s="8"/>
      <c r="F30" s="8"/>
      <c r="G30" s="8"/>
    </row>
    <row r="31" spans="2:7" ht="15">
      <c r="B31" s="8"/>
      <c r="C31" s="8"/>
      <c r="D31" s="8"/>
      <c r="E31" s="8"/>
      <c r="F31" s="8"/>
      <c r="G31" s="8"/>
    </row>
    <row r="32" spans="2:7" ht="15">
      <c r="B32" s="8"/>
      <c r="C32" s="8"/>
      <c r="D32" s="8"/>
      <c r="E32" s="8"/>
      <c r="F32" s="8"/>
      <c r="G32" s="8"/>
    </row>
    <row r="33" spans="2:7" ht="15">
      <c r="B33" s="8"/>
      <c r="C33" s="8"/>
      <c r="D33" s="8"/>
      <c r="E33" s="8"/>
      <c r="F33" s="8"/>
      <c r="G33" s="8"/>
    </row>
    <row r="34" spans="2:7" ht="15">
      <c r="B34" s="8"/>
      <c r="C34" s="8"/>
      <c r="D34" s="8"/>
      <c r="E34" s="8"/>
      <c r="F34" s="8"/>
      <c r="G34" s="8"/>
    </row>
    <row r="35" spans="2:7" ht="15">
      <c r="B35" s="8"/>
      <c r="C35" s="8"/>
      <c r="D35" s="8"/>
      <c r="E35" s="8"/>
      <c r="F35" s="8"/>
      <c r="G35" s="8"/>
    </row>
    <row r="36" spans="2:7" ht="15">
      <c r="B36" s="8"/>
      <c r="C36" s="415"/>
      <c r="D36" s="415"/>
      <c r="E36" s="7"/>
      <c r="F36" s="8"/>
      <c r="G36" s="8"/>
    </row>
    <row r="37" spans="2:7" ht="15">
      <c r="B37" s="8"/>
      <c r="C37" s="415"/>
      <c r="D37" s="415"/>
      <c r="E37" s="7"/>
      <c r="F37" s="8"/>
      <c r="G37" s="8"/>
    </row>
    <row r="38" spans="2:7" ht="15">
      <c r="B38" s="8"/>
      <c r="C38" s="416"/>
      <c r="D38" s="416"/>
      <c r="E38" s="416"/>
      <c r="F38" s="416"/>
      <c r="G38" s="8"/>
    </row>
    <row r="39" spans="2:7" ht="15">
      <c r="B39" s="8"/>
      <c r="C39" s="406"/>
      <c r="D39" s="406"/>
      <c r="E39" s="411"/>
      <c r="F39" s="411"/>
      <c r="G39" s="8"/>
    </row>
    <row r="40" spans="2:7" ht="15">
      <c r="B40" s="8"/>
      <c r="C40" s="406"/>
      <c r="D40" s="406"/>
      <c r="E40" s="407"/>
      <c r="F40" s="407"/>
      <c r="G40" s="8"/>
    </row>
    <row r="41" spans="2:7" ht="15">
      <c r="B41" s="8"/>
      <c r="C41" s="8"/>
      <c r="D41" s="8"/>
      <c r="E41" s="8"/>
      <c r="F41" s="8"/>
      <c r="G41" s="8"/>
    </row>
    <row r="42" spans="2:7" ht="15">
      <c r="B42" s="8"/>
      <c r="C42" s="415"/>
      <c r="D42" s="415"/>
      <c r="E42" s="7"/>
      <c r="F42" s="8"/>
      <c r="G42" s="8"/>
    </row>
    <row r="43" spans="2:7" ht="15">
      <c r="B43" s="8"/>
      <c r="C43" s="415"/>
      <c r="D43" s="415"/>
      <c r="E43" s="420"/>
      <c r="F43" s="420"/>
      <c r="G43" s="8"/>
    </row>
    <row r="44" spans="2:7" ht="15">
      <c r="B44" s="8"/>
      <c r="C44" s="7"/>
      <c r="D44" s="7"/>
      <c r="E44" s="7"/>
      <c r="F44" s="7"/>
      <c r="G44" s="8"/>
    </row>
    <row r="45" spans="2:7" ht="15">
      <c r="B45" s="8"/>
      <c r="C45" s="406"/>
      <c r="D45" s="406"/>
      <c r="E45" s="411"/>
      <c r="F45" s="411"/>
      <c r="G45" s="8"/>
    </row>
    <row r="46" spans="2:7" ht="15">
      <c r="B46" s="8"/>
      <c r="C46" s="406"/>
      <c r="D46" s="406"/>
      <c r="E46" s="407"/>
      <c r="F46" s="407"/>
      <c r="G46" s="8"/>
    </row>
    <row r="47" spans="2:7" ht="15">
      <c r="B47" s="8"/>
      <c r="C47" s="8"/>
      <c r="D47" s="8"/>
      <c r="E47" s="8"/>
      <c r="F47" s="8"/>
      <c r="G47" s="8"/>
    </row>
    <row r="48" spans="2:7" ht="15">
      <c r="B48" s="8"/>
      <c r="C48" s="415"/>
      <c r="D48" s="415"/>
      <c r="E48" s="8"/>
      <c r="F48" s="8"/>
      <c r="G48" s="8"/>
    </row>
    <row r="49" spans="2:7" ht="15">
      <c r="B49" s="8"/>
      <c r="C49" s="415"/>
      <c r="D49" s="415"/>
      <c r="E49" s="407"/>
      <c r="F49" s="407"/>
      <c r="G49" s="8"/>
    </row>
    <row r="50" spans="2:7" ht="15">
      <c r="B50" s="8"/>
      <c r="C50" s="406"/>
      <c r="D50" s="406"/>
      <c r="E50" s="407"/>
      <c r="F50" s="407"/>
      <c r="G50" s="8"/>
    </row>
    <row r="51" spans="2:7" ht="15">
      <c r="B51" s="8"/>
      <c r="C51" s="10"/>
      <c r="D51" s="8"/>
      <c r="E51" s="10"/>
      <c r="F51" s="8"/>
      <c r="G51" s="8"/>
    </row>
    <row r="52" spans="2:7" ht="15">
      <c r="B52" s="8"/>
      <c r="C52" s="10"/>
      <c r="D52" s="10"/>
      <c r="E52" s="10"/>
      <c r="F52" s="10"/>
      <c r="G52" s="11"/>
    </row>
  </sheetData>
  <sheetProtection/>
  <mergeCells count="39">
    <mergeCell ref="E39:F39"/>
    <mergeCell ref="C40:D40"/>
    <mergeCell ref="C3:F3"/>
    <mergeCell ref="C48:D48"/>
    <mergeCell ref="C49:D49"/>
    <mergeCell ref="E49:F49"/>
    <mergeCell ref="C43:D43"/>
    <mergeCell ref="E43:F43"/>
    <mergeCell ref="C37:D37"/>
    <mergeCell ref="E40:F40"/>
    <mergeCell ref="C42:D42"/>
    <mergeCell ref="C38:F38"/>
    <mergeCell ref="E24:F24"/>
    <mergeCell ref="E10:F10"/>
    <mergeCell ref="E11:F11"/>
    <mergeCell ref="E12:F12"/>
    <mergeCell ref="E13:F13"/>
    <mergeCell ref="E15:F15"/>
    <mergeCell ref="C24:D24"/>
    <mergeCell ref="C36:D36"/>
    <mergeCell ref="C50:D50"/>
    <mergeCell ref="E50:F50"/>
    <mergeCell ref="C46:D46"/>
    <mergeCell ref="E46:F46"/>
    <mergeCell ref="C39:D39"/>
    <mergeCell ref="C18:F18"/>
    <mergeCell ref="E20:F20"/>
    <mergeCell ref="C45:D45"/>
    <mergeCell ref="E45:F45"/>
    <mergeCell ref="C25:F25"/>
    <mergeCell ref="C23:F23"/>
    <mergeCell ref="C17:F17"/>
    <mergeCell ref="B4:F4"/>
    <mergeCell ref="C5:F5"/>
    <mergeCell ref="C7:D7"/>
    <mergeCell ref="C8:F8"/>
    <mergeCell ref="E9:F9"/>
    <mergeCell ref="E19:F19"/>
    <mergeCell ref="E14:F14"/>
  </mergeCells>
  <dataValidations count="2">
    <dataValidation type="whole" allowBlank="1" showInputMessage="1" showErrorMessage="1" sqref="E45 E39">
      <formula1>-999999999</formula1>
      <formula2>999999999</formula2>
    </dataValidation>
    <dataValidation type="list" allowBlank="1" showInputMessage="1" showErrorMessage="1" sqref="E49">
      <formula1>$K$56:$K$57</formula1>
    </dataValidation>
  </dataValidations>
  <printOptions/>
  <pageMargins left="0.25" right="0.25" top="0.17" bottom="0.17" header="0.17" footer="0.17"/>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AZ136"/>
  <sheetViews>
    <sheetView zoomScale="125" zoomScaleNormal="125" zoomScalePageLayoutView="0" workbookViewId="0" topLeftCell="A72">
      <selection activeCell="I9" sqref="I9"/>
    </sheetView>
  </sheetViews>
  <sheetFormatPr defaultColWidth="8.8515625" defaultRowHeight="15"/>
  <cols>
    <col min="1" max="1" width="2.140625" style="0" customWidth="1"/>
    <col min="2" max="2" width="2.28125" style="0" customWidth="1"/>
    <col min="3" max="3" width="22.421875" style="12" customWidth="1"/>
    <col min="4" max="4" width="15.421875" style="0" customWidth="1"/>
    <col min="5" max="5" width="15.00390625" style="0" customWidth="1"/>
    <col min="6" max="6" width="18.8515625" style="0" customWidth="1"/>
    <col min="7" max="7" width="16.8515625" style="0" customWidth="1"/>
    <col min="8" max="8" width="45.28125" style="0" customWidth="1"/>
    <col min="9" max="9" width="13.8515625" style="0" customWidth="1"/>
    <col min="10" max="10" width="2.7109375" style="0" customWidth="1"/>
    <col min="11" max="11" width="2.00390625" style="0" customWidth="1"/>
    <col min="12" max="12" width="40.7109375" style="0" customWidth="1"/>
  </cols>
  <sheetData>
    <row r="1" spans="1:52" ht="15.75" thickBot="1">
      <c r="A1" s="23"/>
      <c r="B1" s="23"/>
      <c r="C1" s="22"/>
      <c r="D1" s="23"/>
      <c r="E1" s="23"/>
      <c r="F1" s="23"/>
      <c r="G1" s="23"/>
      <c r="H1" s="101"/>
      <c r="I1" s="101"/>
      <c r="J1" s="23"/>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row>
    <row r="2" spans="1:52" ht="15.75" thickBot="1">
      <c r="A2" s="23"/>
      <c r="B2" s="42"/>
      <c r="C2" s="43"/>
      <c r="D2" s="44"/>
      <c r="E2" s="44"/>
      <c r="F2" s="44"/>
      <c r="G2" s="44"/>
      <c r="H2" s="112"/>
      <c r="I2" s="112"/>
      <c r="J2" s="45"/>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row>
    <row r="3" spans="1:52" ht="21" thickBot="1">
      <c r="A3" s="23"/>
      <c r="B3" s="94"/>
      <c r="C3" s="391" t="s">
        <v>254</v>
      </c>
      <c r="D3" s="392"/>
      <c r="E3" s="392"/>
      <c r="F3" s="392"/>
      <c r="G3" s="392"/>
      <c r="H3" s="392"/>
      <c r="I3" s="393"/>
      <c r="J3" s="96"/>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row>
    <row r="4" spans="1:52" ht="15" customHeight="1">
      <c r="A4" s="23"/>
      <c r="B4" s="46"/>
      <c r="C4" s="454" t="s">
        <v>223</v>
      </c>
      <c r="D4" s="454"/>
      <c r="E4" s="454"/>
      <c r="F4" s="454"/>
      <c r="G4" s="454"/>
      <c r="H4" s="454"/>
      <c r="I4" s="454"/>
      <c r="J4" s="47"/>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row>
    <row r="5" spans="1:52" ht="15" customHeight="1">
      <c r="A5" s="23"/>
      <c r="B5" s="46"/>
      <c r="C5" s="134"/>
      <c r="D5" s="134"/>
      <c r="E5" s="134"/>
      <c r="F5" s="134"/>
      <c r="G5" s="134"/>
      <c r="H5" s="134"/>
      <c r="I5" s="134"/>
      <c r="J5" s="47"/>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row>
    <row r="6" spans="1:52" ht="15">
      <c r="A6" s="23"/>
      <c r="B6" s="46"/>
      <c r="C6" s="48"/>
      <c r="D6" s="49"/>
      <c r="E6" s="49"/>
      <c r="F6" s="49"/>
      <c r="G6" s="49"/>
      <c r="H6" s="113"/>
      <c r="I6" s="113"/>
      <c r="J6" s="47"/>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row>
    <row r="7" spans="1:52" ht="15.75" customHeight="1" thickBot="1">
      <c r="A7" s="23"/>
      <c r="B7" s="46"/>
      <c r="C7" s="48"/>
      <c r="D7" s="449" t="s">
        <v>255</v>
      </c>
      <c r="E7" s="449"/>
      <c r="F7" s="449" t="s">
        <v>259</v>
      </c>
      <c r="G7" s="449"/>
      <c r="H7" s="111" t="s">
        <v>260</v>
      </c>
      <c r="I7" s="111" t="s">
        <v>232</v>
      </c>
      <c r="J7" s="47"/>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row>
    <row r="8" spans="1:52" s="12" customFormat="1" ht="21.75" customHeight="1" thickBot="1">
      <c r="A8" s="22"/>
      <c r="B8" s="51"/>
      <c r="C8" s="110" t="s">
        <v>252</v>
      </c>
      <c r="D8" s="428" t="s">
        <v>697</v>
      </c>
      <c r="E8" s="434"/>
      <c r="F8" s="435"/>
      <c r="G8" s="435"/>
      <c r="H8" s="435"/>
      <c r="I8" s="436"/>
      <c r="J8" s="52"/>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row>
    <row r="9" spans="1:52" s="12" customFormat="1" ht="108" customHeight="1" thickBot="1">
      <c r="A9" s="22"/>
      <c r="B9" s="51"/>
      <c r="C9" s="110"/>
      <c r="D9" s="426" t="s">
        <v>698</v>
      </c>
      <c r="E9" s="427"/>
      <c r="F9" s="426" t="s">
        <v>807</v>
      </c>
      <c r="G9" s="427"/>
      <c r="H9" s="280" t="s">
        <v>799</v>
      </c>
      <c r="I9" s="279" t="s">
        <v>699</v>
      </c>
      <c r="J9" s="52"/>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row>
    <row r="10" spans="1:52" s="12" customFormat="1" ht="99.75" customHeight="1" thickBot="1">
      <c r="A10" s="22"/>
      <c r="B10" s="51"/>
      <c r="C10" s="110"/>
      <c r="D10" s="426" t="s">
        <v>700</v>
      </c>
      <c r="E10" s="427"/>
      <c r="F10" s="426" t="s">
        <v>801</v>
      </c>
      <c r="G10" s="427"/>
      <c r="H10" s="280" t="s">
        <v>814</v>
      </c>
      <c r="I10" s="279" t="s">
        <v>699</v>
      </c>
      <c r="J10" s="52"/>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row>
    <row r="11" spans="2:52" s="12" customFormat="1" ht="118.5" customHeight="1" thickBot="1">
      <c r="B11" s="51"/>
      <c r="C11" s="110"/>
      <c r="D11" s="426" t="s">
        <v>797</v>
      </c>
      <c r="E11" s="427"/>
      <c r="F11" s="426" t="s">
        <v>802</v>
      </c>
      <c r="G11" s="427"/>
      <c r="H11" s="280" t="s">
        <v>800</v>
      </c>
      <c r="I11" s="279" t="s">
        <v>20</v>
      </c>
      <c r="J11" s="52"/>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row>
    <row r="12" spans="1:52" s="12" customFormat="1" ht="39.75" customHeight="1" thickBot="1">
      <c r="A12" s="22"/>
      <c r="B12" s="51"/>
      <c r="C12" s="110"/>
      <c r="D12" s="428" t="s">
        <v>701</v>
      </c>
      <c r="E12" s="434"/>
      <c r="F12" s="435"/>
      <c r="G12" s="435"/>
      <c r="H12" s="435"/>
      <c r="I12" s="436"/>
      <c r="J12" s="52"/>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row>
    <row r="13" spans="1:52" s="12" customFormat="1" ht="102.75" customHeight="1" thickBot="1">
      <c r="A13" s="22"/>
      <c r="B13" s="51"/>
      <c r="C13" s="110"/>
      <c r="D13" s="428" t="s">
        <v>702</v>
      </c>
      <c r="E13" s="429"/>
      <c r="F13" s="426" t="s">
        <v>803</v>
      </c>
      <c r="G13" s="427"/>
      <c r="H13" s="280" t="s">
        <v>805</v>
      </c>
      <c r="I13" s="279" t="s">
        <v>699</v>
      </c>
      <c r="J13" s="52"/>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row>
    <row r="14" spans="1:52" s="12" customFormat="1" ht="138.75" customHeight="1" thickBot="1">
      <c r="A14" s="22"/>
      <c r="B14" s="51"/>
      <c r="C14" s="110"/>
      <c r="D14" s="428" t="s">
        <v>798</v>
      </c>
      <c r="E14" s="429"/>
      <c r="F14" s="426" t="s">
        <v>804</v>
      </c>
      <c r="G14" s="427"/>
      <c r="H14" s="280" t="s">
        <v>806</v>
      </c>
      <c r="I14" s="279" t="s">
        <v>20</v>
      </c>
      <c r="J14" s="52"/>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row>
    <row r="15" spans="1:52" s="12" customFormat="1" ht="121.5" customHeight="1" thickBot="1">
      <c r="A15" s="22"/>
      <c r="B15" s="51"/>
      <c r="C15" s="110"/>
      <c r="D15" s="428" t="s">
        <v>703</v>
      </c>
      <c r="E15" s="429"/>
      <c r="F15" s="426" t="s">
        <v>704</v>
      </c>
      <c r="G15" s="427"/>
      <c r="H15" s="280" t="s">
        <v>758</v>
      </c>
      <c r="I15" s="279" t="s">
        <v>699</v>
      </c>
      <c r="J15" s="52"/>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row>
    <row r="16" spans="1:52" s="12" customFormat="1" ht="63" customHeight="1" thickBot="1">
      <c r="A16" s="22"/>
      <c r="B16" s="51"/>
      <c r="C16" s="110"/>
      <c r="D16" s="428" t="s">
        <v>705</v>
      </c>
      <c r="E16" s="429"/>
      <c r="F16" s="426" t="s">
        <v>706</v>
      </c>
      <c r="G16" s="427"/>
      <c r="H16" s="275" t="s">
        <v>808</v>
      </c>
      <c r="I16" s="279" t="s">
        <v>13</v>
      </c>
      <c r="J16" s="52"/>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row>
    <row r="17" spans="1:52" s="12" customFormat="1" ht="39.75" customHeight="1" thickBot="1">
      <c r="A17" s="22"/>
      <c r="B17" s="51"/>
      <c r="C17" s="110"/>
      <c r="D17" s="428" t="s">
        <v>707</v>
      </c>
      <c r="E17" s="434"/>
      <c r="F17" s="435"/>
      <c r="G17" s="435"/>
      <c r="H17" s="435"/>
      <c r="I17" s="436"/>
      <c r="J17" s="52"/>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row>
    <row r="18" spans="1:52" s="12" customFormat="1" ht="129" customHeight="1" thickBot="1">
      <c r="A18" s="22"/>
      <c r="B18" s="51"/>
      <c r="C18" s="110"/>
      <c r="D18" s="428" t="s">
        <v>708</v>
      </c>
      <c r="E18" s="429"/>
      <c r="F18" s="426" t="s">
        <v>709</v>
      </c>
      <c r="G18" s="427"/>
      <c r="H18" s="276" t="s">
        <v>759</v>
      </c>
      <c r="I18" s="279" t="s">
        <v>699</v>
      </c>
      <c r="J18" s="52"/>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row>
    <row r="19" spans="1:52" s="12" customFormat="1" ht="96" customHeight="1" thickBot="1">
      <c r="A19" s="22"/>
      <c r="B19" s="51"/>
      <c r="C19" s="110"/>
      <c r="D19" s="428" t="s">
        <v>710</v>
      </c>
      <c r="E19" s="429"/>
      <c r="F19" s="447" t="s">
        <v>711</v>
      </c>
      <c r="G19" s="448"/>
      <c r="H19" s="276" t="s">
        <v>760</v>
      </c>
      <c r="I19" s="304" t="s">
        <v>26</v>
      </c>
      <c r="J19" s="52"/>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row>
    <row r="20" spans="1:52" s="12" customFormat="1" ht="121.5" customHeight="1" thickBot="1">
      <c r="A20" s="22"/>
      <c r="B20" s="51"/>
      <c r="C20" s="110"/>
      <c r="D20" s="428" t="s">
        <v>712</v>
      </c>
      <c r="E20" s="429"/>
      <c r="F20" s="447" t="s">
        <v>713</v>
      </c>
      <c r="G20" s="448"/>
      <c r="H20" s="308" t="s">
        <v>827</v>
      </c>
      <c r="I20" s="279" t="s">
        <v>699</v>
      </c>
      <c r="J20" s="52"/>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row>
    <row r="21" spans="1:52" s="12" customFormat="1" ht="21.75" customHeight="1" thickBot="1">
      <c r="A21" s="22"/>
      <c r="B21" s="51"/>
      <c r="C21" s="110"/>
      <c r="D21" s="430" t="s">
        <v>714</v>
      </c>
      <c r="E21" s="431"/>
      <c r="F21" s="432"/>
      <c r="G21" s="432"/>
      <c r="H21" s="432"/>
      <c r="I21" s="433"/>
      <c r="J21" s="52"/>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row>
    <row r="22" spans="1:52" s="12" customFormat="1" ht="192" customHeight="1" thickBot="1">
      <c r="A22" s="22"/>
      <c r="B22" s="51"/>
      <c r="C22" s="110"/>
      <c r="D22" s="430" t="s">
        <v>715</v>
      </c>
      <c r="E22" s="437"/>
      <c r="F22" s="438" t="s">
        <v>716</v>
      </c>
      <c r="G22" s="439"/>
      <c r="H22" s="276" t="s">
        <v>761</v>
      </c>
      <c r="I22" s="278" t="s">
        <v>20</v>
      </c>
      <c r="J22" s="52"/>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row>
    <row r="23" spans="1:52" s="12" customFormat="1" ht="78" customHeight="1" thickBot="1">
      <c r="A23" s="22"/>
      <c r="B23" s="51"/>
      <c r="C23" s="303"/>
      <c r="D23" s="446" t="s">
        <v>809</v>
      </c>
      <c r="E23" s="446"/>
      <c r="F23" s="440" t="s">
        <v>810</v>
      </c>
      <c r="G23" s="441"/>
      <c r="H23" s="305" t="s">
        <v>811</v>
      </c>
      <c r="I23" s="278" t="s">
        <v>26</v>
      </c>
      <c r="J23" s="52"/>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row>
    <row r="24" spans="1:52" s="12" customFormat="1" ht="48.75" customHeight="1" thickBot="1">
      <c r="A24" s="22"/>
      <c r="B24" s="51"/>
      <c r="C24" s="110"/>
      <c r="D24" s="442" t="s">
        <v>717</v>
      </c>
      <c r="E24" s="443"/>
      <c r="F24" s="444" t="s">
        <v>812</v>
      </c>
      <c r="G24" s="445"/>
      <c r="H24" s="276" t="s">
        <v>813</v>
      </c>
      <c r="I24" s="279" t="s">
        <v>20</v>
      </c>
      <c r="J24" s="52"/>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row>
    <row r="25" spans="1:52" s="12" customFormat="1" ht="18.75" customHeight="1" thickBot="1">
      <c r="A25" s="22"/>
      <c r="B25" s="51"/>
      <c r="C25" s="108"/>
      <c r="D25" s="53"/>
      <c r="E25" s="53"/>
      <c r="F25" s="53"/>
      <c r="G25" s="53"/>
      <c r="H25" s="118" t="s">
        <v>256</v>
      </c>
      <c r="I25" s="120" t="s">
        <v>699</v>
      </c>
      <c r="J25" s="52"/>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row>
    <row r="26" spans="1:52" s="12" customFormat="1" ht="18.75" customHeight="1">
      <c r="A26" s="22"/>
      <c r="B26" s="51"/>
      <c r="C26" s="157"/>
      <c r="D26" s="53"/>
      <c r="E26" s="53"/>
      <c r="F26" s="53"/>
      <c r="G26" s="53"/>
      <c r="H26" s="119"/>
      <c r="I26" s="48"/>
      <c r="J26" s="52"/>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row>
    <row r="27" spans="1:52" s="12" customFormat="1" ht="15.75" thickBot="1">
      <c r="A27" s="22"/>
      <c r="B27" s="51"/>
      <c r="C27" s="137"/>
      <c r="D27" s="453" t="s">
        <v>282</v>
      </c>
      <c r="E27" s="453"/>
      <c r="F27" s="453"/>
      <c r="G27" s="453"/>
      <c r="H27" s="453"/>
      <c r="I27" s="453"/>
      <c r="J27" s="52"/>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row>
    <row r="28" spans="1:52" s="12" customFormat="1" ht="15.75" thickBot="1">
      <c r="A28" s="22"/>
      <c r="B28" s="51"/>
      <c r="C28" s="137"/>
      <c r="D28" s="88" t="s">
        <v>60</v>
      </c>
      <c r="E28" s="455" t="s">
        <v>680</v>
      </c>
      <c r="F28" s="456"/>
      <c r="G28" s="456"/>
      <c r="H28" s="457"/>
      <c r="I28" s="53"/>
      <c r="J28" s="52"/>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row>
    <row r="29" spans="1:52" s="12" customFormat="1" ht="15.75" thickBot="1">
      <c r="A29" s="22"/>
      <c r="B29" s="51"/>
      <c r="C29" s="137"/>
      <c r="D29" s="88" t="s">
        <v>62</v>
      </c>
      <c r="E29" s="450" t="s">
        <v>681</v>
      </c>
      <c r="F29" s="451"/>
      <c r="G29" s="451"/>
      <c r="H29" s="452"/>
      <c r="I29" s="53"/>
      <c r="J29" s="52"/>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row>
    <row r="30" spans="1:52" s="12" customFormat="1" ht="13.5" customHeight="1">
      <c r="A30" s="22"/>
      <c r="B30" s="51"/>
      <c r="C30" s="137"/>
      <c r="D30" s="53"/>
      <c r="E30" s="53"/>
      <c r="F30" s="53"/>
      <c r="G30" s="53"/>
      <c r="H30" s="53"/>
      <c r="I30" s="53"/>
      <c r="J30" s="52"/>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row>
    <row r="31" spans="1:52" s="12" customFormat="1" ht="30.75" customHeight="1" thickBot="1">
      <c r="A31" s="22"/>
      <c r="B31" s="51"/>
      <c r="C31" s="394" t="s">
        <v>224</v>
      </c>
      <c r="D31" s="394"/>
      <c r="E31" s="394"/>
      <c r="F31" s="394"/>
      <c r="G31" s="394"/>
      <c r="H31" s="394"/>
      <c r="I31" s="113"/>
      <c r="J31" s="52"/>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row>
    <row r="32" spans="1:52" s="12" customFormat="1" ht="30.75" customHeight="1">
      <c r="A32" s="22"/>
      <c r="B32" s="51"/>
      <c r="C32" s="116"/>
      <c r="D32" s="458" t="s">
        <v>815</v>
      </c>
      <c r="E32" s="459"/>
      <c r="F32" s="459"/>
      <c r="G32" s="459"/>
      <c r="H32" s="459"/>
      <c r="I32" s="460"/>
      <c r="J32" s="52"/>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row>
    <row r="33" spans="1:52" s="12" customFormat="1" ht="30.75" customHeight="1">
      <c r="A33" s="22"/>
      <c r="B33" s="51"/>
      <c r="C33" s="116"/>
      <c r="D33" s="461"/>
      <c r="E33" s="462"/>
      <c r="F33" s="462"/>
      <c r="G33" s="462"/>
      <c r="H33" s="462"/>
      <c r="I33" s="463"/>
      <c r="J33" s="52"/>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row>
    <row r="34" spans="1:52" s="12" customFormat="1" ht="30.75" customHeight="1">
      <c r="A34" s="22"/>
      <c r="B34" s="51"/>
      <c r="C34" s="116"/>
      <c r="D34" s="461"/>
      <c r="E34" s="462"/>
      <c r="F34" s="462"/>
      <c r="G34" s="462"/>
      <c r="H34" s="462"/>
      <c r="I34" s="463"/>
      <c r="J34" s="52"/>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row>
    <row r="35" spans="1:52" s="12" customFormat="1" ht="132.75" customHeight="1" thickBot="1">
      <c r="A35" s="22"/>
      <c r="B35" s="51"/>
      <c r="C35" s="116"/>
      <c r="D35" s="464"/>
      <c r="E35" s="465"/>
      <c r="F35" s="465"/>
      <c r="G35" s="465"/>
      <c r="H35" s="465"/>
      <c r="I35" s="466"/>
      <c r="J35" s="52"/>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row>
    <row r="36" spans="1:52" s="12" customFormat="1" ht="15">
      <c r="A36" s="22"/>
      <c r="B36" s="51"/>
      <c r="C36" s="109"/>
      <c r="D36" s="109"/>
      <c r="E36" s="109"/>
      <c r="F36" s="116"/>
      <c r="G36" s="109"/>
      <c r="H36" s="113"/>
      <c r="I36" s="113"/>
      <c r="J36" s="52"/>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row>
    <row r="37" spans="1:52" ht="15.75" customHeight="1" thickBot="1">
      <c r="A37" s="23"/>
      <c r="B37" s="51"/>
      <c r="C37" s="54"/>
      <c r="D37" s="449" t="s">
        <v>255</v>
      </c>
      <c r="E37" s="449"/>
      <c r="F37" s="449" t="s">
        <v>259</v>
      </c>
      <c r="G37" s="449"/>
      <c r="H37" s="111" t="s">
        <v>260</v>
      </c>
      <c r="I37" s="111" t="s">
        <v>232</v>
      </c>
      <c r="J37" s="52"/>
      <c r="K37" s="6"/>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row>
    <row r="38" spans="1:52" ht="22.5" customHeight="1" thickBot="1">
      <c r="A38" s="23"/>
      <c r="B38" s="51"/>
      <c r="C38" s="110" t="s">
        <v>253</v>
      </c>
      <c r="D38" s="428" t="s">
        <v>697</v>
      </c>
      <c r="E38" s="434"/>
      <c r="F38" s="435"/>
      <c r="G38" s="435"/>
      <c r="H38" s="435"/>
      <c r="I38" s="436"/>
      <c r="J38" s="52"/>
      <c r="K38" s="6"/>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row>
    <row r="39" spans="1:52" ht="81" customHeight="1" thickBot="1">
      <c r="A39" s="23"/>
      <c r="B39" s="51"/>
      <c r="C39" s="110"/>
      <c r="D39" s="428" t="s">
        <v>698</v>
      </c>
      <c r="E39" s="429"/>
      <c r="F39" s="426" t="s">
        <v>718</v>
      </c>
      <c r="G39" s="427"/>
      <c r="H39" s="274" t="s">
        <v>718</v>
      </c>
      <c r="I39" s="115" t="s">
        <v>699</v>
      </c>
      <c r="J39" s="52"/>
      <c r="K39" s="6"/>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row>
    <row r="40" spans="1:52" ht="38.25" customHeight="1" thickBot="1">
      <c r="A40" s="23"/>
      <c r="B40" s="51"/>
      <c r="C40" s="110"/>
      <c r="D40" s="428" t="s">
        <v>700</v>
      </c>
      <c r="E40" s="429"/>
      <c r="F40" s="426" t="s">
        <v>718</v>
      </c>
      <c r="G40" s="427"/>
      <c r="H40" s="276" t="s">
        <v>718</v>
      </c>
      <c r="I40" s="115" t="s">
        <v>13</v>
      </c>
      <c r="J40" s="52"/>
      <c r="K40" s="6"/>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row>
    <row r="41" spans="1:52" ht="18.75" customHeight="1" thickBot="1">
      <c r="A41" s="23"/>
      <c r="B41" s="51"/>
      <c r="C41" s="110"/>
      <c r="D41" s="421" t="s">
        <v>797</v>
      </c>
      <c r="E41" s="422"/>
      <c r="F41" s="423" t="s">
        <v>718</v>
      </c>
      <c r="G41" s="424"/>
      <c r="H41" s="306" t="s">
        <v>718</v>
      </c>
      <c r="I41" s="307"/>
      <c r="J41" s="52"/>
      <c r="K41" s="6"/>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row>
    <row r="42" spans="1:52" ht="15.75" thickBot="1">
      <c r="A42" s="23"/>
      <c r="B42" s="51"/>
      <c r="C42" s="110"/>
      <c r="D42" s="428" t="s">
        <v>701</v>
      </c>
      <c r="E42" s="434"/>
      <c r="F42" s="435"/>
      <c r="G42" s="435"/>
      <c r="H42" s="435"/>
      <c r="I42" s="436"/>
      <c r="J42" s="52"/>
      <c r="K42" s="6"/>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row>
    <row r="43" spans="1:52" ht="21" customHeight="1" thickBot="1">
      <c r="A43" s="23"/>
      <c r="B43" s="51"/>
      <c r="C43" s="110"/>
      <c r="D43" s="428" t="s">
        <v>702</v>
      </c>
      <c r="E43" s="429"/>
      <c r="F43" s="426" t="s">
        <v>718</v>
      </c>
      <c r="G43" s="427"/>
      <c r="H43" s="275" t="s">
        <v>718</v>
      </c>
      <c r="I43" s="115" t="s">
        <v>699</v>
      </c>
      <c r="J43" s="52"/>
      <c r="K43" s="6"/>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row>
    <row r="44" spans="1:52" ht="21" customHeight="1" thickBot="1">
      <c r="A44" s="23"/>
      <c r="B44" s="51"/>
      <c r="C44" s="110"/>
      <c r="D44" s="421" t="s">
        <v>798</v>
      </c>
      <c r="E44" s="422"/>
      <c r="F44" s="423" t="s">
        <v>718</v>
      </c>
      <c r="G44" s="424"/>
      <c r="H44" s="308" t="s">
        <v>718</v>
      </c>
      <c r="I44" s="309"/>
      <c r="J44" s="52"/>
      <c r="K44" s="6"/>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row>
    <row r="45" spans="1:52" ht="21" customHeight="1" thickBot="1">
      <c r="A45" s="23"/>
      <c r="B45" s="51"/>
      <c r="C45" s="110"/>
      <c r="D45" s="428" t="s">
        <v>703</v>
      </c>
      <c r="E45" s="429"/>
      <c r="F45" s="426" t="s">
        <v>718</v>
      </c>
      <c r="G45" s="427"/>
      <c r="H45" s="275" t="s">
        <v>718</v>
      </c>
      <c r="I45" s="115" t="s">
        <v>699</v>
      </c>
      <c r="J45" s="52"/>
      <c r="K45" s="6"/>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row>
    <row r="46" spans="1:52" ht="24.75" customHeight="1" thickBot="1">
      <c r="A46" s="23"/>
      <c r="B46" s="51"/>
      <c r="C46" s="110"/>
      <c r="D46" s="428" t="s">
        <v>705</v>
      </c>
      <c r="E46" s="429"/>
      <c r="F46" s="426" t="s">
        <v>718</v>
      </c>
      <c r="G46" s="427"/>
      <c r="H46" s="275" t="s">
        <v>718</v>
      </c>
      <c r="I46" s="115" t="s">
        <v>699</v>
      </c>
      <c r="J46" s="52"/>
      <c r="K46" s="6"/>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row>
    <row r="47" spans="1:52" ht="21" customHeight="1" thickBot="1">
      <c r="A47" s="23"/>
      <c r="B47" s="51"/>
      <c r="C47" s="110"/>
      <c r="D47" s="428" t="s">
        <v>707</v>
      </c>
      <c r="E47" s="434"/>
      <c r="F47" s="435"/>
      <c r="G47" s="435"/>
      <c r="H47" s="435"/>
      <c r="I47" s="436"/>
      <c r="J47" s="52"/>
      <c r="K47" s="6"/>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row>
    <row r="48" spans="1:52" ht="18.75" customHeight="1" thickBot="1">
      <c r="A48" s="23"/>
      <c r="B48" s="51"/>
      <c r="C48" s="110"/>
      <c r="D48" s="428" t="s">
        <v>708</v>
      </c>
      <c r="E48" s="429"/>
      <c r="F48" s="426" t="s">
        <v>718</v>
      </c>
      <c r="G48" s="427"/>
      <c r="H48" s="274" t="s">
        <v>718</v>
      </c>
      <c r="I48" s="115" t="s">
        <v>699</v>
      </c>
      <c r="J48" s="52"/>
      <c r="K48" s="6"/>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row>
    <row r="49" spans="1:52" ht="15.75" thickBot="1">
      <c r="A49" s="23"/>
      <c r="B49" s="51"/>
      <c r="C49" s="110"/>
      <c r="D49" s="428" t="s">
        <v>719</v>
      </c>
      <c r="E49" s="429"/>
      <c r="F49" s="426" t="s">
        <v>718</v>
      </c>
      <c r="G49" s="427"/>
      <c r="H49" s="276" t="s">
        <v>718</v>
      </c>
      <c r="I49" s="115" t="s">
        <v>699</v>
      </c>
      <c r="J49" s="52"/>
      <c r="K49" s="6"/>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row>
    <row r="50" spans="1:52" ht="15.75" thickBot="1">
      <c r="A50" s="23"/>
      <c r="B50" s="51"/>
      <c r="C50" s="110"/>
      <c r="D50" s="428" t="s">
        <v>712</v>
      </c>
      <c r="E50" s="429"/>
      <c r="F50" s="426" t="s">
        <v>718</v>
      </c>
      <c r="G50" s="427"/>
      <c r="H50" s="274" t="s">
        <v>718</v>
      </c>
      <c r="I50" s="115" t="s">
        <v>699</v>
      </c>
      <c r="J50" s="52"/>
      <c r="K50" s="6"/>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row>
    <row r="51" spans="1:52" ht="15.75" thickBot="1">
      <c r="A51" s="23"/>
      <c r="B51" s="51"/>
      <c r="C51" s="110"/>
      <c r="D51" s="430" t="s">
        <v>714</v>
      </c>
      <c r="E51" s="431"/>
      <c r="F51" s="432"/>
      <c r="G51" s="432"/>
      <c r="H51" s="432"/>
      <c r="I51" s="433"/>
      <c r="J51" s="52"/>
      <c r="K51" s="6"/>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row>
    <row r="52" spans="1:52" ht="15.75" thickBot="1">
      <c r="A52" s="23"/>
      <c r="B52" s="51"/>
      <c r="C52" s="110"/>
      <c r="D52" s="428" t="s">
        <v>715</v>
      </c>
      <c r="E52" s="429"/>
      <c r="F52" s="426" t="s">
        <v>718</v>
      </c>
      <c r="G52" s="427"/>
      <c r="H52" s="274" t="s">
        <v>718</v>
      </c>
      <c r="I52" s="277" t="s">
        <v>20</v>
      </c>
      <c r="J52" s="52"/>
      <c r="K52" s="6"/>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row>
    <row r="53" spans="1:52" ht="15" customHeight="1" thickBot="1">
      <c r="A53" s="23"/>
      <c r="B53" s="51"/>
      <c r="C53" s="110"/>
      <c r="D53" s="421" t="s">
        <v>809</v>
      </c>
      <c r="E53" s="425"/>
      <c r="F53" s="423" t="s">
        <v>718</v>
      </c>
      <c r="G53" s="424"/>
      <c r="H53" s="308" t="s">
        <v>718</v>
      </c>
      <c r="I53" s="310"/>
      <c r="J53" s="52"/>
      <c r="K53" s="6"/>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row>
    <row r="54" spans="1:52" ht="15.75" thickBot="1">
      <c r="A54" s="23"/>
      <c r="B54" s="51"/>
      <c r="C54" s="110"/>
      <c r="D54" s="428" t="s">
        <v>717</v>
      </c>
      <c r="E54" s="429"/>
      <c r="F54" s="426" t="s">
        <v>718</v>
      </c>
      <c r="G54" s="427"/>
      <c r="H54" s="274" t="s">
        <v>718</v>
      </c>
      <c r="I54" s="115" t="s">
        <v>20</v>
      </c>
      <c r="J54" s="52"/>
      <c r="K54" s="6"/>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row>
    <row r="55" spans="1:52" ht="18.75" customHeight="1" thickBot="1">
      <c r="A55" s="23"/>
      <c r="B55" s="51"/>
      <c r="C55" s="48"/>
      <c r="D55" s="48"/>
      <c r="E55" s="48"/>
      <c r="F55" s="48"/>
      <c r="G55" s="48"/>
      <c r="H55" s="118" t="s">
        <v>256</v>
      </c>
      <c r="I55" s="120" t="s">
        <v>699</v>
      </c>
      <c r="J55" s="52"/>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row>
    <row r="56" spans="1:52" ht="15.75" thickBot="1">
      <c r="A56" s="23"/>
      <c r="B56" s="51"/>
      <c r="C56" s="48"/>
      <c r="D56" s="155" t="s">
        <v>282</v>
      </c>
      <c r="E56" s="158"/>
      <c r="F56" s="48"/>
      <c r="G56" s="48"/>
      <c r="H56" s="119"/>
      <c r="I56" s="48"/>
      <c r="J56" s="52"/>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row>
    <row r="57" spans="1:52" ht="15.75" thickBot="1">
      <c r="A57" s="23"/>
      <c r="B57" s="51"/>
      <c r="C57" s="48"/>
      <c r="D57" s="88" t="s">
        <v>60</v>
      </c>
      <c r="E57" s="478" t="s">
        <v>720</v>
      </c>
      <c r="F57" s="451"/>
      <c r="G57" s="451"/>
      <c r="H57" s="452"/>
      <c r="I57" s="48"/>
      <c r="J57" s="52"/>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row>
    <row r="58" spans="1:52" ht="15.75" thickBot="1">
      <c r="A58" s="23"/>
      <c r="B58" s="51"/>
      <c r="C58" s="48"/>
      <c r="D58" s="88" t="s">
        <v>62</v>
      </c>
      <c r="E58" s="450" t="s">
        <v>683</v>
      </c>
      <c r="F58" s="451"/>
      <c r="G58" s="451"/>
      <c r="H58" s="452"/>
      <c r="I58" s="48"/>
      <c r="J58" s="52"/>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row>
    <row r="59" spans="1:52" ht="15">
      <c r="A59" s="23"/>
      <c r="B59" s="51"/>
      <c r="C59" s="48"/>
      <c r="D59" s="48"/>
      <c r="E59" s="48"/>
      <c r="F59" s="48"/>
      <c r="G59" s="48"/>
      <c r="H59" s="119"/>
      <c r="I59" s="48"/>
      <c r="J59" s="52"/>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row>
    <row r="60" spans="1:52" ht="15.75" customHeight="1" thickBot="1">
      <c r="A60" s="23"/>
      <c r="B60" s="51"/>
      <c r="C60" s="54"/>
      <c r="D60" s="449" t="s">
        <v>255</v>
      </c>
      <c r="E60" s="449"/>
      <c r="F60" s="449" t="s">
        <v>259</v>
      </c>
      <c r="G60" s="449"/>
      <c r="H60" s="111" t="s">
        <v>260</v>
      </c>
      <c r="I60" s="111" t="s">
        <v>232</v>
      </c>
      <c r="J60" s="52"/>
      <c r="K60" s="6"/>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row>
    <row r="61" spans="1:52" ht="39.75" customHeight="1" thickBot="1">
      <c r="A61" s="23"/>
      <c r="B61" s="51"/>
      <c r="C61" s="110" t="s">
        <v>285</v>
      </c>
      <c r="D61" s="470"/>
      <c r="E61" s="471"/>
      <c r="F61" s="470"/>
      <c r="G61" s="471"/>
      <c r="H61" s="115"/>
      <c r="I61" s="115"/>
      <c r="J61" s="52"/>
      <c r="K61" s="6"/>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row>
    <row r="62" spans="1:52" ht="39.75" customHeight="1" thickBot="1">
      <c r="A62" s="23"/>
      <c r="B62" s="51"/>
      <c r="C62" s="110"/>
      <c r="D62" s="470"/>
      <c r="E62" s="471"/>
      <c r="F62" s="470"/>
      <c r="G62" s="471"/>
      <c r="H62" s="115"/>
      <c r="I62" s="115"/>
      <c r="J62" s="52"/>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row>
    <row r="63" spans="1:52" ht="48" customHeight="1" thickBot="1">
      <c r="A63" s="23"/>
      <c r="B63" s="51"/>
      <c r="C63" s="110"/>
      <c r="D63" s="470"/>
      <c r="E63" s="471"/>
      <c r="F63" s="470"/>
      <c r="G63" s="471"/>
      <c r="H63" s="115"/>
      <c r="I63" s="115"/>
      <c r="J63" s="52"/>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row>
    <row r="64" spans="1:52" ht="21.75" customHeight="1" thickBot="1">
      <c r="A64" s="23"/>
      <c r="B64" s="51"/>
      <c r="C64" s="48"/>
      <c r="D64" s="48"/>
      <c r="E64" s="48"/>
      <c r="F64" s="48"/>
      <c r="G64" s="48"/>
      <c r="H64" s="118" t="s">
        <v>256</v>
      </c>
      <c r="I64" s="120"/>
      <c r="J64" s="52"/>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row>
    <row r="65" spans="1:52" ht="15.75" thickBot="1">
      <c r="A65" s="23"/>
      <c r="B65" s="51"/>
      <c r="C65" s="48"/>
      <c r="D65" s="155" t="s">
        <v>282</v>
      </c>
      <c r="E65" s="158"/>
      <c r="F65" s="48"/>
      <c r="G65" s="48"/>
      <c r="H65" s="119"/>
      <c r="I65" s="48"/>
      <c r="J65" s="52"/>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row>
    <row r="66" spans="1:52" ht="15.75" thickBot="1">
      <c r="A66" s="23"/>
      <c r="B66" s="51"/>
      <c r="C66" s="48"/>
      <c r="D66" s="88" t="s">
        <v>60</v>
      </c>
      <c r="E66" s="478"/>
      <c r="F66" s="451"/>
      <c r="G66" s="451"/>
      <c r="H66" s="452"/>
      <c r="I66" s="48"/>
      <c r="J66" s="52"/>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row>
    <row r="67" spans="1:52" ht="15.75" thickBot="1">
      <c r="A67" s="23"/>
      <c r="B67" s="51"/>
      <c r="C67" s="48"/>
      <c r="D67" s="88" t="s">
        <v>62</v>
      </c>
      <c r="E67" s="478"/>
      <c r="F67" s="451"/>
      <c r="G67" s="451"/>
      <c r="H67" s="452"/>
      <c r="I67" s="48"/>
      <c r="J67" s="52"/>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row>
    <row r="68" spans="1:52" ht="15.75" thickBot="1">
      <c r="A68" s="23"/>
      <c r="B68" s="51"/>
      <c r="C68" s="48"/>
      <c r="D68" s="88"/>
      <c r="E68" s="48"/>
      <c r="F68" s="48"/>
      <c r="G68" s="48"/>
      <c r="H68" s="48"/>
      <c r="I68" s="48"/>
      <c r="J68" s="52"/>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row>
    <row r="69" spans="1:52" ht="168" customHeight="1" thickBot="1">
      <c r="A69" s="23"/>
      <c r="B69" s="51"/>
      <c r="C69" s="117"/>
      <c r="D69" s="479" t="s">
        <v>261</v>
      </c>
      <c r="E69" s="479"/>
      <c r="F69" s="480" t="s">
        <v>772</v>
      </c>
      <c r="G69" s="481"/>
      <c r="H69" s="481"/>
      <c r="I69" s="482"/>
      <c r="J69" s="52"/>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row>
    <row r="70" spans="1:52" s="12" customFormat="1" ht="18.75" customHeight="1">
      <c r="A70" s="22"/>
      <c r="B70" s="51"/>
      <c r="C70" s="55"/>
      <c r="D70" s="55"/>
      <c r="E70" s="55"/>
      <c r="F70" s="55"/>
      <c r="G70" s="55"/>
      <c r="H70" s="113"/>
      <c r="I70" s="113"/>
      <c r="J70" s="52"/>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row>
    <row r="71" spans="1:52" s="12" customFormat="1" ht="15.75" customHeight="1" thickBot="1">
      <c r="A71" s="22"/>
      <c r="B71" s="51"/>
      <c r="C71" s="48"/>
      <c r="D71" s="49"/>
      <c r="E71" s="49"/>
      <c r="F71" s="49"/>
      <c r="G71" s="87" t="s">
        <v>225</v>
      </c>
      <c r="H71" s="113"/>
      <c r="I71" s="113"/>
      <c r="J71" s="52"/>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row>
    <row r="72" spans="1:52" s="12" customFormat="1" ht="78" customHeight="1">
      <c r="A72" s="22"/>
      <c r="B72" s="51"/>
      <c r="C72" s="48"/>
      <c r="D72" s="49"/>
      <c r="E72" s="49"/>
      <c r="F72" s="33" t="s">
        <v>226</v>
      </c>
      <c r="G72" s="472" t="s">
        <v>293</v>
      </c>
      <c r="H72" s="473"/>
      <c r="I72" s="474"/>
      <c r="J72" s="52"/>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row>
    <row r="73" spans="1:52" s="12" customFormat="1" ht="54.75" customHeight="1">
      <c r="A73" s="22"/>
      <c r="B73" s="51"/>
      <c r="C73" s="48"/>
      <c r="D73" s="49"/>
      <c r="E73" s="49"/>
      <c r="F73" s="34" t="s">
        <v>227</v>
      </c>
      <c r="G73" s="475" t="s">
        <v>294</v>
      </c>
      <c r="H73" s="476"/>
      <c r="I73" s="477"/>
      <c r="J73" s="52"/>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row>
    <row r="74" spans="1:52" s="12" customFormat="1" ht="58.5" customHeight="1">
      <c r="A74" s="22"/>
      <c r="B74" s="51"/>
      <c r="C74" s="48"/>
      <c r="D74" s="49"/>
      <c r="E74" s="49"/>
      <c r="F74" s="34" t="s">
        <v>228</v>
      </c>
      <c r="G74" s="475" t="s">
        <v>295</v>
      </c>
      <c r="H74" s="476"/>
      <c r="I74" s="477"/>
      <c r="J74" s="52"/>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row>
    <row r="75" spans="1:52" ht="60" customHeight="1">
      <c r="A75" s="23"/>
      <c r="B75" s="51"/>
      <c r="C75" s="48"/>
      <c r="D75" s="49"/>
      <c r="E75" s="49"/>
      <c r="F75" s="34" t="s">
        <v>229</v>
      </c>
      <c r="G75" s="475" t="s">
        <v>296</v>
      </c>
      <c r="H75" s="476"/>
      <c r="I75" s="477"/>
      <c r="J75" s="52"/>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row>
    <row r="76" spans="1:52" ht="54" customHeight="1">
      <c r="A76" s="23"/>
      <c r="B76" s="46"/>
      <c r="C76" s="48"/>
      <c r="D76" s="49"/>
      <c r="E76" s="49"/>
      <c r="F76" s="34" t="s">
        <v>230</v>
      </c>
      <c r="G76" s="475" t="s">
        <v>297</v>
      </c>
      <c r="H76" s="476"/>
      <c r="I76" s="477"/>
      <c r="J76" s="47"/>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row>
    <row r="77" spans="1:52" ht="61.5" customHeight="1" thickBot="1">
      <c r="A77" s="23"/>
      <c r="B77" s="46"/>
      <c r="C77" s="48"/>
      <c r="D77" s="49"/>
      <c r="E77" s="49"/>
      <c r="F77" s="35" t="s">
        <v>231</v>
      </c>
      <c r="G77" s="467" t="s">
        <v>298</v>
      </c>
      <c r="H77" s="468"/>
      <c r="I77" s="469"/>
      <c r="J77" s="47"/>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row>
    <row r="78" spans="1:44" ht="15.75" thickBot="1">
      <c r="A78" s="23"/>
      <c r="B78" s="56"/>
      <c r="C78" s="57"/>
      <c r="D78" s="58"/>
      <c r="E78" s="58"/>
      <c r="F78" s="58"/>
      <c r="G78" s="58"/>
      <c r="H78" s="114"/>
      <c r="I78" s="114"/>
      <c r="J78" s="59"/>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row>
    <row r="79" spans="1:44" ht="49.5" customHeight="1">
      <c r="A79" s="23"/>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row>
    <row r="80" spans="1:44" ht="49.5" customHeight="1">
      <c r="A80" s="23"/>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row>
    <row r="81" spans="1:44" ht="49.5" customHeight="1">
      <c r="A81" s="23"/>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row>
    <row r="82" spans="1:44" ht="49.5" customHeight="1">
      <c r="A82" s="23"/>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row>
    <row r="83" spans="1:44" ht="49.5" customHeight="1">
      <c r="A83" s="23"/>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row>
    <row r="84" spans="1:44" ht="49.5" customHeight="1">
      <c r="A84" s="23"/>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row>
    <row r="85" spans="1:44" ht="15">
      <c r="A85" s="23"/>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row>
    <row r="86" spans="1:44" ht="15">
      <c r="A86" s="23"/>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row>
    <row r="87" spans="1:44" ht="15">
      <c r="A87" s="23"/>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row>
    <row r="88" spans="1:52" ht="15">
      <c r="A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row>
    <row r="89" spans="1:52" ht="15">
      <c r="A89" s="101"/>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row>
    <row r="90" spans="1:52" ht="15">
      <c r="A90" s="101"/>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row>
    <row r="91" spans="1:52" ht="15">
      <c r="A91" s="101"/>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row>
    <row r="92" spans="1:11" ht="15">
      <c r="A92" s="101"/>
      <c r="B92" s="101"/>
      <c r="C92" s="101"/>
      <c r="D92" s="101"/>
      <c r="E92" s="101"/>
      <c r="F92" s="101"/>
      <c r="G92" s="101"/>
      <c r="H92" s="101"/>
      <c r="I92" s="101"/>
      <c r="J92" s="101"/>
      <c r="K92" s="101"/>
    </row>
    <row r="93" spans="1:11" ht="15">
      <c r="A93" s="101"/>
      <c r="B93" s="101"/>
      <c r="C93" s="101"/>
      <c r="D93" s="101"/>
      <c r="E93" s="101"/>
      <c r="F93" s="101"/>
      <c r="G93" s="101"/>
      <c r="H93" s="101"/>
      <c r="I93" s="101"/>
      <c r="J93" s="101"/>
      <c r="K93" s="101"/>
    </row>
    <row r="94" spans="1:11" ht="15">
      <c r="A94" s="101"/>
      <c r="B94" s="101"/>
      <c r="C94" s="101"/>
      <c r="D94" s="101"/>
      <c r="E94" s="101"/>
      <c r="F94" s="101"/>
      <c r="G94" s="101"/>
      <c r="H94" s="101"/>
      <c r="I94" s="101"/>
      <c r="J94" s="101"/>
      <c r="K94" s="101"/>
    </row>
    <row r="95" spans="1:11" ht="15">
      <c r="A95" s="101"/>
      <c r="B95" s="101"/>
      <c r="C95" s="101"/>
      <c r="D95" s="101"/>
      <c r="E95" s="101"/>
      <c r="F95" s="101"/>
      <c r="G95" s="101"/>
      <c r="H95" s="101"/>
      <c r="I95" s="101"/>
      <c r="J95" s="101"/>
      <c r="K95" s="101"/>
    </row>
    <row r="96" spans="1:11" ht="15">
      <c r="A96" s="101"/>
      <c r="B96" s="101"/>
      <c r="C96" s="101"/>
      <c r="D96" s="101"/>
      <c r="E96" s="101"/>
      <c r="F96" s="101"/>
      <c r="G96" s="101"/>
      <c r="H96" s="101"/>
      <c r="I96" s="101"/>
      <c r="J96" s="101"/>
      <c r="K96" s="101"/>
    </row>
    <row r="97" spans="1:11" ht="15">
      <c r="A97" s="101"/>
      <c r="B97" s="101"/>
      <c r="C97" s="101"/>
      <c r="D97" s="101"/>
      <c r="E97" s="101"/>
      <c r="F97" s="101"/>
      <c r="G97" s="101"/>
      <c r="H97" s="101"/>
      <c r="I97" s="101"/>
      <c r="J97" s="101"/>
      <c r="K97" s="101"/>
    </row>
    <row r="98" spans="1:11" ht="15">
      <c r="A98" s="101"/>
      <c r="B98" s="101"/>
      <c r="C98" s="101"/>
      <c r="D98" s="101"/>
      <c r="E98" s="101"/>
      <c r="F98" s="101"/>
      <c r="G98" s="101"/>
      <c r="H98" s="101"/>
      <c r="I98" s="101"/>
      <c r="J98" s="101"/>
      <c r="K98" s="101"/>
    </row>
    <row r="99" spans="1:11" ht="15">
      <c r="A99" s="101"/>
      <c r="B99" s="101"/>
      <c r="C99" s="101"/>
      <c r="D99" s="101"/>
      <c r="E99" s="101"/>
      <c r="F99" s="101"/>
      <c r="G99" s="101"/>
      <c r="H99" s="101"/>
      <c r="I99" s="101"/>
      <c r="J99" s="101"/>
      <c r="K99" s="101"/>
    </row>
    <row r="100" spans="1:11" ht="15">
      <c r="A100" s="101"/>
      <c r="B100" s="101"/>
      <c r="C100" s="101"/>
      <c r="D100" s="101"/>
      <c r="E100" s="101"/>
      <c r="F100" s="101"/>
      <c r="G100" s="101"/>
      <c r="H100" s="101"/>
      <c r="I100" s="101"/>
      <c r="J100" s="101"/>
      <c r="K100" s="101"/>
    </row>
    <row r="101" spans="1:11" ht="15">
      <c r="A101" s="101"/>
      <c r="B101" s="101"/>
      <c r="C101" s="101"/>
      <c r="D101" s="101"/>
      <c r="E101" s="101"/>
      <c r="F101" s="101"/>
      <c r="G101" s="101"/>
      <c r="H101" s="101"/>
      <c r="I101" s="101"/>
      <c r="J101" s="101"/>
      <c r="K101" s="101"/>
    </row>
    <row r="102" spans="1:11" ht="15">
      <c r="A102" s="101"/>
      <c r="B102" s="101"/>
      <c r="C102" s="101"/>
      <c r="D102" s="101"/>
      <c r="E102" s="101"/>
      <c r="F102" s="101"/>
      <c r="G102" s="101"/>
      <c r="H102" s="101"/>
      <c r="I102" s="101"/>
      <c r="J102" s="101"/>
      <c r="K102" s="101"/>
    </row>
    <row r="103" spans="1:11" ht="15">
      <c r="A103" s="101"/>
      <c r="B103" s="101"/>
      <c r="C103" s="101"/>
      <c r="D103" s="101"/>
      <c r="E103" s="101"/>
      <c r="F103" s="101"/>
      <c r="G103" s="101"/>
      <c r="H103" s="101"/>
      <c r="I103" s="101"/>
      <c r="J103" s="101"/>
      <c r="K103" s="101"/>
    </row>
    <row r="104" spans="1:11" ht="15">
      <c r="A104" s="101"/>
      <c r="B104" s="101"/>
      <c r="C104" s="101"/>
      <c r="D104" s="101"/>
      <c r="E104" s="101"/>
      <c r="F104" s="101"/>
      <c r="G104" s="101"/>
      <c r="H104" s="101"/>
      <c r="I104" s="101"/>
      <c r="J104" s="101"/>
      <c r="K104" s="101"/>
    </row>
    <row r="105" spans="1:11" ht="15">
      <c r="A105" s="101"/>
      <c r="B105" s="101"/>
      <c r="C105" s="101"/>
      <c r="D105" s="101"/>
      <c r="E105" s="101"/>
      <c r="F105" s="101"/>
      <c r="G105" s="101"/>
      <c r="H105" s="101"/>
      <c r="I105" s="101"/>
      <c r="J105" s="101"/>
      <c r="K105" s="101"/>
    </row>
    <row r="106" spans="1:11" ht="15">
      <c r="A106" s="101"/>
      <c r="B106" s="101"/>
      <c r="C106" s="101"/>
      <c r="D106" s="101"/>
      <c r="E106" s="101"/>
      <c r="F106" s="101"/>
      <c r="G106" s="101"/>
      <c r="H106" s="101"/>
      <c r="I106" s="101"/>
      <c r="J106" s="101"/>
      <c r="K106" s="101"/>
    </row>
    <row r="107" spans="1:11" ht="15">
      <c r="A107" s="101"/>
      <c r="B107" s="101"/>
      <c r="C107" s="101"/>
      <c r="D107" s="101"/>
      <c r="E107" s="101"/>
      <c r="F107" s="101"/>
      <c r="G107" s="101"/>
      <c r="H107" s="101"/>
      <c r="I107" s="101"/>
      <c r="J107" s="101"/>
      <c r="K107" s="101"/>
    </row>
    <row r="108" spans="1:11" ht="15">
      <c r="A108" s="101"/>
      <c r="B108" s="101"/>
      <c r="C108" s="101"/>
      <c r="D108" s="101"/>
      <c r="E108" s="101"/>
      <c r="F108" s="101"/>
      <c r="G108" s="101"/>
      <c r="H108" s="101"/>
      <c r="I108" s="101"/>
      <c r="J108" s="101"/>
      <c r="K108" s="101"/>
    </row>
    <row r="109" spans="1:11" ht="15">
      <c r="A109" s="101"/>
      <c r="B109" s="101"/>
      <c r="C109" s="101"/>
      <c r="D109" s="101"/>
      <c r="E109" s="101"/>
      <c r="F109" s="101"/>
      <c r="G109" s="101"/>
      <c r="H109" s="101"/>
      <c r="I109" s="101"/>
      <c r="J109" s="101"/>
      <c r="K109" s="101"/>
    </row>
    <row r="110" spans="1:11" ht="15">
      <c r="A110" s="101"/>
      <c r="B110" s="101"/>
      <c r="C110" s="101"/>
      <c r="D110" s="101"/>
      <c r="E110" s="101"/>
      <c r="F110" s="101"/>
      <c r="G110" s="101"/>
      <c r="H110" s="101"/>
      <c r="I110" s="101"/>
      <c r="J110" s="101"/>
      <c r="K110" s="101"/>
    </row>
    <row r="111" spans="1:11" ht="15">
      <c r="A111" s="101"/>
      <c r="B111" s="101"/>
      <c r="C111" s="101"/>
      <c r="D111" s="101"/>
      <c r="E111" s="101"/>
      <c r="F111" s="101"/>
      <c r="G111" s="101"/>
      <c r="H111" s="101"/>
      <c r="I111" s="101"/>
      <c r="J111" s="101"/>
      <c r="K111" s="101"/>
    </row>
    <row r="112" spans="1:11" ht="15">
      <c r="A112" s="101"/>
      <c r="B112" s="101"/>
      <c r="C112" s="101"/>
      <c r="D112" s="101"/>
      <c r="E112" s="101"/>
      <c r="F112" s="101"/>
      <c r="G112" s="101"/>
      <c r="H112" s="101"/>
      <c r="I112" s="101"/>
      <c r="J112" s="101"/>
      <c r="K112" s="101"/>
    </row>
    <row r="113" spans="1:11" ht="15">
      <c r="A113" s="101"/>
      <c r="B113" s="101"/>
      <c r="C113" s="101"/>
      <c r="D113" s="101"/>
      <c r="E113" s="101"/>
      <c r="F113" s="101"/>
      <c r="G113" s="101"/>
      <c r="H113" s="101"/>
      <c r="I113" s="101"/>
      <c r="J113" s="101"/>
      <c r="K113" s="101"/>
    </row>
    <row r="114" spans="1:11" ht="15">
      <c r="A114" s="101"/>
      <c r="B114" s="101"/>
      <c r="C114" s="101"/>
      <c r="D114" s="101"/>
      <c r="E114" s="101"/>
      <c r="F114" s="101"/>
      <c r="G114" s="101"/>
      <c r="H114" s="101"/>
      <c r="I114" s="101"/>
      <c r="J114" s="101"/>
      <c r="K114" s="101"/>
    </row>
    <row r="115" spans="1:11" ht="15">
      <c r="A115" s="101"/>
      <c r="B115" s="101"/>
      <c r="C115" s="101"/>
      <c r="D115" s="101"/>
      <c r="E115" s="101"/>
      <c r="F115" s="101"/>
      <c r="G115" s="101"/>
      <c r="H115" s="101"/>
      <c r="I115" s="101"/>
      <c r="J115" s="101"/>
      <c r="K115" s="101"/>
    </row>
    <row r="116" spans="1:11" ht="15">
      <c r="A116" s="101"/>
      <c r="B116" s="101"/>
      <c r="C116" s="101"/>
      <c r="D116" s="101"/>
      <c r="E116" s="101"/>
      <c r="F116" s="101"/>
      <c r="G116" s="101"/>
      <c r="H116" s="101"/>
      <c r="I116" s="101"/>
      <c r="J116" s="101"/>
      <c r="K116" s="101"/>
    </row>
    <row r="117" spans="1:11" ht="15">
      <c r="A117" s="101"/>
      <c r="B117" s="101"/>
      <c r="C117" s="101"/>
      <c r="D117" s="101"/>
      <c r="E117" s="101"/>
      <c r="F117" s="101"/>
      <c r="G117" s="101"/>
      <c r="H117" s="101"/>
      <c r="I117" s="101"/>
      <c r="J117" s="101"/>
      <c r="K117" s="101"/>
    </row>
    <row r="118" spans="1:11" ht="15">
      <c r="A118" s="101"/>
      <c r="B118" s="101"/>
      <c r="C118" s="101"/>
      <c r="D118" s="101"/>
      <c r="E118" s="101"/>
      <c r="F118" s="101"/>
      <c r="G118" s="101"/>
      <c r="H118" s="101"/>
      <c r="I118" s="101"/>
      <c r="J118" s="101"/>
      <c r="K118" s="101"/>
    </row>
    <row r="119" spans="1:11" ht="15">
      <c r="A119" s="101"/>
      <c r="B119" s="101"/>
      <c r="C119" s="101"/>
      <c r="D119" s="101"/>
      <c r="E119" s="101"/>
      <c r="F119" s="101"/>
      <c r="G119" s="101"/>
      <c r="H119" s="101"/>
      <c r="I119" s="101"/>
      <c r="J119" s="101"/>
      <c r="K119" s="101"/>
    </row>
    <row r="120" spans="1:11" ht="15">
      <c r="A120" s="101"/>
      <c r="B120" s="101"/>
      <c r="C120" s="101"/>
      <c r="D120" s="101"/>
      <c r="E120" s="101"/>
      <c r="F120" s="101"/>
      <c r="G120" s="101"/>
      <c r="H120" s="101"/>
      <c r="I120" s="101"/>
      <c r="J120" s="101"/>
      <c r="K120" s="101"/>
    </row>
    <row r="121" spans="1:11" ht="15">
      <c r="A121" s="101"/>
      <c r="B121" s="101"/>
      <c r="C121" s="101"/>
      <c r="D121" s="101"/>
      <c r="E121" s="101"/>
      <c r="F121" s="101"/>
      <c r="G121" s="101"/>
      <c r="H121" s="101"/>
      <c r="I121" s="101"/>
      <c r="J121" s="101"/>
      <c r="K121" s="101"/>
    </row>
    <row r="122" spans="1:11" ht="15">
      <c r="A122" s="101"/>
      <c r="B122" s="101"/>
      <c r="C122" s="101"/>
      <c r="D122" s="101"/>
      <c r="E122" s="101"/>
      <c r="F122" s="101"/>
      <c r="G122" s="101"/>
      <c r="H122" s="101"/>
      <c r="I122" s="101"/>
      <c r="J122" s="101"/>
      <c r="K122" s="101"/>
    </row>
    <row r="123" spans="1:11" ht="15">
      <c r="A123" s="101"/>
      <c r="B123" s="101"/>
      <c r="C123" s="101"/>
      <c r="D123" s="101"/>
      <c r="E123" s="101"/>
      <c r="F123" s="101"/>
      <c r="G123" s="101"/>
      <c r="H123" s="101"/>
      <c r="I123" s="101"/>
      <c r="J123" s="101"/>
      <c r="K123" s="101"/>
    </row>
    <row r="124" spans="1:11" ht="15">
      <c r="A124" s="101"/>
      <c r="B124" s="101"/>
      <c r="C124" s="101"/>
      <c r="D124" s="101"/>
      <c r="E124" s="101"/>
      <c r="F124" s="101"/>
      <c r="G124" s="101"/>
      <c r="H124" s="101"/>
      <c r="I124" s="101"/>
      <c r="J124" s="101"/>
      <c r="K124" s="101"/>
    </row>
    <row r="125" spans="1:11" ht="15">
      <c r="A125" s="101"/>
      <c r="B125" s="101"/>
      <c r="C125" s="101"/>
      <c r="D125" s="101"/>
      <c r="E125" s="101"/>
      <c r="F125" s="101"/>
      <c r="G125" s="101"/>
      <c r="H125" s="101"/>
      <c r="I125" s="101"/>
      <c r="J125" s="101"/>
      <c r="K125" s="101"/>
    </row>
    <row r="126" spans="1:11" ht="15">
      <c r="A126" s="101"/>
      <c r="B126" s="101"/>
      <c r="C126" s="101"/>
      <c r="D126" s="101"/>
      <c r="E126" s="101"/>
      <c r="F126" s="101"/>
      <c r="G126" s="101"/>
      <c r="H126" s="101"/>
      <c r="I126" s="101"/>
      <c r="J126" s="101"/>
      <c r="K126" s="101"/>
    </row>
    <row r="127" spans="1:11" ht="15">
      <c r="A127" s="101"/>
      <c r="B127" s="101"/>
      <c r="H127" s="101"/>
      <c r="I127" s="101"/>
      <c r="J127" s="101"/>
      <c r="K127" s="101"/>
    </row>
    <row r="128" spans="1:11" ht="15">
      <c r="A128" s="101"/>
      <c r="B128" s="101"/>
      <c r="H128" s="101"/>
      <c r="I128" s="101"/>
      <c r="J128" s="101"/>
      <c r="K128" s="101"/>
    </row>
    <row r="129" spans="1:11" ht="15">
      <c r="A129" s="101"/>
      <c r="B129" s="101"/>
      <c r="H129" s="101"/>
      <c r="I129" s="101"/>
      <c r="J129" s="101"/>
      <c r="K129" s="101"/>
    </row>
    <row r="130" spans="1:11" ht="15">
      <c r="A130" s="101"/>
      <c r="B130" s="101"/>
      <c r="H130" s="101"/>
      <c r="I130" s="101"/>
      <c r="J130" s="101"/>
      <c r="K130" s="101"/>
    </row>
    <row r="131" spans="1:11" ht="15">
      <c r="A131" s="101"/>
      <c r="B131" s="101"/>
      <c r="H131" s="101"/>
      <c r="I131" s="101"/>
      <c r="J131" s="101"/>
      <c r="K131" s="101"/>
    </row>
    <row r="132" spans="1:11" ht="15">
      <c r="A132" s="101"/>
      <c r="B132" s="101"/>
      <c r="H132" s="101"/>
      <c r="I132" s="101"/>
      <c r="J132" s="101"/>
      <c r="K132" s="101"/>
    </row>
    <row r="133" spans="1:11" ht="15">
      <c r="A133" s="101"/>
      <c r="B133" s="101"/>
      <c r="H133" s="101"/>
      <c r="I133" s="101"/>
      <c r="J133" s="101"/>
      <c r="K133" s="101"/>
    </row>
    <row r="134" spans="1:11" ht="15">
      <c r="A134" s="101"/>
      <c r="B134" s="101"/>
      <c r="H134" s="101"/>
      <c r="I134" s="101"/>
      <c r="J134" s="101"/>
      <c r="K134" s="101"/>
    </row>
    <row r="135" spans="1:11" ht="15">
      <c r="A135" s="101"/>
      <c r="B135" s="101"/>
      <c r="H135" s="101"/>
      <c r="I135" s="101"/>
      <c r="J135" s="101"/>
      <c r="K135" s="101"/>
    </row>
    <row r="136" spans="2:10" ht="15">
      <c r="B136" s="101"/>
      <c r="J136" s="101"/>
    </row>
  </sheetData>
  <sheetProtection/>
  <mergeCells count="91">
    <mergeCell ref="D61:E61"/>
    <mergeCell ref="F61:G61"/>
    <mergeCell ref="D62:E62"/>
    <mergeCell ref="F63:G63"/>
    <mergeCell ref="E66:H66"/>
    <mergeCell ref="D69:E69"/>
    <mergeCell ref="F69:I69"/>
    <mergeCell ref="E57:H57"/>
    <mergeCell ref="E58:H58"/>
    <mergeCell ref="D60:E60"/>
    <mergeCell ref="D63:E63"/>
    <mergeCell ref="F60:G60"/>
    <mergeCell ref="D8:I8"/>
    <mergeCell ref="D9:E9"/>
    <mergeCell ref="D40:E40"/>
    <mergeCell ref="F40:G40"/>
    <mergeCell ref="D42:I42"/>
    <mergeCell ref="G77:I77"/>
    <mergeCell ref="F62:G62"/>
    <mergeCell ref="G72:I72"/>
    <mergeCell ref="G73:I73"/>
    <mergeCell ref="G74:I74"/>
    <mergeCell ref="G75:I75"/>
    <mergeCell ref="G76:I76"/>
    <mergeCell ref="E67:H67"/>
    <mergeCell ref="D43:E43"/>
    <mergeCell ref="C3:I3"/>
    <mergeCell ref="C4:I4"/>
    <mergeCell ref="C31:H31"/>
    <mergeCell ref="D7:E7"/>
    <mergeCell ref="F7:G7"/>
    <mergeCell ref="E28:H28"/>
    <mergeCell ref="F13:G13"/>
    <mergeCell ref="D32:I35"/>
    <mergeCell ref="D37:E37"/>
    <mergeCell ref="F37:G37"/>
    <mergeCell ref="D38:I38"/>
    <mergeCell ref="D39:E39"/>
    <mergeCell ref="F39:G39"/>
    <mergeCell ref="E29:H29"/>
    <mergeCell ref="D27:I27"/>
    <mergeCell ref="D15:E15"/>
    <mergeCell ref="F15:G15"/>
    <mergeCell ref="D16:E16"/>
    <mergeCell ref="F16:G16"/>
    <mergeCell ref="D17:I17"/>
    <mergeCell ref="F9:G9"/>
    <mergeCell ref="D10:E10"/>
    <mergeCell ref="F10:G10"/>
    <mergeCell ref="D12:I12"/>
    <mergeCell ref="D13:E13"/>
    <mergeCell ref="D18:E18"/>
    <mergeCell ref="F18:G18"/>
    <mergeCell ref="D19:E19"/>
    <mergeCell ref="F19:G19"/>
    <mergeCell ref="D20:E20"/>
    <mergeCell ref="F20:G20"/>
    <mergeCell ref="D21:I21"/>
    <mergeCell ref="D22:E22"/>
    <mergeCell ref="F22:G22"/>
    <mergeCell ref="F23:G23"/>
    <mergeCell ref="D24:E24"/>
    <mergeCell ref="F24:G24"/>
    <mergeCell ref="D23:E23"/>
    <mergeCell ref="D47:I47"/>
    <mergeCell ref="D48:E48"/>
    <mergeCell ref="F48:G48"/>
    <mergeCell ref="D49:E49"/>
    <mergeCell ref="F49:G49"/>
    <mergeCell ref="F43:G43"/>
    <mergeCell ref="D45:E45"/>
    <mergeCell ref="F45:G45"/>
    <mergeCell ref="D46:E46"/>
    <mergeCell ref="F46:G46"/>
    <mergeCell ref="D54:E54"/>
    <mergeCell ref="F54:G54"/>
    <mergeCell ref="D50:E50"/>
    <mergeCell ref="F50:G50"/>
    <mergeCell ref="D51:I51"/>
    <mergeCell ref="D52:E52"/>
    <mergeCell ref="F52:G52"/>
    <mergeCell ref="D44:E44"/>
    <mergeCell ref="F44:G44"/>
    <mergeCell ref="D53:E53"/>
    <mergeCell ref="F53:G53"/>
    <mergeCell ref="D11:E11"/>
    <mergeCell ref="F11:G11"/>
    <mergeCell ref="D14:E14"/>
    <mergeCell ref="F14:G14"/>
    <mergeCell ref="D41:E41"/>
    <mergeCell ref="F41:G41"/>
  </mergeCells>
  <hyperlinks>
    <hyperlink ref="E29" r:id="rId1" display="leoky2009@gmail.com "/>
    <hyperlink ref="E58" r:id="rId2" display="lachr@dtu.dk"/>
  </hyperlinks>
  <printOptions/>
  <pageMargins left="0.2" right="0.21" top="0.17" bottom="0.17" header="0.17" footer="0.17"/>
  <pageSetup horizontalDpi="600" verticalDpi="600" orientation="landscape"/>
</worksheet>
</file>

<file path=xl/worksheets/sheet5.xml><?xml version="1.0" encoding="utf-8"?>
<worksheet xmlns="http://schemas.openxmlformats.org/spreadsheetml/2006/main" xmlns:r="http://schemas.openxmlformats.org/officeDocument/2006/relationships">
  <dimension ref="B2:M24"/>
  <sheetViews>
    <sheetView zoomScale="125" zoomScaleNormal="125" zoomScalePageLayoutView="0" workbookViewId="0" topLeftCell="A19">
      <selection activeCell="L21" sqref="L21"/>
    </sheetView>
  </sheetViews>
  <sheetFormatPr defaultColWidth="8.8515625" defaultRowHeight="15"/>
  <cols>
    <col min="1" max="1" width="1.421875" style="0" customWidth="1"/>
    <col min="2" max="2" width="1.8515625" style="0" customWidth="1"/>
    <col min="3" max="3" width="13.421875" style="287" customWidth="1"/>
    <col min="4" max="4" width="11.421875" style="0" customWidth="1"/>
    <col min="5" max="5" width="12.8515625" style="0" customWidth="1"/>
    <col min="6" max="6" width="17.28125" style="0" customWidth="1"/>
    <col min="7" max="7" width="36.140625" style="0" customWidth="1"/>
    <col min="8" max="8" width="29.7109375" style="0" customWidth="1"/>
    <col min="9" max="9" width="3.28125" style="0" customWidth="1"/>
    <col min="10" max="10" width="1.7109375" style="0" customWidth="1"/>
  </cols>
  <sheetData>
    <row r="1" ht="15.75" thickBot="1"/>
    <row r="2" spans="2:9" ht="15.75" thickBot="1">
      <c r="B2" s="42"/>
      <c r="C2" s="288"/>
      <c r="D2" s="44"/>
      <c r="E2" s="44"/>
      <c r="F2" s="44"/>
      <c r="G2" s="44"/>
      <c r="H2" s="44"/>
      <c r="I2" s="45"/>
    </row>
    <row r="3" spans="2:9" ht="21" thickBot="1">
      <c r="B3" s="94"/>
      <c r="C3" s="391" t="s">
        <v>247</v>
      </c>
      <c r="D3" s="487"/>
      <c r="E3" s="487"/>
      <c r="F3" s="487"/>
      <c r="G3" s="487"/>
      <c r="H3" s="488"/>
      <c r="I3" s="96"/>
    </row>
    <row r="4" spans="2:9" ht="15">
      <c r="B4" s="46"/>
      <c r="C4" s="489" t="s">
        <v>248</v>
      </c>
      <c r="D4" s="489"/>
      <c r="E4" s="489"/>
      <c r="F4" s="489"/>
      <c r="G4" s="489"/>
      <c r="H4" s="489"/>
      <c r="I4" s="47"/>
    </row>
    <row r="5" spans="2:9" ht="15">
      <c r="B5" s="46"/>
      <c r="C5" s="490"/>
      <c r="D5" s="490"/>
      <c r="E5" s="490"/>
      <c r="F5" s="490"/>
      <c r="G5" s="490"/>
      <c r="H5" s="490"/>
      <c r="I5" s="47"/>
    </row>
    <row r="6" spans="2:9" ht="39.75" customHeight="1" thickBot="1">
      <c r="B6" s="46"/>
      <c r="C6" s="493" t="s">
        <v>249</v>
      </c>
      <c r="D6" s="493"/>
      <c r="E6" s="49"/>
      <c r="F6" s="49"/>
      <c r="G6" s="49"/>
      <c r="H6" s="49"/>
      <c r="I6" s="47"/>
    </row>
    <row r="7" spans="2:9" ht="30" customHeight="1" thickBot="1">
      <c r="B7" s="46"/>
      <c r="C7" s="289" t="s">
        <v>246</v>
      </c>
      <c r="D7" s="491" t="s">
        <v>245</v>
      </c>
      <c r="E7" s="492"/>
      <c r="F7" s="103" t="s">
        <v>243</v>
      </c>
      <c r="G7" s="104" t="s">
        <v>277</v>
      </c>
      <c r="H7" s="103" t="s">
        <v>286</v>
      </c>
      <c r="I7" s="47"/>
    </row>
    <row r="8" spans="2:9" ht="15">
      <c r="B8" s="51"/>
      <c r="C8" s="290"/>
      <c r="D8" s="498" t="s">
        <v>697</v>
      </c>
      <c r="E8" s="499"/>
      <c r="F8" s="500"/>
      <c r="G8" s="500"/>
      <c r="H8" s="501"/>
      <c r="I8" s="52"/>
    </row>
    <row r="9" spans="2:9" ht="127.5" customHeight="1">
      <c r="B9" s="51"/>
      <c r="C9" s="291" t="s">
        <v>763</v>
      </c>
      <c r="D9" s="485" t="s">
        <v>721</v>
      </c>
      <c r="E9" s="486"/>
      <c r="F9" s="280" t="s">
        <v>722</v>
      </c>
      <c r="G9" s="280" t="s">
        <v>799</v>
      </c>
      <c r="H9" s="280" t="s">
        <v>816</v>
      </c>
      <c r="I9" s="52"/>
    </row>
    <row r="10" spans="2:9" ht="103.5" customHeight="1">
      <c r="B10" s="51"/>
      <c r="C10" s="291" t="s">
        <v>763</v>
      </c>
      <c r="D10" s="485" t="s">
        <v>817</v>
      </c>
      <c r="E10" s="486"/>
      <c r="F10" s="280" t="s">
        <v>818</v>
      </c>
      <c r="G10" s="280" t="s">
        <v>773</v>
      </c>
      <c r="H10" s="280" t="s">
        <v>819</v>
      </c>
      <c r="I10" s="52"/>
    </row>
    <row r="11" spans="2:9" ht="15">
      <c r="B11" s="51"/>
      <c r="C11" s="290"/>
      <c r="D11" s="494" t="s">
        <v>723</v>
      </c>
      <c r="E11" s="495"/>
      <c r="F11" s="496"/>
      <c r="G11" s="496"/>
      <c r="H11" s="497"/>
      <c r="I11" s="52"/>
    </row>
    <row r="12" spans="2:9" ht="154.5" customHeight="1">
      <c r="B12" s="51"/>
      <c r="C12" s="291" t="s">
        <v>763</v>
      </c>
      <c r="D12" s="485" t="s">
        <v>724</v>
      </c>
      <c r="E12" s="486"/>
      <c r="F12" s="280" t="s">
        <v>725</v>
      </c>
      <c r="G12" s="280" t="s">
        <v>762</v>
      </c>
      <c r="H12" s="280" t="s">
        <v>726</v>
      </c>
      <c r="I12" s="52"/>
    </row>
    <row r="13" spans="2:9" ht="141" customHeight="1">
      <c r="B13" s="51"/>
      <c r="C13" s="290" t="s">
        <v>763</v>
      </c>
      <c r="D13" s="485" t="s">
        <v>727</v>
      </c>
      <c r="E13" s="486"/>
      <c r="F13" s="280" t="s">
        <v>728</v>
      </c>
      <c r="G13" s="280" t="s">
        <v>774</v>
      </c>
      <c r="H13" s="317" t="s">
        <v>824</v>
      </c>
      <c r="I13" s="52"/>
    </row>
    <row r="14" spans="2:9" ht="204">
      <c r="B14" s="51"/>
      <c r="C14" s="290" t="s">
        <v>763</v>
      </c>
      <c r="D14" s="485" t="s">
        <v>729</v>
      </c>
      <c r="E14" s="486"/>
      <c r="F14" s="280" t="s">
        <v>730</v>
      </c>
      <c r="G14" s="280" t="s">
        <v>765</v>
      </c>
      <c r="H14" s="280" t="s">
        <v>826</v>
      </c>
      <c r="I14" s="52"/>
    </row>
    <row r="15" spans="2:9" ht="84">
      <c r="B15" s="51"/>
      <c r="C15" s="290" t="s">
        <v>763</v>
      </c>
      <c r="D15" s="485" t="s">
        <v>731</v>
      </c>
      <c r="E15" s="486"/>
      <c r="F15" s="280" t="s">
        <v>732</v>
      </c>
      <c r="G15" s="284" t="s">
        <v>750</v>
      </c>
      <c r="H15" s="280" t="s">
        <v>825</v>
      </c>
      <c r="I15" s="52"/>
    </row>
    <row r="16" spans="2:9" ht="16.5" customHeight="1">
      <c r="B16" s="51"/>
      <c r="C16" s="290"/>
      <c r="D16" s="494" t="s">
        <v>733</v>
      </c>
      <c r="E16" s="495"/>
      <c r="F16" s="496"/>
      <c r="G16" s="496"/>
      <c r="H16" s="497"/>
      <c r="I16" s="52"/>
    </row>
    <row r="17" spans="2:9" ht="112.5">
      <c r="B17" s="51"/>
      <c r="C17" s="290" t="s">
        <v>763</v>
      </c>
      <c r="D17" s="485" t="s">
        <v>734</v>
      </c>
      <c r="E17" s="486"/>
      <c r="F17" s="280" t="s">
        <v>735</v>
      </c>
      <c r="G17" s="284" t="s">
        <v>751</v>
      </c>
      <c r="H17" s="280" t="s">
        <v>736</v>
      </c>
      <c r="I17" s="52"/>
    </row>
    <row r="18" spans="2:13" ht="101.25">
      <c r="B18" s="51"/>
      <c r="C18" s="290" t="s">
        <v>764</v>
      </c>
      <c r="D18" s="485" t="s">
        <v>737</v>
      </c>
      <c r="E18" s="486"/>
      <c r="F18" s="280" t="s">
        <v>738</v>
      </c>
      <c r="G18" s="296" t="s">
        <v>775</v>
      </c>
      <c r="H18" s="280" t="s">
        <v>739</v>
      </c>
      <c r="I18" s="52"/>
      <c r="M18" s="285"/>
    </row>
    <row r="19" spans="2:9" ht="67.5">
      <c r="B19" s="51"/>
      <c r="C19" s="290" t="s">
        <v>764</v>
      </c>
      <c r="D19" s="485" t="s">
        <v>740</v>
      </c>
      <c r="E19" s="486"/>
      <c r="F19" s="280" t="s">
        <v>738</v>
      </c>
      <c r="G19" s="296" t="s">
        <v>753</v>
      </c>
      <c r="H19" s="280" t="s">
        <v>820</v>
      </c>
      <c r="I19" s="52"/>
    </row>
    <row r="20" spans="2:9" ht="101.25">
      <c r="B20" s="51"/>
      <c r="C20" s="290" t="s">
        <v>763</v>
      </c>
      <c r="D20" s="485" t="s">
        <v>741</v>
      </c>
      <c r="E20" s="486"/>
      <c r="F20" s="280" t="s">
        <v>742</v>
      </c>
      <c r="G20" s="284" t="s">
        <v>752</v>
      </c>
      <c r="H20" s="280" t="s">
        <v>743</v>
      </c>
      <c r="I20" s="52"/>
    </row>
    <row r="21" spans="2:9" ht="135">
      <c r="B21" s="51"/>
      <c r="C21" s="290" t="s">
        <v>763</v>
      </c>
      <c r="D21" s="485" t="s">
        <v>744</v>
      </c>
      <c r="E21" s="486"/>
      <c r="F21" s="280">
        <v>0</v>
      </c>
      <c r="G21" s="296" t="s">
        <v>776</v>
      </c>
      <c r="H21" s="280" t="s">
        <v>822</v>
      </c>
      <c r="I21" s="52"/>
    </row>
    <row r="22" spans="2:9" ht="90" customHeight="1">
      <c r="B22" s="51"/>
      <c r="C22" s="290" t="s">
        <v>763</v>
      </c>
      <c r="D22" s="485" t="s">
        <v>745</v>
      </c>
      <c r="E22" s="486"/>
      <c r="F22" s="280" t="s">
        <v>746</v>
      </c>
      <c r="G22" s="318" t="s">
        <v>828</v>
      </c>
      <c r="H22" s="280" t="s">
        <v>821</v>
      </c>
      <c r="I22" s="52"/>
    </row>
    <row r="23" spans="2:9" ht="15.75" thickBot="1">
      <c r="B23" s="51"/>
      <c r="C23" s="290"/>
      <c r="D23" s="483"/>
      <c r="E23" s="484"/>
      <c r="F23" s="102"/>
      <c r="G23" s="102"/>
      <c r="H23" s="102"/>
      <c r="I23" s="52"/>
    </row>
    <row r="24" spans="2:9" ht="15.75" thickBot="1">
      <c r="B24" s="105"/>
      <c r="C24" s="292"/>
      <c r="D24" s="106"/>
      <c r="E24" s="106"/>
      <c r="F24" s="106"/>
      <c r="G24" s="106"/>
      <c r="H24" s="106"/>
      <c r="I24" s="107"/>
    </row>
  </sheetData>
  <sheetProtection/>
  <mergeCells count="21">
    <mergeCell ref="D12:E12"/>
    <mergeCell ref="D22:E22"/>
    <mergeCell ref="D20:E20"/>
    <mergeCell ref="D14:E14"/>
    <mergeCell ref="D15:E15"/>
    <mergeCell ref="D16:H16"/>
    <mergeCell ref="C3:H3"/>
    <mergeCell ref="C4:H4"/>
    <mergeCell ref="C5:H5"/>
    <mergeCell ref="D7:E7"/>
    <mergeCell ref="C6:D6"/>
    <mergeCell ref="D11:H11"/>
    <mergeCell ref="D9:E9"/>
    <mergeCell ref="D10:E10"/>
    <mergeCell ref="D8:H8"/>
    <mergeCell ref="D23:E23"/>
    <mergeCell ref="D19:E19"/>
    <mergeCell ref="D13:E13"/>
    <mergeCell ref="D18:E18"/>
    <mergeCell ref="D21:E21"/>
    <mergeCell ref="D17:E17"/>
  </mergeCells>
  <printOptions/>
  <pageMargins left="0.25" right="0.25" top="0.17" bottom="0.17" header="0.17" footer="0.17"/>
  <pageSetup horizontalDpi="600" verticalDpi="600" orientation="portrait"/>
</worksheet>
</file>

<file path=xl/worksheets/sheet6.xml><?xml version="1.0" encoding="utf-8"?>
<worksheet xmlns="http://schemas.openxmlformats.org/spreadsheetml/2006/main" xmlns:r="http://schemas.openxmlformats.org/officeDocument/2006/relationships">
  <dimension ref="B2:I30"/>
  <sheetViews>
    <sheetView zoomScalePageLayoutView="0" workbookViewId="0" topLeftCell="A1">
      <selection activeCell="G26" sqref="G26"/>
    </sheetView>
  </sheetViews>
  <sheetFormatPr defaultColWidth="8.8515625" defaultRowHeight="15"/>
  <cols>
    <col min="1" max="1" width="1.28515625" style="0" customWidth="1"/>
    <col min="2" max="2" width="2.00390625" style="0" customWidth="1"/>
    <col min="3" max="3" width="43.00390625" style="0" customWidth="1"/>
    <col min="4" max="4" width="50.421875" style="0" customWidth="1"/>
    <col min="5" max="5" width="2.421875" style="0" customWidth="1"/>
    <col min="6" max="6" width="1.421875" style="0" customWidth="1"/>
  </cols>
  <sheetData>
    <row r="1" ht="15.75" thickBot="1"/>
    <row r="2" spans="2:5" ht="15.75" thickBot="1">
      <c r="B2" s="121"/>
      <c r="C2" s="70"/>
      <c r="D2" s="70"/>
      <c r="E2" s="71"/>
    </row>
    <row r="3" spans="2:5" ht="19.5" thickBot="1">
      <c r="B3" s="122"/>
      <c r="C3" s="503" t="s">
        <v>262</v>
      </c>
      <c r="D3" s="504"/>
      <c r="E3" s="123"/>
    </row>
    <row r="4" spans="2:5" ht="15">
      <c r="B4" s="122"/>
      <c r="C4" s="124"/>
      <c r="D4" s="124"/>
      <c r="E4" s="123"/>
    </row>
    <row r="5" spans="2:5" ht="15.75" thickBot="1">
      <c r="B5" s="122"/>
      <c r="C5" s="125" t="s">
        <v>301</v>
      </c>
      <c r="D5" s="124"/>
      <c r="E5" s="123"/>
    </row>
    <row r="6" spans="2:5" ht="15.75" thickBot="1">
      <c r="B6" s="122"/>
      <c r="C6" s="131" t="s">
        <v>263</v>
      </c>
      <c r="D6" s="132" t="s">
        <v>264</v>
      </c>
      <c r="E6" s="123"/>
    </row>
    <row r="7" spans="2:5" ht="313.5" customHeight="1" thickBot="1">
      <c r="B7" s="122"/>
      <c r="C7" s="126" t="s">
        <v>305</v>
      </c>
      <c r="D7" s="127" t="s">
        <v>777</v>
      </c>
      <c r="E7" s="123"/>
    </row>
    <row r="8" spans="2:5" ht="270.75" thickBot="1">
      <c r="B8" s="122"/>
      <c r="C8" s="293" t="s">
        <v>306</v>
      </c>
      <c r="D8" s="282" t="s">
        <v>778</v>
      </c>
      <c r="E8" s="123"/>
    </row>
    <row r="9" spans="2:9" ht="345">
      <c r="B9" s="122"/>
      <c r="C9" s="281" t="s">
        <v>265</v>
      </c>
      <c r="D9" s="127" t="s">
        <v>766</v>
      </c>
      <c r="E9" s="123"/>
      <c r="I9" s="294"/>
    </row>
    <row r="10" spans="2:5" ht="135">
      <c r="B10" s="122"/>
      <c r="C10" s="282" t="s">
        <v>278</v>
      </c>
      <c r="D10" s="282" t="s">
        <v>767</v>
      </c>
      <c r="E10" s="123"/>
    </row>
    <row r="11" spans="2:5" ht="281.25">
      <c r="B11" s="122"/>
      <c r="C11" s="282" t="s">
        <v>747</v>
      </c>
      <c r="D11" s="283" t="s">
        <v>768</v>
      </c>
      <c r="E11" s="123"/>
    </row>
    <row r="12" spans="2:5" ht="15">
      <c r="B12" s="122"/>
      <c r="C12" s="124"/>
      <c r="D12" s="124"/>
      <c r="E12" s="123"/>
    </row>
    <row r="13" spans="2:5" ht="15.75" thickBot="1">
      <c r="B13" s="122"/>
      <c r="C13" s="505" t="s">
        <v>302</v>
      </c>
      <c r="D13" s="505"/>
      <c r="E13" s="123"/>
    </row>
    <row r="14" spans="2:5" ht="15.75" thickBot="1">
      <c r="B14" s="122"/>
      <c r="C14" s="133" t="s">
        <v>266</v>
      </c>
      <c r="D14" s="133" t="s">
        <v>264</v>
      </c>
      <c r="E14" s="123"/>
    </row>
    <row r="15" spans="2:5" ht="15.75" thickBot="1">
      <c r="B15" s="122"/>
      <c r="C15" s="502" t="s">
        <v>303</v>
      </c>
      <c r="D15" s="502"/>
      <c r="E15" s="123"/>
    </row>
    <row r="16" spans="2:5" ht="90.75" thickBot="1">
      <c r="B16" s="122"/>
      <c r="C16" s="128" t="s">
        <v>307</v>
      </c>
      <c r="D16" s="330" t="s">
        <v>779</v>
      </c>
      <c r="E16" s="123"/>
    </row>
    <row r="17" spans="2:5" ht="51" customHeight="1" thickBot="1">
      <c r="B17" s="122"/>
      <c r="C17" s="128" t="s">
        <v>308</v>
      </c>
      <c r="D17" s="330" t="s">
        <v>779</v>
      </c>
      <c r="E17" s="123"/>
    </row>
    <row r="18" spans="2:5" ht="15.75" thickBot="1">
      <c r="B18" s="122"/>
      <c r="C18" s="502" t="s">
        <v>304</v>
      </c>
      <c r="D18" s="502"/>
      <c r="E18" s="123"/>
    </row>
    <row r="19" spans="2:5" ht="73.5" customHeight="1" thickBot="1">
      <c r="B19" s="122"/>
      <c r="C19" s="128" t="s">
        <v>309</v>
      </c>
      <c r="D19" s="330" t="s">
        <v>779</v>
      </c>
      <c r="E19" s="123"/>
    </row>
    <row r="20" spans="2:5" ht="60.75" thickBot="1">
      <c r="B20" s="122"/>
      <c r="C20" s="128" t="s">
        <v>300</v>
      </c>
      <c r="D20" s="330" t="s">
        <v>779</v>
      </c>
      <c r="E20" s="123"/>
    </row>
    <row r="21" spans="2:5" ht="15.75" thickBot="1">
      <c r="B21" s="122"/>
      <c r="C21" s="502" t="s">
        <v>267</v>
      </c>
      <c r="D21" s="502"/>
      <c r="E21" s="123"/>
    </row>
    <row r="22" spans="2:5" ht="45.75" thickBot="1">
      <c r="B22" s="122"/>
      <c r="C22" s="129" t="s">
        <v>268</v>
      </c>
      <c r="D22" s="330" t="s">
        <v>779</v>
      </c>
      <c r="E22" s="123"/>
    </row>
    <row r="23" spans="2:5" ht="45.75" thickBot="1">
      <c r="B23" s="122"/>
      <c r="C23" s="129" t="s">
        <v>269</v>
      </c>
      <c r="D23" s="330" t="s">
        <v>779</v>
      </c>
      <c r="E23" s="123"/>
    </row>
    <row r="24" spans="2:5" ht="45.75" thickBot="1">
      <c r="B24" s="122"/>
      <c r="C24" s="129" t="s">
        <v>270</v>
      </c>
      <c r="D24" s="330" t="s">
        <v>779</v>
      </c>
      <c r="E24" s="123"/>
    </row>
    <row r="25" spans="2:5" ht="15.75" thickBot="1">
      <c r="B25" s="122"/>
      <c r="C25" s="502" t="s">
        <v>271</v>
      </c>
      <c r="D25" s="502"/>
      <c r="E25" s="123"/>
    </row>
    <row r="26" spans="2:5" ht="60.75" thickBot="1">
      <c r="B26" s="122"/>
      <c r="C26" s="128" t="s">
        <v>310</v>
      </c>
      <c r="D26" s="330" t="s">
        <v>779</v>
      </c>
      <c r="E26" s="123"/>
    </row>
    <row r="27" spans="2:5" ht="45.75" thickBot="1">
      <c r="B27" s="122"/>
      <c r="C27" s="128" t="s">
        <v>311</v>
      </c>
      <c r="D27" s="330" t="s">
        <v>779</v>
      </c>
      <c r="E27" s="123"/>
    </row>
    <row r="28" spans="2:5" ht="75.75" thickBot="1">
      <c r="B28" s="122"/>
      <c r="C28" s="128" t="s">
        <v>272</v>
      </c>
      <c r="D28" s="330" t="s">
        <v>779</v>
      </c>
      <c r="E28" s="123"/>
    </row>
    <row r="29" spans="2:5" ht="45.75" thickBot="1">
      <c r="B29" s="122"/>
      <c r="C29" s="128" t="s">
        <v>312</v>
      </c>
      <c r="D29" s="330" t="s">
        <v>779</v>
      </c>
      <c r="E29" s="123"/>
    </row>
    <row r="30" spans="2:5" ht="15.75" thickBot="1">
      <c r="B30" s="159"/>
      <c r="C30" s="130"/>
      <c r="D30" s="130"/>
      <c r="E30" s="160"/>
    </row>
  </sheetData>
  <sheetProtection/>
  <mergeCells count="6">
    <mergeCell ref="C25:D25"/>
    <mergeCell ref="C3:D3"/>
    <mergeCell ref="C13:D13"/>
    <mergeCell ref="C15:D15"/>
    <mergeCell ref="C18:D18"/>
    <mergeCell ref="C21:D21"/>
  </mergeCells>
  <printOptions/>
  <pageMargins left="0.25" right="0.25" top="0.18" bottom="0.17" header="0.17" footer="0.17"/>
  <pageSetup horizontalDpi="600" verticalDpi="600" orientation="portrait"/>
</worksheet>
</file>

<file path=xl/worksheets/sheet7.xml><?xml version="1.0" encoding="utf-8"?>
<worksheet xmlns="http://schemas.openxmlformats.org/spreadsheetml/2006/main" xmlns:r="http://schemas.openxmlformats.org/officeDocument/2006/relationships">
  <sheetPr>
    <pageSetUpPr fitToPage="1"/>
  </sheetPr>
  <dimension ref="B2:S320"/>
  <sheetViews>
    <sheetView showGridLines="0" zoomScalePageLayoutView="0" workbookViewId="0" topLeftCell="A1">
      <selection activeCell="K129" sqref="K129"/>
    </sheetView>
  </sheetViews>
  <sheetFormatPr defaultColWidth="8.8515625" defaultRowHeight="15" outlineLevelRow="1"/>
  <cols>
    <col min="1" max="1" width="3.00390625" style="162" customWidth="1"/>
    <col min="2" max="2" width="28.421875" style="162" customWidth="1"/>
    <col min="3" max="3" width="50.421875" style="162" customWidth="1"/>
    <col min="4" max="4" width="34.28125" style="162" customWidth="1"/>
    <col min="5" max="5" width="32.00390625" style="162" customWidth="1"/>
    <col min="6" max="6" width="26.7109375" style="334" customWidth="1"/>
    <col min="7" max="7" width="26.421875" style="162" bestFit="1" customWidth="1"/>
    <col min="8" max="8" width="30.00390625" style="162" customWidth="1"/>
    <col min="9" max="9" width="26.140625" style="162" customWidth="1"/>
    <col min="10" max="10" width="25.8515625" style="162" customWidth="1"/>
    <col min="11" max="11" width="31.00390625" style="162" bestFit="1" customWidth="1"/>
    <col min="12" max="12" width="30.28125" style="162" customWidth="1"/>
    <col min="13" max="13" width="27.140625" style="162" bestFit="1" customWidth="1"/>
    <col min="14" max="14" width="25.00390625" style="162" customWidth="1"/>
    <col min="15" max="15" width="25.8515625" style="162" bestFit="1" customWidth="1"/>
    <col min="16" max="16" width="30.28125" style="162" customWidth="1"/>
    <col min="17" max="17" width="27.140625" style="162" bestFit="1" customWidth="1"/>
    <col min="18" max="18" width="24.28125" style="162" customWidth="1"/>
    <col min="19" max="19" width="23.140625" style="162" bestFit="1" customWidth="1"/>
    <col min="20" max="20" width="27.7109375" style="162" customWidth="1"/>
    <col min="21" max="16384" width="8.8515625" style="162" customWidth="1"/>
  </cols>
  <sheetData>
    <row r="1" ht="15.75" thickBot="1"/>
    <row r="2" spans="2:19" ht="26.25">
      <c r="B2" s="98"/>
      <c r="C2" s="602"/>
      <c r="D2" s="602"/>
      <c r="E2" s="602"/>
      <c r="F2" s="602"/>
      <c r="G2" s="602"/>
      <c r="H2" s="92"/>
      <c r="I2" s="92"/>
      <c r="J2" s="92"/>
      <c r="K2" s="92"/>
      <c r="L2" s="92"/>
      <c r="M2" s="92"/>
      <c r="N2" s="92"/>
      <c r="O2" s="92"/>
      <c r="P2" s="92"/>
      <c r="Q2" s="92"/>
      <c r="R2" s="92"/>
      <c r="S2" s="93"/>
    </row>
    <row r="3" spans="2:19" ht="26.25">
      <c r="B3" s="99"/>
      <c r="C3" s="608" t="s">
        <v>289</v>
      </c>
      <c r="D3" s="609"/>
      <c r="E3" s="609"/>
      <c r="F3" s="609"/>
      <c r="G3" s="610"/>
      <c r="H3" s="95"/>
      <c r="I3" s="95"/>
      <c r="J3" s="95"/>
      <c r="K3" s="95"/>
      <c r="L3" s="95"/>
      <c r="M3" s="95"/>
      <c r="N3" s="95"/>
      <c r="O3" s="95"/>
      <c r="P3" s="95"/>
      <c r="Q3" s="95"/>
      <c r="R3" s="95"/>
      <c r="S3" s="97"/>
    </row>
    <row r="4" spans="2:19" ht="26.25">
      <c r="B4" s="99"/>
      <c r="C4" s="100"/>
      <c r="D4" s="100"/>
      <c r="E4" s="100"/>
      <c r="F4" s="335"/>
      <c r="G4" s="100"/>
      <c r="H4" s="95"/>
      <c r="I4" s="95"/>
      <c r="J4" s="95"/>
      <c r="K4" s="95"/>
      <c r="L4" s="95"/>
      <c r="M4" s="95"/>
      <c r="N4" s="95"/>
      <c r="O4" s="95"/>
      <c r="P4" s="95"/>
      <c r="Q4" s="95"/>
      <c r="R4" s="95"/>
      <c r="S4" s="97"/>
    </row>
    <row r="5" spans="2:19" ht="15.75" thickBot="1">
      <c r="B5" s="94"/>
      <c r="C5" s="95"/>
      <c r="D5" s="95"/>
      <c r="E5" s="95"/>
      <c r="F5" s="9"/>
      <c r="G5" s="95"/>
      <c r="H5" s="95"/>
      <c r="I5" s="95"/>
      <c r="J5" s="95"/>
      <c r="K5" s="95"/>
      <c r="L5" s="95"/>
      <c r="M5" s="95"/>
      <c r="N5" s="95"/>
      <c r="O5" s="95"/>
      <c r="P5" s="95"/>
      <c r="Q5" s="95"/>
      <c r="R5" s="95"/>
      <c r="S5" s="97"/>
    </row>
    <row r="6" spans="2:19" ht="34.5" customHeight="1" thickBot="1">
      <c r="B6" s="603" t="s">
        <v>609</v>
      </c>
      <c r="C6" s="604"/>
      <c r="D6" s="604"/>
      <c r="E6" s="604"/>
      <c r="F6" s="604"/>
      <c r="G6" s="604"/>
      <c r="H6" s="251"/>
      <c r="I6" s="251"/>
      <c r="J6" s="251"/>
      <c r="K6" s="251"/>
      <c r="L6" s="251"/>
      <c r="M6" s="251"/>
      <c r="N6" s="251"/>
      <c r="O6" s="251"/>
      <c r="P6" s="251"/>
      <c r="Q6" s="251"/>
      <c r="R6" s="251"/>
      <c r="S6" s="252"/>
    </row>
    <row r="7" spans="2:19" ht="15.75" customHeight="1">
      <c r="B7" s="603" t="s">
        <v>671</v>
      </c>
      <c r="C7" s="605"/>
      <c r="D7" s="605"/>
      <c r="E7" s="605"/>
      <c r="F7" s="605"/>
      <c r="G7" s="605"/>
      <c r="H7" s="251"/>
      <c r="I7" s="251"/>
      <c r="J7" s="251"/>
      <c r="K7" s="251"/>
      <c r="L7" s="251"/>
      <c r="M7" s="251"/>
      <c r="N7" s="251"/>
      <c r="O7" s="251"/>
      <c r="P7" s="251"/>
      <c r="Q7" s="251"/>
      <c r="R7" s="251"/>
      <c r="S7" s="252"/>
    </row>
    <row r="8" spans="2:19" ht="15.75" customHeight="1" thickBot="1">
      <c r="B8" s="606" t="s">
        <v>242</v>
      </c>
      <c r="C8" s="607"/>
      <c r="D8" s="607"/>
      <c r="E8" s="607"/>
      <c r="F8" s="607"/>
      <c r="G8" s="607"/>
      <c r="H8" s="253"/>
      <c r="I8" s="253"/>
      <c r="J8" s="253"/>
      <c r="K8" s="253"/>
      <c r="L8" s="253"/>
      <c r="M8" s="253"/>
      <c r="N8" s="253"/>
      <c r="O8" s="253"/>
      <c r="P8" s="253"/>
      <c r="Q8" s="253"/>
      <c r="R8" s="253"/>
      <c r="S8" s="254"/>
    </row>
    <row r="9" ht="15"/>
    <row r="10" spans="2:3" ht="21">
      <c r="B10" s="506" t="s">
        <v>315</v>
      </c>
      <c r="C10" s="506"/>
    </row>
    <row r="11" ht="15.75" thickBot="1"/>
    <row r="12" spans="2:3" ht="15" customHeight="1" thickBot="1">
      <c r="B12" s="257" t="s">
        <v>316</v>
      </c>
      <c r="C12" s="163" t="s">
        <v>677</v>
      </c>
    </row>
    <row r="13" spans="2:3" ht="15.75" customHeight="1" thickBot="1">
      <c r="B13" s="257" t="s">
        <v>281</v>
      </c>
      <c r="C13" s="163" t="s">
        <v>678</v>
      </c>
    </row>
    <row r="14" spans="2:3" ht="15.75" customHeight="1" thickBot="1">
      <c r="B14" s="257" t="s">
        <v>672</v>
      </c>
      <c r="C14" s="163" t="s">
        <v>610</v>
      </c>
    </row>
    <row r="15" spans="2:3" ht="15.75" customHeight="1" thickBot="1">
      <c r="B15" s="257" t="s">
        <v>317</v>
      </c>
      <c r="C15" s="163" t="s">
        <v>667</v>
      </c>
    </row>
    <row r="16" spans="2:3" ht="15.75" thickBot="1">
      <c r="B16" s="257" t="s">
        <v>318</v>
      </c>
      <c r="C16" s="163" t="s">
        <v>615</v>
      </c>
    </row>
    <row r="17" spans="2:3" ht="15.75" thickBot="1">
      <c r="B17" s="257" t="s">
        <v>319</v>
      </c>
      <c r="C17" s="163" t="s">
        <v>477</v>
      </c>
    </row>
    <row r="18" ht="15.75" thickBot="1"/>
    <row r="19" spans="4:19" ht="15.75" thickBot="1">
      <c r="D19" s="507" t="s">
        <v>320</v>
      </c>
      <c r="E19" s="508"/>
      <c r="F19" s="508"/>
      <c r="G19" s="509"/>
      <c r="H19" s="507" t="s">
        <v>321</v>
      </c>
      <c r="I19" s="508"/>
      <c r="J19" s="508"/>
      <c r="K19" s="509"/>
      <c r="L19" s="507" t="s">
        <v>322</v>
      </c>
      <c r="M19" s="508"/>
      <c r="N19" s="508"/>
      <c r="O19" s="509"/>
      <c r="P19" s="507" t="s">
        <v>323</v>
      </c>
      <c r="Q19" s="508"/>
      <c r="R19" s="508"/>
      <c r="S19" s="509"/>
    </row>
    <row r="20" spans="2:19" ht="45" customHeight="1" thickBot="1">
      <c r="B20" s="510" t="s">
        <v>324</v>
      </c>
      <c r="C20" s="513" t="s">
        <v>325</v>
      </c>
      <c r="D20" s="164"/>
      <c r="E20" s="165" t="s">
        <v>326</v>
      </c>
      <c r="F20" s="336" t="s">
        <v>327</v>
      </c>
      <c r="G20" s="167" t="s">
        <v>328</v>
      </c>
      <c r="H20" s="164"/>
      <c r="I20" s="165" t="s">
        <v>326</v>
      </c>
      <c r="J20" s="166" t="s">
        <v>327</v>
      </c>
      <c r="K20" s="167" t="s">
        <v>328</v>
      </c>
      <c r="L20" s="164"/>
      <c r="M20" s="165" t="s">
        <v>326</v>
      </c>
      <c r="N20" s="166" t="s">
        <v>327</v>
      </c>
      <c r="O20" s="167" t="s">
        <v>328</v>
      </c>
      <c r="P20" s="164"/>
      <c r="Q20" s="165" t="s">
        <v>326</v>
      </c>
      <c r="R20" s="166" t="s">
        <v>327</v>
      </c>
      <c r="S20" s="167" t="s">
        <v>328</v>
      </c>
    </row>
    <row r="21" spans="2:19" ht="40.5" customHeight="1">
      <c r="B21" s="511"/>
      <c r="C21" s="514"/>
      <c r="D21" s="168" t="s">
        <v>329</v>
      </c>
      <c r="E21" s="324">
        <f>F21+G21</f>
        <v>1835050</v>
      </c>
      <c r="F21" s="337">
        <v>440050</v>
      </c>
      <c r="G21" s="325">
        <v>1395000</v>
      </c>
      <c r="H21" s="169" t="s">
        <v>329</v>
      </c>
      <c r="I21" s="328">
        <f>J21+K21</f>
        <v>1835050</v>
      </c>
      <c r="J21" s="326">
        <f>F21</f>
        <v>440050</v>
      </c>
      <c r="K21" s="327">
        <f>G21</f>
        <v>1395000</v>
      </c>
      <c r="L21" s="168" t="s">
        <v>329</v>
      </c>
      <c r="M21" s="170"/>
      <c r="N21" s="171"/>
      <c r="O21" s="172"/>
      <c r="P21" s="168" t="s">
        <v>329</v>
      </c>
      <c r="Q21" s="170"/>
      <c r="R21" s="171"/>
      <c r="S21" s="172"/>
    </row>
    <row r="22" spans="2:19" ht="39.75" customHeight="1">
      <c r="B22" s="511"/>
      <c r="C22" s="514"/>
      <c r="D22" s="173" t="s">
        <v>330</v>
      </c>
      <c r="E22" s="319">
        <v>0.5128</v>
      </c>
      <c r="F22" s="338">
        <v>0.5128</v>
      </c>
      <c r="G22" s="320">
        <v>0.5128</v>
      </c>
      <c r="H22" s="174" t="s">
        <v>330</v>
      </c>
      <c r="I22" s="175">
        <v>0.5</v>
      </c>
      <c r="J22" s="175">
        <v>0.5</v>
      </c>
      <c r="K22" s="176">
        <v>0.5</v>
      </c>
      <c r="L22" s="173" t="s">
        <v>330</v>
      </c>
      <c r="M22" s="175"/>
      <c r="N22" s="175"/>
      <c r="O22" s="176"/>
      <c r="P22" s="173" t="s">
        <v>330</v>
      </c>
      <c r="Q22" s="175"/>
      <c r="R22" s="175"/>
      <c r="S22" s="176"/>
    </row>
    <row r="23" spans="2:19" ht="37.5" customHeight="1">
      <c r="B23" s="512"/>
      <c r="C23" s="515"/>
      <c r="D23" s="173" t="s">
        <v>331</v>
      </c>
      <c r="E23" s="319">
        <v>0.33</v>
      </c>
      <c r="F23" s="338">
        <v>0.33</v>
      </c>
      <c r="G23" s="320">
        <v>0.33</v>
      </c>
      <c r="H23" s="174" t="s">
        <v>331</v>
      </c>
      <c r="I23" s="175">
        <v>0.33</v>
      </c>
      <c r="J23" s="175">
        <v>0.33</v>
      </c>
      <c r="K23" s="176">
        <v>0.33</v>
      </c>
      <c r="L23" s="173" t="s">
        <v>331</v>
      </c>
      <c r="M23" s="175"/>
      <c r="N23" s="175"/>
      <c r="O23" s="176"/>
      <c r="P23" s="173" t="s">
        <v>331</v>
      </c>
      <c r="Q23" s="175"/>
      <c r="R23" s="175"/>
      <c r="S23" s="176"/>
    </row>
    <row r="24" spans="2:19" ht="15.75" thickBot="1">
      <c r="B24" s="177"/>
      <c r="C24" s="177"/>
      <c r="E24" s="322"/>
      <c r="F24" s="339"/>
      <c r="G24" s="321"/>
      <c r="H24" s="323"/>
      <c r="I24" s="321"/>
      <c r="J24" s="329"/>
      <c r="Q24" s="178"/>
      <c r="R24" s="178"/>
      <c r="S24" s="178"/>
    </row>
    <row r="25" spans="2:19" ht="30" customHeight="1" thickBot="1">
      <c r="B25" s="177"/>
      <c r="C25" s="177"/>
      <c r="D25" s="507" t="s">
        <v>320</v>
      </c>
      <c r="E25" s="508"/>
      <c r="F25" s="508"/>
      <c r="G25" s="509"/>
      <c r="H25" s="507" t="s">
        <v>321</v>
      </c>
      <c r="I25" s="508"/>
      <c r="J25" s="508"/>
      <c r="K25" s="509"/>
      <c r="L25" s="507" t="s">
        <v>322</v>
      </c>
      <c r="M25" s="508"/>
      <c r="N25" s="508"/>
      <c r="O25" s="509"/>
      <c r="P25" s="507" t="s">
        <v>323</v>
      </c>
      <c r="Q25" s="508"/>
      <c r="R25" s="508"/>
      <c r="S25" s="509"/>
    </row>
    <row r="26" spans="2:19" ht="47.25" customHeight="1">
      <c r="B26" s="510" t="s">
        <v>332</v>
      </c>
      <c r="C26" s="510" t="s">
        <v>333</v>
      </c>
      <c r="D26" s="516" t="s">
        <v>334</v>
      </c>
      <c r="E26" s="517"/>
      <c r="F26" s="340" t="s">
        <v>335</v>
      </c>
      <c r="G26" s="180" t="s">
        <v>336</v>
      </c>
      <c r="H26" s="516" t="s">
        <v>334</v>
      </c>
      <c r="I26" s="517"/>
      <c r="J26" s="179" t="s">
        <v>335</v>
      </c>
      <c r="K26" s="180" t="s">
        <v>336</v>
      </c>
      <c r="L26" s="516" t="s">
        <v>334</v>
      </c>
      <c r="M26" s="517"/>
      <c r="N26" s="179" t="s">
        <v>335</v>
      </c>
      <c r="O26" s="180" t="s">
        <v>336</v>
      </c>
      <c r="P26" s="516" t="s">
        <v>334</v>
      </c>
      <c r="Q26" s="517"/>
      <c r="R26" s="179" t="s">
        <v>335</v>
      </c>
      <c r="S26" s="180" t="s">
        <v>336</v>
      </c>
    </row>
    <row r="27" spans="2:19" ht="51" customHeight="1">
      <c r="B27" s="511"/>
      <c r="C27" s="511"/>
      <c r="D27" s="181" t="s">
        <v>329</v>
      </c>
      <c r="E27" s="331">
        <f>E21</f>
        <v>1835050</v>
      </c>
      <c r="F27" s="528" t="s">
        <v>436</v>
      </c>
      <c r="G27" s="530" t="s">
        <v>518</v>
      </c>
      <c r="H27" s="181" t="s">
        <v>329</v>
      </c>
      <c r="I27" s="352">
        <f>E27</f>
        <v>1835050</v>
      </c>
      <c r="J27" s="518" t="s">
        <v>436</v>
      </c>
      <c r="K27" s="520" t="s">
        <v>518</v>
      </c>
      <c r="L27" s="181" t="s">
        <v>329</v>
      </c>
      <c r="M27" s="182"/>
      <c r="N27" s="518"/>
      <c r="O27" s="520"/>
      <c r="P27" s="181" t="s">
        <v>329</v>
      </c>
      <c r="Q27" s="182"/>
      <c r="R27" s="518"/>
      <c r="S27" s="520"/>
    </row>
    <row r="28" spans="2:19" ht="51" customHeight="1">
      <c r="B28" s="512"/>
      <c r="C28" s="512"/>
      <c r="D28" s="183" t="s">
        <v>337</v>
      </c>
      <c r="E28" s="184">
        <v>0.5</v>
      </c>
      <c r="F28" s="529"/>
      <c r="G28" s="531"/>
      <c r="H28" s="183" t="s">
        <v>337</v>
      </c>
      <c r="I28" s="185">
        <v>0.5</v>
      </c>
      <c r="J28" s="519"/>
      <c r="K28" s="521"/>
      <c r="L28" s="183" t="s">
        <v>337</v>
      </c>
      <c r="M28" s="185"/>
      <c r="N28" s="519"/>
      <c r="O28" s="521"/>
      <c r="P28" s="183" t="s">
        <v>337</v>
      </c>
      <c r="Q28" s="185"/>
      <c r="R28" s="519"/>
      <c r="S28" s="521"/>
    </row>
    <row r="29" spans="2:19" ht="33.75" customHeight="1">
      <c r="B29" s="522" t="s">
        <v>338</v>
      </c>
      <c r="C29" s="525" t="s">
        <v>339</v>
      </c>
      <c r="D29" s="186" t="s">
        <v>340</v>
      </c>
      <c r="E29" s="187" t="s">
        <v>319</v>
      </c>
      <c r="F29" s="341" t="s">
        <v>341</v>
      </c>
      <c r="G29" s="188" t="s">
        <v>342</v>
      </c>
      <c r="H29" s="186" t="s">
        <v>340</v>
      </c>
      <c r="I29" s="187" t="s">
        <v>319</v>
      </c>
      <c r="J29" s="187" t="s">
        <v>341</v>
      </c>
      <c r="K29" s="188" t="s">
        <v>342</v>
      </c>
      <c r="L29" s="186" t="s">
        <v>340</v>
      </c>
      <c r="M29" s="187" t="s">
        <v>319</v>
      </c>
      <c r="N29" s="187" t="s">
        <v>341</v>
      </c>
      <c r="O29" s="188" t="s">
        <v>342</v>
      </c>
      <c r="P29" s="186" t="s">
        <v>340</v>
      </c>
      <c r="Q29" s="187" t="s">
        <v>319</v>
      </c>
      <c r="R29" s="187" t="s">
        <v>341</v>
      </c>
      <c r="S29" s="188" t="s">
        <v>342</v>
      </c>
    </row>
    <row r="30" spans="2:19" ht="47.25" customHeight="1">
      <c r="B30" s="523"/>
      <c r="C30" s="526"/>
      <c r="D30" s="189">
        <v>5</v>
      </c>
      <c r="E30" s="190" t="s">
        <v>502</v>
      </c>
      <c r="F30" s="342" t="s">
        <v>481</v>
      </c>
      <c r="G30" s="191" t="s">
        <v>554</v>
      </c>
      <c r="H30" s="192"/>
      <c r="I30" s="193" t="s">
        <v>477</v>
      </c>
      <c r="J30" s="192" t="s">
        <v>481</v>
      </c>
      <c r="K30" s="194" t="s">
        <v>554</v>
      </c>
      <c r="L30" s="192">
        <v>5</v>
      </c>
      <c r="M30" s="193" t="s">
        <v>502</v>
      </c>
      <c r="N30" s="192" t="s">
        <v>481</v>
      </c>
      <c r="O30" s="353" t="s">
        <v>554</v>
      </c>
      <c r="P30" s="192"/>
      <c r="Q30" s="193"/>
      <c r="R30" s="192"/>
      <c r="S30" s="194"/>
    </row>
    <row r="31" spans="2:19" ht="36.75" customHeight="1" hidden="1" outlineLevel="1">
      <c r="B31" s="523"/>
      <c r="C31" s="526"/>
      <c r="D31" s="186" t="s">
        <v>340</v>
      </c>
      <c r="E31" s="187" t="s">
        <v>319</v>
      </c>
      <c r="F31" s="341" t="s">
        <v>341</v>
      </c>
      <c r="G31" s="188" t="s">
        <v>342</v>
      </c>
      <c r="H31" s="186" t="s">
        <v>340</v>
      </c>
      <c r="I31" s="187" t="s">
        <v>319</v>
      </c>
      <c r="J31" s="187" t="s">
        <v>341</v>
      </c>
      <c r="K31" s="188" t="s">
        <v>342</v>
      </c>
      <c r="L31" s="186" t="s">
        <v>340</v>
      </c>
      <c r="M31" s="187" t="s">
        <v>319</v>
      </c>
      <c r="N31" s="187" t="s">
        <v>341</v>
      </c>
      <c r="O31" s="188" t="s">
        <v>342</v>
      </c>
      <c r="P31" s="186" t="s">
        <v>340</v>
      </c>
      <c r="Q31" s="187" t="s">
        <v>319</v>
      </c>
      <c r="R31" s="187" t="s">
        <v>341</v>
      </c>
      <c r="S31" s="188" t="s">
        <v>342</v>
      </c>
    </row>
    <row r="32" spans="2:19" ht="30" customHeight="1" hidden="1" outlineLevel="1">
      <c r="B32" s="523"/>
      <c r="C32" s="526"/>
      <c r="D32" s="189"/>
      <c r="E32" s="190"/>
      <c r="F32" s="342"/>
      <c r="G32" s="191"/>
      <c r="H32" s="192"/>
      <c r="I32" s="193"/>
      <c r="J32" s="192"/>
      <c r="K32" s="194"/>
      <c r="L32" s="192"/>
      <c r="M32" s="193"/>
      <c r="N32" s="192"/>
      <c r="O32" s="194"/>
      <c r="P32" s="192"/>
      <c r="Q32" s="193"/>
      <c r="R32" s="192"/>
      <c r="S32" s="194"/>
    </row>
    <row r="33" spans="2:19" ht="36" customHeight="1" hidden="1" outlineLevel="1">
      <c r="B33" s="523"/>
      <c r="C33" s="526"/>
      <c r="D33" s="186" t="s">
        <v>340</v>
      </c>
      <c r="E33" s="187" t="s">
        <v>319</v>
      </c>
      <c r="F33" s="341" t="s">
        <v>341</v>
      </c>
      <c r="G33" s="188" t="s">
        <v>342</v>
      </c>
      <c r="H33" s="186" t="s">
        <v>340</v>
      </c>
      <c r="I33" s="187" t="s">
        <v>319</v>
      </c>
      <c r="J33" s="187" t="s">
        <v>341</v>
      </c>
      <c r="K33" s="188" t="s">
        <v>342</v>
      </c>
      <c r="L33" s="186" t="s">
        <v>340</v>
      </c>
      <c r="M33" s="187" t="s">
        <v>319</v>
      </c>
      <c r="N33" s="187" t="s">
        <v>341</v>
      </c>
      <c r="O33" s="188" t="s">
        <v>342</v>
      </c>
      <c r="P33" s="186" t="s">
        <v>340</v>
      </c>
      <c r="Q33" s="187" t="s">
        <v>319</v>
      </c>
      <c r="R33" s="187" t="s">
        <v>341</v>
      </c>
      <c r="S33" s="188" t="s">
        <v>342</v>
      </c>
    </row>
    <row r="34" spans="2:19" ht="30" customHeight="1" hidden="1" outlineLevel="1">
      <c r="B34" s="523"/>
      <c r="C34" s="526"/>
      <c r="D34" s="189"/>
      <c r="E34" s="190"/>
      <c r="F34" s="342"/>
      <c r="G34" s="191"/>
      <c r="H34" s="192"/>
      <c r="I34" s="193"/>
      <c r="J34" s="192"/>
      <c r="K34" s="194"/>
      <c r="L34" s="192"/>
      <c r="M34" s="193"/>
      <c r="N34" s="192"/>
      <c r="O34" s="194"/>
      <c r="P34" s="192"/>
      <c r="Q34" s="193"/>
      <c r="R34" s="192"/>
      <c r="S34" s="194"/>
    </row>
    <row r="35" spans="2:19" ht="39" customHeight="1" hidden="1" outlineLevel="1">
      <c r="B35" s="523"/>
      <c r="C35" s="526"/>
      <c r="D35" s="186" t="s">
        <v>340</v>
      </c>
      <c r="E35" s="187" t="s">
        <v>319</v>
      </c>
      <c r="F35" s="341" t="s">
        <v>341</v>
      </c>
      <c r="G35" s="188" t="s">
        <v>342</v>
      </c>
      <c r="H35" s="186" t="s">
        <v>340</v>
      </c>
      <c r="I35" s="187" t="s">
        <v>319</v>
      </c>
      <c r="J35" s="187" t="s">
        <v>341</v>
      </c>
      <c r="K35" s="188" t="s">
        <v>342</v>
      </c>
      <c r="L35" s="186" t="s">
        <v>340</v>
      </c>
      <c r="M35" s="187" t="s">
        <v>319</v>
      </c>
      <c r="N35" s="187" t="s">
        <v>341</v>
      </c>
      <c r="O35" s="188" t="s">
        <v>342</v>
      </c>
      <c r="P35" s="186" t="s">
        <v>340</v>
      </c>
      <c r="Q35" s="187" t="s">
        <v>319</v>
      </c>
      <c r="R35" s="187" t="s">
        <v>341</v>
      </c>
      <c r="S35" s="188" t="s">
        <v>342</v>
      </c>
    </row>
    <row r="36" spans="2:19" ht="30" customHeight="1" hidden="1" outlineLevel="1">
      <c r="B36" s="523"/>
      <c r="C36" s="526"/>
      <c r="D36" s="189"/>
      <c r="E36" s="190"/>
      <c r="F36" s="342"/>
      <c r="G36" s="191"/>
      <c r="H36" s="192"/>
      <c r="I36" s="193"/>
      <c r="J36" s="192"/>
      <c r="K36" s="194"/>
      <c r="L36" s="192"/>
      <c r="M36" s="193"/>
      <c r="N36" s="192"/>
      <c r="O36" s="194"/>
      <c r="P36" s="192"/>
      <c r="Q36" s="193"/>
      <c r="R36" s="192"/>
      <c r="S36" s="194"/>
    </row>
    <row r="37" spans="2:19" ht="36.75" customHeight="1" hidden="1" outlineLevel="1">
      <c r="B37" s="523"/>
      <c r="C37" s="526"/>
      <c r="D37" s="186" t="s">
        <v>340</v>
      </c>
      <c r="E37" s="187" t="s">
        <v>319</v>
      </c>
      <c r="F37" s="341" t="s">
        <v>341</v>
      </c>
      <c r="G37" s="188" t="s">
        <v>342</v>
      </c>
      <c r="H37" s="186" t="s">
        <v>340</v>
      </c>
      <c r="I37" s="187" t="s">
        <v>319</v>
      </c>
      <c r="J37" s="187" t="s">
        <v>341</v>
      </c>
      <c r="K37" s="188" t="s">
        <v>342</v>
      </c>
      <c r="L37" s="186" t="s">
        <v>340</v>
      </c>
      <c r="M37" s="187" t="s">
        <v>319</v>
      </c>
      <c r="N37" s="187" t="s">
        <v>341</v>
      </c>
      <c r="O37" s="188" t="s">
        <v>342</v>
      </c>
      <c r="P37" s="186" t="s">
        <v>340</v>
      </c>
      <c r="Q37" s="187" t="s">
        <v>319</v>
      </c>
      <c r="R37" s="187" t="s">
        <v>341</v>
      </c>
      <c r="S37" s="188" t="s">
        <v>342</v>
      </c>
    </row>
    <row r="38" spans="2:19" ht="30" customHeight="1" hidden="1" outlineLevel="1">
      <c r="B38" s="524"/>
      <c r="C38" s="527"/>
      <c r="D38" s="189"/>
      <c r="E38" s="190"/>
      <c r="F38" s="342"/>
      <c r="G38" s="191"/>
      <c r="H38" s="192"/>
      <c r="I38" s="193"/>
      <c r="J38" s="192"/>
      <c r="K38" s="194"/>
      <c r="L38" s="192"/>
      <c r="M38" s="193"/>
      <c r="N38" s="192"/>
      <c r="O38" s="194"/>
      <c r="P38" s="192"/>
      <c r="Q38" s="193"/>
      <c r="R38" s="192"/>
      <c r="S38" s="194"/>
    </row>
    <row r="39" spans="2:19" ht="30" customHeight="1" collapsed="1">
      <c r="B39" s="522" t="s">
        <v>343</v>
      </c>
      <c r="C39" s="522" t="s">
        <v>344</v>
      </c>
      <c r="D39" s="187" t="s">
        <v>345</v>
      </c>
      <c r="E39" s="187" t="s">
        <v>346</v>
      </c>
      <c r="F39" s="336" t="s">
        <v>347</v>
      </c>
      <c r="G39" s="195"/>
      <c r="H39" s="187" t="s">
        <v>345</v>
      </c>
      <c r="I39" s="187" t="s">
        <v>346</v>
      </c>
      <c r="J39" s="166" t="s">
        <v>347</v>
      </c>
      <c r="K39" s="196"/>
      <c r="L39" s="187" t="s">
        <v>345</v>
      </c>
      <c r="M39" s="187" t="s">
        <v>346</v>
      </c>
      <c r="N39" s="166" t="s">
        <v>347</v>
      </c>
      <c r="O39" s="196"/>
      <c r="P39" s="187" t="s">
        <v>345</v>
      </c>
      <c r="Q39" s="187" t="s">
        <v>346</v>
      </c>
      <c r="R39" s="166" t="s">
        <v>347</v>
      </c>
      <c r="S39" s="196"/>
    </row>
    <row r="40" spans="2:19" ht="30" customHeight="1">
      <c r="B40" s="523"/>
      <c r="C40" s="523"/>
      <c r="D40" s="534">
        <v>0</v>
      </c>
      <c r="E40" s="534"/>
      <c r="F40" s="336" t="s">
        <v>348</v>
      </c>
      <c r="G40" s="197"/>
      <c r="H40" s="532">
        <v>0</v>
      </c>
      <c r="I40" s="532"/>
      <c r="J40" s="166" t="s">
        <v>348</v>
      </c>
      <c r="K40" s="198"/>
      <c r="L40" s="532">
        <v>0</v>
      </c>
      <c r="M40" s="532"/>
      <c r="N40" s="166" t="s">
        <v>348</v>
      </c>
      <c r="O40" s="198"/>
      <c r="P40" s="532"/>
      <c r="Q40" s="532"/>
      <c r="R40" s="166" t="s">
        <v>348</v>
      </c>
      <c r="S40" s="198"/>
    </row>
    <row r="41" spans="2:19" ht="30" customHeight="1">
      <c r="B41" s="523"/>
      <c r="C41" s="523"/>
      <c r="D41" s="535"/>
      <c r="E41" s="535"/>
      <c r="F41" s="336" t="s">
        <v>349</v>
      </c>
      <c r="G41" s="191"/>
      <c r="H41" s="533"/>
      <c r="I41" s="533"/>
      <c r="J41" s="166" t="s">
        <v>349</v>
      </c>
      <c r="K41" s="194"/>
      <c r="L41" s="533"/>
      <c r="M41" s="533"/>
      <c r="N41" s="166" t="s">
        <v>349</v>
      </c>
      <c r="O41" s="194"/>
      <c r="P41" s="533"/>
      <c r="Q41" s="533"/>
      <c r="R41" s="166" t="s">
        <v>349</v>
      </c>
      <c r="S41" s="194"/>
    </row>
    <row r="42" spans="2:19" ht="30" customHeight="1" outlineLevel="1">
      <c r="B42" s="523"/>
      <c r="C42" s="523"/>
      <c r="D42" s="187" t="s">
        <v>345</v>
      </c>
      <c r="E42" s="187" t="s">
        <v>346</v>
      </c>
      <c r="F42" s="336" t="s">
        <v>347</v>
      </c>
      <c r="G42" s="195"/>
      <c r="H42" s="187" t="s">
        <v>345</v>
      </c>
      <c r="I42" s="187" t="s">
        <v>346</v>
      </c>
      <c r="J42" s="166" t="s">
        <v>347</v>
      </c>
      <c r="K42" s="196"/>
      <c r="L42" s="187" t="s">
        <v>345</v>
      </c>
      <c r="M42" s="187" t="s">
        <v>346</v>
      </c>
      <c r="N42" s="166" t="s">
        <v>347</v>
      </c>
      <c r="O42" s="196"/>
      <c r="P42" s="187" t="s">
        <v>345</v>
      </c>
      <c r="Q42" s="187" t="s">
        <v>346</v>
      </c>
      <c r="R42" s="166" t="s">
        <v>347</v>
      </c>
      <c r="S42" s="196"/>
    </row>
    <row r="43" spans="2:19" ht="30" customHeight="1" outlineLevel="1">
      <c r="B43" s="523"/>
      <c r="C43" s="523"/>
      <c r="D43" s="534"/>
      <c r="E43" s="534"/>
      <c r="F43" s="336" t="s">
        <v>348</v>
      </c>
      <c r="G43" s="197"/>
      <c r="H43" s="532"/>
      <c r="I43" s="532"/>
      <c r="J43" s="166" t="s">
        <v>348</v>
      </c>
      <c r="K43" s="198"/>
      <c r="L43" s="532"/>
      <c r="M43" s="532"/>
      <c r="N43" s="166" t="s">
        <v>348</v>
      </c>
      <c r="O43" s="198"/>
      <c r="P43" s="532"/>
      <c r="Q43" s="532"/>
      <c r="R43" s="166" t="s">
        <v>348</v>
      </c>
      <c r="S43" s="198"/>
    </row>
    <row r="44" spans="2:19" ht="30" customHeight="1" outlineLevel="1">
      <c r="B44" s="523"/>
      <c r="C44" s="523"/>
      <c r="D44" s="535"/>
      <c r="E44" s="535"/>
      <c r="F44" s="336" t="s">
        <v>349</v>
      </c>
      <c r="G44" s="191"/>
      <c r="H44" s="533"/>
      <c r="I44" s="533"/>
      <c r="J44" s="166" t="s">
        <v>349</v>
      </c>
      <c r="K44" s="194"/>
      <c r="L44" s="533"/>
      <c r="M44" s="533"/>
      <c r="N44" s="166" t="s">
        <v>349</v>
      </c>
      <c r="O44" s="194"/>
      <c r="P44" s="533"/>
      <c r="Q44" s="533"/>
      <c r="R44" s="166" t="s">
        <v>349</v>
      </c>
      <c r="S44" s="194"/>
    </row>
    <row r="45" spans="2:19" ht="30" customHeight="1" outlineLevel="1">
      <c r="B45" s="523"/>
      <c r="C45" s="523"/>
      <c r="D45" s="187" t="s">
        <v>345</v>
      </c>
      <c r="E45" s="187" t="s">
        <v>346</v>
      </c>
      <c r="F45" s="336" t="s">
        <v>347</v>
      </c>
      <c r="G45" s="195"/>
      <c r="H45" s="187" t="s">
        <v>345</v>
      </c>
      <c r="I45" s="187" t="s">
        <v>346</v>
      </c>
      <c r="J45" s="166" t="s">
        <v>347</v>
      </c>
      <c r="K45" s="196"/>
      <c r="L45" s="187" t="s">
        <v>345</v>
      </c>
      <c r="M45" s="187" t="s">
        <v>346</v>
      </c>
      <c r="N45" s="166" t="s">
        <v>347</v>
      </c>
      <c r="O45" s="196"/>
      <c r="P45" s="187" t="s">
        <v>345</v>
      </c>
      <c r="Q45" s="187" t="s">
        <v>346</v>
      </c>
      <c r="R45" s="166" t="s">
        <v>347</v>
      </c>
      <c r="S45" s="196"/>
    </row>
    <row r="46" spans="2:19" ht="30" customHeight="1" outlineLevel="1">
      <c r="B46" s="523"/>
      <c r="C46" s="523"/>
      <c r="D46" s="534"/>
      <c r="E46" s="534"/>
      <c r="F46" s="336" t="s">
        <v>348</v>
      </c>
      <c r="G46" s="197"/>
      <c r="H46" s="532"/>
      <c r="I46" s="532"/>
      <c r="J46" s="166" t="s">
        <v>348</v>
      </c>
      <c r="K46" s="198"/>
      <c r="L46" s="532"/>
      <c r="M46" s="532"/>
      <c r="N46" s="166" t="s">
        <v>348</v>
      </c>
      <c r="O46" s="198"/>
      <c r="P46" s="532"/>
      <c r="Q46" s="532"/>
      <c r="R46" s="166" t="s">
        <v>348</v>
      </c>
      <c r="S46" s="198"/>
    </row>
    <row r="47" spans="2:19" ht="30" customHeight="1" outlineLevel="1">
      <c r="B47" s="523"/>
      <c r="C47" s="523"/>
      <c r="D47" s="535"/>
      <c r="E47" s="535"/>
      <c r="F47" s="336" t="s">
        <v>349</v>
      </c>
      <c r="G47" s="191"/>
      <c r="H47" s="533"/>
      <c r="I47" s="533"/>
      <c r="J47" s="166" t="s">
        <v>349</v>
      </c>
      <c r="K47" s="194"/>
      <c r="L47" s="533"/>
      <c r="M47" s="533"/>
      <c r="N47" s="166" t="s">
        <v>349</v>
      </c>
      <c r="O47" s="194"/>
      <c r="P47" s="533"/>
      <c r="Q47" s="533"/>
      <c r="R47" s="166" t="s">
        <v>349</v>
      </c>
      <c r="S47" s="194"/>
    </row>
    <row r="48" spans="2:19" ht="30" customHeight="1" outlineLevel="1">
      <c r="B48" s="523"/>
      <c r="C48" s="523"/>
      <c r="D48" s="187" t="s">
        <v>345</v>
      </c>
      <c r="E48" s="187" t="s">
        <v>346</v>
      </c>
      <c r="F48" s="336" t="s">
        <v>347</v>
      </c>
      <c r="G48" s="195"/>
      <c r="H48" s="187" t="s">
        <v>345</v>
      </c>
      <c r="I48" s="187" t="s">
        <v>346</v>
      </c>
      <c r="J48" s="166" t="s">
        <v>347</v>
      </c>
      <c r="K48" s="196"/>
      <c r="L48" s="187" t="s">
        <v>345</v>
      </c>
      <c r="M48" s="187" t="s">
        <v>346</v>
      </c>
      <c r="N48" s="166" t="s">
        <v>347</v>
      </c>
      <c r="O48" s="196"/>
      <c r="P48" s="187" t="s">
        <v>345</v>
      </c>
      <c r="Q48" s="187" t="s">
        <v>346</v>
      </c>
      <c r="R48" s="166" t="s">
        <v>347</v>
      </c>
      <c r="S48" s="196"/>
    </row>
    <row r="49" spans="2:19" ht="30" customHeight="1" outlineLevel="1">
      <c r="B49" s="523"/>
      <c r="C49" s="523"/>
      <c r="D49" s="534"/>
      <c r="E49" s="534"/>
      <c r="F49" s="336" t="s">
        <v>348</v>
      </c>
      <c r="G49" s="197"/>
      <c r="H49" s="532"/>
      <c r="I49" s="532"/>
      <c r="J49" s="166" t="s">
        <v>348</v>
      </c>
      <c r="K49" s="198"/>
      <c r="L49" s="532"/>
      <c r="M49" s="532"/>
      <c r="N49" s="166" t="s">
        <v>348</v>
      </c>
      <c r="O49" s="198"/>
      <c r="P49" s="532"/>
      <c r="Q49" s="532"/>
      <c r="R49" s="166" t="s">
        <v>348</v>
      </c>
      <c r="S49" s="198"/>
    </row>
    <row r="50" spans="2:19" ht="30" customHeight="1" outlineLevel="1">
      <c r="B50" s="524"/>
      <c r="C50" s="524"/>
      <c r="D50" s="535"/>
      <c r="E50" s="535"/>
      <c r="F50" s="336" t="s">
        <v>349</v>
      </c>
      <c r="G50" s="191"/>
      <c r="H50" s="533"/>
      <c r="I50" s="533"/>
      <c r="J50" s="166" t="s">
        <v>349</v>
      </c>
      <c r="K50" s="194"/>
      <c r="L50" s="533"/>
      <c r="M50" s="533"/>
      <c r="N50" s="166" t="s">
        <v>349</v>
      </c>
      <c r="O50" s="194"/>
      <c r="P50" s="533"/>
      <c r="Q50" s="533"/>
      <c r="R50" s="166" t="s">
        <v>349</v>
      </c>
      <c r="S50" s="194"/>
    </row>
    <row r="51" spans="3:4" ht="30" customHeight="1" thickBot="1">
      <c r="C51" s="199"/>
      <c r="D51" s="200"/>
    </row>
    <row r="52" spans="4:19" ht="30" customHeight="1" thickBot="1">
      <c r="D52" s="507" t="s">
        <v>320</v>
      </c>
      <c r="E52" s="508"/>
      <c r="F52" s="508"/>
      <c r="G52" s="509"/>
      <c r="H52" s="507" t="s">
        <v>321</v>
      </c>
      <c r="I52" s="508"/>
      <c r="J52" s="508"/>
      <c r="K52" s="509"/>
      <c r="L52" s="507" t="s">
        <v>322</v>
      </c>
      <c r="M52" s="508"/>
      <c r="N52" s="508"/>
      <c r="O52" s="509"/>
      <c r="P52" s="507" t="s">
        <v>323</v>
      </c>
      <c r="Q52" s="508"/>
      <c r="R52" s="508"/>
      <c r="S52" s="509"/>
    </row>
    <row r="53" spans="2:19" ht="30" customHeight="1">
      <c r="B53" s="510" t="s">
        <v>350</v>
      </c>
      <c r="C53" s="510" t="s">
        <v>351</v>
      </c>
      <c r="D53" s="538" t="s">
        <v>352</v>
      </c>
      <c r="E53" s="539"/>
      <c r="F53" s="343" t="s">
        <v>319</v>
      </c>
      <c r="G53" s="202" t="s">
        <v>353</v>
      </c>
      <c r="H53" s="538" t="s">
        <v>352</v>
      </c>
      <c r="I53" s="539"/>
      <c r="J53" s="201" t="s">
        <v>319</v>
      </c>
      <c r="K53" s="202" t="s">
        <v>353</v>
      </c>
      <c r="L53" s="538" t="s">
        <v>352</v>
      </c>
      <c r="M53" s="539"/>
      <c r="N53" s="201" t="s">
        <v>319</v>
      </c>
      <c r="O53" s="202" t="s">
        <v>353</v>
      </c>
      <c r="P53" s="538" t="s">
        <v>352</v>
      </c>
      <c r="Q53" s="539"/>
      <c r="R53" s="201" t="s">
        <v>319</v>
      </c>
      <c r="S53" s="202" t="s">
        <v>353</v>
      </c>
    </row>
    <row r="54" spans="2:19" ht="45" customHeight="1">
      <c r="B54" s="511"/>
      <c r="C54" s="511"/>
      <c r="D54" s="181" t="s">
        <v>329</v>
      </c>
      <c r="E54" s="182">
        <v>529</v>
      </c>
      <c r="F54" s="528" t="s">
        <v>477</v>
      </c>
      <c r="G54" s="530" t="s">
        <v>521</v>
      </c>
      <c r="H54" s="181" t="s">
        <v>329</v>
      </c>
      <c r="I54" s="182">
        <v>60</v>
      </c>
      <c r="J54" s="518" t="s">
        <v>477</v>
      </c>
      <c r="K54" s="520" t="s">
        <v>521</v>
      </c>
      <c r="L54" s="181" t="s">
        <v>329</v>
      </c>
      <c r="M54" s="182">
        <v>57</v>
      </c>
      <c r="N54" s="518" t="s">
        <v>477</v>
      </c>
      <c r="O54" s="520" t="s">
        <v>513</v>
      </c>
      <c r="P54" s="181" t="s">
        <v>329</v>
      </c>
      <c r="Q54" s="182"/>
      <c r="R54" s="518"/>
      <c r="S54" s="520"/>
    </row>
    <row r="55" spans="2:19" ht="45" customHeight="1">
      <c r="B55" s="512"/>
      <c r="C55" s="512"/>
      <c r="D55" s="183" t="s">
        <v>337</v>
      </c>
      <c r="E55" s="205">
        <f>225/529</f>
        <v>0.42533081285444235</v>
      </c>
      <c r="F55" s="529"/>
      <c r="G55" s="531"/>
      <c r="H55" s="183" t="s">
        <v>337</v>
      </c>
      <c r="I55" s="185">
        <v>0.5</v>
      </c>
      <c r="J55" s="519"/>
      <c r="K55" s="521"/>
      <c r="L55" s="183" t="s">
        <v>337</v>
      </c>
      <c r="M55" s="185">
        <v>0.37</v>
      </c>
      <c r="N55" s="519"/>
      <c r="O55" s="521"/>
      <c r="P55" s="183" t="s">
        <v>337</v>
      </c>
      <c r="Q55" s="185"/>
      <c r="R55" s="519"/>
      <c r="S55" s="521"/>
    </row>
    <row r="56" spans="2:19" ht="30" customHeight="1">
      <c r="B56" s="522" t="s">
        <v>354</v>
      </c>
      <c r="C56" s="522" t="s">
        <v>355</v>
      </c>
      <c r="D56" s="187" t="s">
        <v>356</v>
      </c>
      <c r="E56" s="203" t="s">
        <v>357</v>
      </c>
      <c r="F56" s="536" t="s">
        <v>358</v>
      </c>
      <c r="G56" s="537"/>
      <c r="H56" s="187" t="s">
        <v>356</v>
      </c>
      <c r="I56" s="203" t="s">
        <v>357</v>
      </c>
      <c r="J56" s="536" t="s">
        <v>358</v>
      </c>
      <c r="K56" s="537"/>
      <c r="L56" s="187" t="s">
        <v>356</v>
      </c>
      <c r="M56" s="203" t="s">
        <v>357</v>
      </c>
      <c r="N56" s="536" t="s">
        <v>358</v>
      </c>
      <c r="O56" s="537"/>
      <c r="P56" s="187" t="s">
        <v>356</v>
      </c>
      <c r="Q56" s="203" t="s">
        <v>357</v>
      </c>
      <c r="R56" s="536" t="s">
        <v>358</v>
      </c>
      <c r="S56" s="537"/>
    </row>
    <row r="57" spans="2:19" ht="30" customHeight="1">
      <c r="B57" s="523"/>
      <c r="C57" s="524"/>
      <c r="D57" s="204">
        <v>0</v>
      </c>
      <c r="E57" s="205">
        <v>0</v>
      </c>
      <c r="F57" s="540" t="s">
        <v>475</v>
      </c>
      <c r="G57" s="541"/>
      <c r="H57" s="206">
        <v>60</v>
      </c>
      <c r="I57" s="207">
        <v>0.5</v>
      </c>
      <c r="J57" s="542" t="s">
        <v>475</v>
      </c>
      <c r="K57" s="543"/>
      <c r="L57" s="206">
        <v>57</v>
      </c>
      <c r="M57" s="207">
        <v>0.37</v>
      </c>
      <c r="N57" s="542" t="s">
        <v>475</v>
      </c>
      <c r="O57" s="543"/>
      <c r="P57" s="206"/>
      <c r="Q57" s="207"/>
      <c r="R57" s="542"/>
      <c r="S57" s="543"/>
    </row>
    <row r="58" spans="2:19" ht="30" customHeight="1">
      <c r="B58" s="523"/>
      <c r="C58" s="522" t="s">
        <v>359</v>
      </c>
      <c r="D58" s="208" t="s">
        <v>358</v>
      </c>
      <c r="E58" s="209" t="s">
        <v>341</v>
      </c>
      <c r="F58" s="341" t="s">
        <v>319</v>
      </c>
      <c r="G58" s="210" t="s">
        <v>353</v>
      </c>
      <c r="H58" s="208" t="s">
        <v>358</v>
      </c>
      <c r="I58" s="209" t="s">
        <v>341</v>
      </c>
      <c r="J58" s="187" t="s">
        <v>319</v>
      </c>
      <c r="K58" s="210" t="s">
        <v>353</v>
      </c>
      <c r="L58" s="208" t="s">
        <v>358</v>
      </c>
      <c r="M58" s="209" t="s">
        <v>341</v>
      </c>
      <c r="N58" s="187" t="s">
        <v>319</v>
      </c>
      <c r="O58" s="210" t="s">
        <v>353</v>
      </c>
      <c r="P58" s="208" t="s">
        <v>358</v>
      </c>
      <c r="Q58" s="209" t="s">
        <v>341</v>
      </c>
      <c r="R58" s="187" t="s">
        <v>319</v>
      </c>
      <c r="S58" s="210" t="s">
        <v>353</v>
      </c>
    </row>
    <row r="59" spans="2:19" ht="30" customHeight="1">
      <c r="B59" s="524"/>
      <c r="C59" s="547"/>
      <c r="D59" s="211" t="s">
        <v>475</v>
      </c>
      <c r="E59" s="212" t="s">
        <v>497</v>
      </c>
      <c r="F59" s="342" t="s">
        <v>477</v>
      </c>
      <c r="G59" s="213" t="s">
        <v>521</v>
      </c>
      <c r="H59" s="214" t="s">
        <v>475</v>
      </c>
      <c r="I59" s="215" t="s">
        <v>497</v>
      </c>
      <c r="J59" s="192" t="s">
        <v>477</v>
      </c>
      <c r="K59" s="216" t="s">
        <v>521</v>
      </c>
      <c r="L59" s="214" t="s">
        <v>475</v>
      </c>
      <c r="M59" s="215" t="s">
        <v>497</v>
      </c>
      <c r="N59" s="192" t="s">
        <v>477</v>
      </c>
      <c r="O59" s="216" t="s">
        <v>513</v>
      </c>
      <c r="P59" s="214"/>
      <c r="Q59" s="215"/>
      <c r="R59" s="192"/>
      <c r="S59" s="216"/>
    </row>
    <row r="60" spans="2:4" ht="30" customHeight="1" thickBot="1">
      <c r="B60" s="177"/>
      <c r="C60" s="217"/>
      <c r="D60" s="200"/>
    </row>
    <row r="61" spans="2:19" ht="30" customHeight="1" thickBot="1">
      <c r="B61" s="177"/>
      <c r="C61" s="177"/>
      <c r="D61" s="507" t="s">
        <v>320</v>
      </c>
      <c r="E61" s="508"/>
      <c r="F61" s="508"/>
      <c r="G61" s="508"/>
      <c r="H61" s="507" t="s">
        <v>321</v>
      </c>
      <c r="I61" s="508"/>
      <c r="J61" s="508"/>
      <c r="K61" s="509"/>
      <c r="L61" s="508" t="s">
        <v>322</v>
      </c>
      <c r="M61" s="508"/>
      <c r="N61" s="508"/>
      <c r="O61" s="508"/>
      <c r="P61" s="507" t="s">
        <v>323</v>
      </c>
      <c r="Q61" s="508"/>
      <c r="R61" s="508"/>
      <c r="S61" s="509"/>
    </row>
    <row r="62" spans="2:19" ht="30" customHeight="1">
      <c r="B62" s="510" t="s">
        <v>360</v>
      </c>
      <c r="C62" s="510" t="s">
        <v>361</v>
      </c>
      <c r="D62" s="516" t="s">
        <v>362</v>
      </c>
      <c r="E62" s="517"/>
      <c r="F62" s="538" t="s">
        <v>319</v>
      </c>
      <c r="G62" s="544"/>
      <c r="H62" s="545" t="s">
        <v>362</v>
      </c>
      <c r="I62" s="517"/>
      <c r="J62" s="538" t="s">
        <v>319</v>
      </c>
      <c r="K62" s="546"/>
      <c r="L62" s="545" t="s">
        <v>362</v>
      </c>
      <c r="M62" s="517"/>
      <c r="N62" s="538" t="s">
        <v>319</v>
      </c>
      <c r="O62" s="546"/>
      <c r="P62" s="545" t="s">
        <v>362</v>
      </c>
      <c r="Q62" s="517"/>
      <c r="R62" s="538" t="s">
        <v>319</v>
      </c>
      <c r="S62" s="546"/>
    </row>
    <row r="63" spans="2:19" ht="36.75" customHeight="1">
      <c r="B63" s="512"/>
      <c r="C63" s="512"/>
      <c r="D63" s="556">
        <v>0.2</v>
      </c>
      <c r="E63" s="557"/>
      <c r="F63" s="558" t="s">
        <v>477</v>
      </c>
      <c r="G63" s="559"/>
      <c r="H63" s="560">
        <v>0.5</v>
      </c>
      <c r="I63" s="561"/>
      <c r="J63" s="552" t="s">
        <v>477</v>
      </c>
      <c r="K63" s="553"/>
      <c r="L63" s="550"/>
      <c r="M63" s="551"/>
      <c r="N63" s="552"/>
      <c r="O63" s="553"/>
      <c r="P63" s="550"/>
      <c r="Q63" s="551"/>
      <c r="R63" s="552"/>
      <c r="S63" s="553"/>
    </row>
    <row r="64" spans="2:19" ht="45" customHeight="1">
      <c r="B64" s="522" t="s">
        <v>363</v>
      </c>
      <c r="C64" s="522" t="s">
        <v>364</v>
      </c>
      <c r="D64" s="187" t="s">
        <v>365</v>
      </c>
      <c r="E64" s="187" t="s">
        <v>366</v>
      </c>
      <c r="F64" s="536" t="s">
        <v>367</v>
      </c>
      <c r="G64" s="537"/>
      <c r="H64" s="218" t="s">
        <v>365</v>
      </c>
      <c r="I64" s="187" t="s">
        <v>366</v>
      </c>
      <c r="J64" s="554" t="s">
        <v>367</v>
      </c>
      <c r="K64" s="537"/>
      <c r="L64" s="218" t="s">
        <v>365</v>
      </c>
      <c r="M64" s="187" t="s">
        <v>366</v>
      </c>
      <c r="N64" s="554" t="s">
        <v>367</v>
      </c>
      <c r="O64" s="537"/>
      <c r="P64" s="218" t="s">
        <v>365</v>
      </c>
      <c r="Q64" s="187" t="s">
        <v>366</v>
      </c>
      <c r="R64" s="554" t="s">
        <v>367</v>
      </c>
      <c r="S64" s="537"/>
    </row>
    <row r="65" spans="2:19" ht="27" customHeight="1">
      <c r="B65" s="524"/>
      <c r="C65" s="524"/>
      <c r="D65" s="332">
        <f>E21</f>
        <v>1835050</v>
      </c>
      <c r="E65" s="205">
        <v>0.5128</v>
      </c>
      <c r="F65" s="555" t="s">
        <v>522</v>
      </c>
      <c r="G65" s="555"/>
      <c r="H65" s="333">
        <f>D65</f>
        <v>1835050</v>
      </c>
      <c r="I65" s="207">
        <v>0.5128</v>
      </c>
      <c r="J65" s="548" t="s">
        <v>522</v>
      </c>
      <c r="K65" s="549"/>
      <c r="L65" s="206"/>
      <c r="M65" s="207"/>
      <c r="N65" s="548"/>
      <c r="O65" s="549"/>
      <c r="P65" s="206"/>
      <c r="Q65" s="207"/>
      <c r="R65" s="548"/>
      <c r="S65" s="549"/>
    </row>
    <row r="66" spans="2:3" ht="33.75" customHeight="1" thickBot="1">
      <c r="B66" s="177"/>
      <c r="C66" s="177"/>
    </row>
    <row r="67" spans="2:19" ht="37.5" customHeight="1" thickBot="1">
      <c r="B67" s="177"/>
      <c r="C67" s="177"/>
      <c r="D67" s="507" t="s">
        <v>320</v>
      </c>
      <c r="E67" s="508"/>
      <c r="F67" s="508"/>
      <c r="G67" s="509"/>
      <c r="H67" s="508" t="s">
        <v>321</v>
      </c>
      <c r="I67" s="508"/>
      <c r="J67" s="508"/>
      <c r="K67" s="509"/>
      <c r="L67" s="508" t="s">
        <v>321</v>
      </c>
      <c r="M67" s="508"/>
      <c r="N67" s="508"/>
      <c r="O67" s="509"/>
      <c r="P67" s="508" t="s">
        <v>321</v>
      </c>
      <c r="Q67" s="508"/>
      <c r="R67" s="508"/>
      <c r="S67" s="509"/>
    </row>
    <row r="68" spans="2:19" ht="37.5" customHeight="1">
      <c r="B68" s="510" t="s">
        <v>368</v>
      </c>
      <c r="C68" s="510" t="s">
        <v>369</v>
      </c>
      <c r="D68" s="219" t="s">
        <v>370</v>
      </c>
      <c r="E68" s="201" t="s">
        <v>371</v>
      </c>
      <c r="F68" s="538" t="s">
        <v>372</v>
      </c>
      <c r="G68" s="546"/>
      <c r="H68" s="219" t="s">
        <v>370</v>
      </c>
      <c r="I68" s="201" t="s">
        <v>371</v>
      </c>
      <c r="J68" s="538" t="s">
        <v>372</v>
      </c>
      <c r="K68" s="546"/>
      <c r="L68" s="219" t="s">
        <v>370</v>
      </c>
      <c r="M68" s="201" t="s">
        <v>371</v>
      </c>
      <c r="N68" s="538" t="s">
        <v>372</v>
      </c>
      <c r="O68" s="546"/>
      <c r="P68" s="219" t="s">
        <v>370</v>
      </c>
      <c r="Q68" s="201" t="s">
        <v>371</v>
      </c>
      <c r="R68" s="538" t="s">
        <v>372</v>
      </c>
      <c r="S68" s="546"/>
    </row>
    <row r="69" spans="2:19" ht="44.25" customHeight="1">
      <c r="B69" s="511"/>
      <c r="C69" s="512"/>
      <c r="D69" s="220" t="s">
        <v>477</v>
      </c>
      <c r="E69" s="221" t="s">
        <v>497</v>
      </c>
      <c r="F69" s="563" t="s">
        <v>529</v>
      </c>
      <c r="G69" s="564"/>
      <c r="H69" s="222" t="s">
        <v>477</v>
      </c>
      <c r="I69" s="223" t="s">
        <v>497</v>
      </c>
      <c r="J69" s="611" t="s">
        <v>515</v>
      </c>
      <c r="K69" s="612"/>
      <c r="L69" s="222"/>
      <c r="M69" s="223"/>
      <c r="N69" s="611"/>
      <c r="O69" s="612"/>
      <c r="P69" s="222"/>
      <c r="Q69" s="223"/>
      <c r="R69" s="611"/>
      <c r="S69" s="612"/>
    </row>
    <row r="70" spans="2:19" ht="36.75" customHeight="1">
      <c r="B70" s="511"/>
      <c r="C70" s="510" t="s">
        <v>673</v>
      </c>
      <c r="D70" s="187" t="s">
        <v>319</v>
      </c>
      <c r="E70" s="186" t="s">
        <v>373</v>
      </c>
      <c r="F70" s="536" t="s">
        <v>374</v>
      </c>
      <c r="G70" s="537"/>
      <c r="H70" s="187" t="s">
        <v>319</v>
      </c>
      <c r="I70" s="186" t="s">
        <v>373</v>
      </c>
      <c r="J70" s="536" t="s">
        <v>374</v>
      </c>
      <c r="K70" s="537"/>
      <c r="L70" s="187" t="s">
        <v>319</v>
      </c>
      <c r="M70" s="186" t="s">
        <v>373</v>
      </c>
      <c r="N70" s="536" t="s">
        <v>374</v>
      </c>
      <c r="O70" s="537"/>
      <c r="P70" s="187" t="s">
        <v>319</v>
      </c>
      <c r="Q70" s="186" t="s">
        <v>373</v>
      </c>
      <c r="R70" s="536" t="s">
        <v>374</v>
      </c>
      <c r="S70" s="537"/>
    </row>
    <row r="71" spans="2:19" ht="30" customHeight="1">
      <c r="B71" s="511"/>
      <c r="C71" s="511"/>
      <c r="D71" s="190" t="s">
        <v>477</v>
      </c>
      <c r="E71" s="221" t="s">
        <v>823</v>
      </c>
      <c r="F71" s="558" t="s">
        <v>535</v>
      </c>
      <c r="G71" s="562"/>
      <c r="H71" s="192" t="s">
        <v>477</v>
      </c>
      <c r="I71" s="223" t="s">
        <v>823</v>
      </c>
      <c r="J71" s="552" t="s">
        <v>516</v>
      </c>
      <c r="K71" s="553"/>
      <c r="L71" s="192" t="s">
        <v>477</v>
      </c>
      <c r="M71" s="223" t="s">
        <v>823</v>
      </c>
      <c r="N71" s="552" t="s">
        <v>535</v>
      </c>
      <c r="O71" s="553"/>
      <c r="P71" s="192"/>
      <c r="Q71" s="223"/>
      <c r="R71" s="552"/>
      <c r="S71" s="553"/>
    </row>
    <row r="72" spans="2:19" ht="30" customHeight="1" outlineLevel="1">
      <c r="B72" s="511"/>
      <c r="C72" s="511"/>
      <c r="D72" s="190" t="s">
        <v>495</v>
      </c>
      <c r="E72" s="221" t="s">
        <v>823</v>
      </c>
      <c r="F72" s="558" t="s">
        <v>535</v>
      </c>
      <c r="G72" s="562"/>
      <c r="H72" s="192" t="s">
        <v>495</v>
      </c>
      <c r="I72" s="223" t="s">
        <v>823</v>
      </c>
      <c r="J72" s="552" t="s">
        <v>516</v>
      </c>
      <c r="K72" s="553"/>
      <c r="L72" s="192" t="s">
        <v>495</v>
      </c>
      <c r="M72" s="223" t="s">
        <v>823</v>
      </c>
      <c r="N72" s="552" t="s">
        <v>535</v>
      </c>
      <c r="O72" s="553"/>
      <c r="P72" s="192"/>
      <c r="Q72" s="223"/>
      <c r="R72" s="552"/>
      <c r="S72" s="553"/>
    </row>
    <row r="73" spans="2:19" ht="30" customHeight="1" outlineLevel="1">
      <c r="B73" s="511"/>
      <c r="C73" s="511"/>
      <c r="D73" s="190"/>
      <c r="E73" s="221"/>
      <c r="F73" s="558"/>
      <c r="G73" s="562"/>
      <c r="H73" s="192"/>
      <c r="I73" s="223"/>
      <c r="J73" s="552"/>
      <c r="K73" s="553"/>
      <c r="L73" s="192"/>
      <c r="M73" s="223"/>
      <c r="N73" s="552"/>
      <c r="O73" s="553"/>
      <c r="P73" s="192"/>
      <c r="Q73" s="223"/>
      <c r="R73" s="552"/>
      <c r="S73" s="553"/>
    </row>
    <row r="74" spans="2:19" ht="30" customHeight="1" outlineLevel="1">
      <c r="B74" s="511"/>
      <c r="C74" s="511"/>
      <c r="D74" s="190"/>
      <c r="E74" s="221"/>
      <c r="F74" s="558"/>
      <c r="G74" s="562"/>
      <c r="H74" s="192"/>
      <c r="I74" s="223"/>
      <c r="J74" s="552"/>
      <c r="K74" s="553"/>
      <c r="L74" s="192"/>
      <c r="M74" s="223"/>
      <c r="N74" s="552"/>
      <c r="O74" s="553"/>
      <c r="P74" s="192"/>
      <c r="Q74" s="223"/>
      <c r="R74" s="552"/>
      <c r="S74" s="553"/>
    </row>
    <row r="75" spans="2:19" ht="30" customHeight="1" outlineLevel="1">
      <c r="B75" s="511"/>
      <c r="C75" s="511"/>
      <c r="D75" s="190"/>
      <c r="E75" s="221"/>
      <c r="F75" s="558"/>
      <c r="G75" s="562"/>
      <c r="H75" s="192"/>
      <c r="I75" s="223"/>
      <c r="J75" s="552"/>
      <c r="K75" s="553"/>
      <c r="L75" s="192"/>
      <c r="M75" s="223"/>
      <c r="N75" s="552"/>
      <c r="O75" s="553"/>
      <c r="P75" s="192"/>
      <c r="Q75" s="223"/>
      <c r="R75" s="552"/>
      <c r="S75" s="553"/>
    </row>
    <row r="76" spans="2:19" ht="30" customHeight="1" outlineLevel="1">
      <c r="B76" s="512"/>
      <c r="C76" s="512"/>
      <c r="D76" s="190"/>
      <c r="E76" s="221"/>
      <c r="F76" s="558"/>
      <c r="G76" s="562"/>
      <c r="H76" s="192"/>
      <c r="I76" s="223"/>
      <c r="J76" s="552"/>
      <c r="K76" s="553"/>
      <c r="L76" s="192"/>
      <c r="M76" s="223"/>
      <c r="N76" s="552"/>
      <c r="O76" s="553"/>
      <c r="P76" s="192"/>
      <c r="Q76" s="223"/>
      <c r="R76" s="552"/>
      <c r="S76" s="553"/>
    </row>
    <row r="77" spans="2:19" ht="35.25" customHeight="1">
      <c r="B77" s="522" t="s">
        <v>375</v>
      </c>
      <c r="C77" s="576" t="s">
        <v>674</v>
      </c>
      <c r="D77" s="203" t="s">
        <v>376</v>
      </c>
      <c r="E77" s="536" t="s">
        <v>358</v>
      </c>
      <c r="F77" s="577"/>
      <c r="G77" s="188" t="s">
        <v>319</v>
      </c>
      <c r="H77" s="203" t="s">
        <v>376</v>
      </c>
      <c r="I77" s="536" t="s">
        <v>358</v>
      </c>
      <c r="J77" s="577"/>
      <c r="K77" s="188" t="s">
        <v>319</v>
      </c>
      <c r="L77" s="203" t="s">
        <v>376</v>
      </c>
      <c r="M77" s="536" t="s">
        <v>358</v>
      </c>
      <c r="N77" s="577"/>
      <c r="O77" s="188" t="s">
        <v>319</v>
      </c>
      <c r="P77" s="203" t="s">
        <v>376</v>
      </c>
      <c r="Q77" s="536" t="s">
        <v>358</v>
      </c>
      <c r="R77" s="577"/>
      <c r="S77" s="188" t="s">
        <v>319</v>
      </c>
    </row>
    <row r="78" spans="2:19" ht="35.25" customHeight="1">
      <c r="B78" s="523"/>
      <c r="C78" s="576"/>
      <c r="D78" s="224">
        <v>5</v>
      </c>
      <c r="E78" s="567" t="s">
        <v>471</v>
      </c>
      <c r="F78" s="568"/>
      <c r="G78" s="225" t="s">
        <v>477</v>
      </c>
      <c r="H78" s="226">
        <v>5</v>
      </c>
      <c r="I78" s="565" t="s">
        <v>471</v>
      </c>
      <c r="J78" s="566"/>
      <c r="K78" s="227" t="s">
        <v>477</v>
      </c>
      <c r="L78" s="226"/>
      <c r="M78" s="565"/>
      <c r="N78" s="566"/>
      <c r="O78" s="227"/>
      <c r="P78" s="226"/>
      <c r="Q78" s="565"/>
      <c r="R78" s="566"/>
      <c r="S78" s="227"/>
    </row>
    <row r="79" spans="2:19" ht="35.25" customHeight="1" outlineLevel="1">
      <c r="B79" s="523"/>
      <c r="C79" s="576"/>
      <c r="D79" s="224">
        <v>1</v>
      </c>
      <c r="E79" s="567" t="s">
        <v>471</v>
      </c>
      <c r="F79" s="568"/>
      <c r="G79" s="225" t="s">
        <v>482</v>
      </c>
      <c r="H79" s="226">
        <v>1</v>
      </c>
      <c r="I79" s="565" t="s">
        <v>471</v>
      </c>
      <c r="J79" s="566"/>
      <c r="K79" s="227" t="s">
        <v>482</v>
      </c>
      <c r="L79" s="226"/>
      <c r="M79" s="565"/>
      <c r="N79" s="566"/>
      <c r="O79" s="227"/>
      <c r="P79" s="226"/>
      <c r="Q79" s="565"/>
      <c r="R79" s="566"/>
      <c r="S79" s="227"/>
    </row>
    <row r="80" spans="2:19" ht="35.25" customHeight="1" outlineLevel="1">
      <c r="B80" s="523"/>
      <c r="C80" s="576"/>
      <c r="D80" s="224">
        <v>3</v>
      </c>
      <c r="E80" s="567" t="s">
        <v>471</v>
      </c>
      <c r="F80" s="568"/>
      <c r="G80" s="225" t="s">
        <v>482</v>
      </c>
      <c r="H80" s="226">
        <v>3</v>
      </c>
      <c r="I80" s="565" t="s">
        <v>471</v>
      </c>
      <c r="J80" s="566"/>
      <c r="K80" s="227" t="s">
        <v>482</v>
      </c>
      <c r="L80" s="226"/>
      <c r="M80" s="565"/>
      <c r="N80" s="566"/>
      <c r="O80" s="227"/>
      <c r="P80" s="226"/>
      <c r="Q80" s="565"/>
      <c r="R80" s="566"/>
      <c r="S80" s="227"/>
    </row>
    <row r="81" spans="2:19" ht="35.25" customHeight="1" outlineLevel="1">
      <c r="B81" s="523"/>
      <c r="C81" s="576"/>
      <c r="D81" s="224"/>
      <c r="E81" s="567"/>
      <c r="F81" s="568"/>
      <c r="G81" s="225"/>
      <c r="H81" s="226"/>
      <c r="I81" s="565"/>
      <c r="J81" s="566"/>
      <c r="K81" s="227"/>
      <c r="L81" s="226"/>
      <c r="M81" s="565"/>
      <c r="N81" s="566"/>
      <c r="O81" s="227"/>
      <c r="P81" s="226"/>
      <c r="Q81" s="565"/>
      <c r="R81" s="566"/>
      <c r="S81" s="227"/>
    </row>
    <row r="82" spans="2:19" ht="35.25" customHeight="1" outlineLevel="1">
      <c r="B82" s="523"/>
      <c r="C82" s="576"/>
      <c r="D82" s="224"/>
      <c r="E82" s="567"/>
      <c r="F82" s="568"/>
      <c r="G82" s="225"/>
      <c r="H82" s="226"/>
      <c r="I82" s="565"/>
      <c r="J82" s="566"/>
      <c r="K82" s="227"/>
      <c r="L82" s="226"/>
      <c r="M82" s="565"/>
      <c r="N82" s="566"/>
      <c r="O82" s="227"/>
      <c r="P82" s="226"/>
      <c r="Q82" s="565"/>
      <c r="R82" s="566"/>
      <c r="S82" s="227"/>
    </row>
    <row r="83" spans="2:19" ht="33" customHeight="1" outlineLevel="1">
      <c r="B83" s="524"/>
      <c r="C83" s="576"/>
      <c r="D83" s="224"/>
      <c r="E83" s="567"/>
      <c r="F83" s="568"/>
      <c r="G83" s="225"/>
      <c r="H83" s="226"/>
      <c r="I83" s="565"/>
      <c r="J83" s="566"/>
      <c r="K83" s="227"/>
      <c r="L83" s="226"/>
      <c r="M83" s="565"/>
      <c r="N83" s="566"/>
      <c r="O83" s="227"/>
      <c r="P83" s="226"/>
      <c r="Q83" s="565"/>
      <c r="R83" s="566"/>
      <c r="S83" s="227"/>
    </row>
    <row r="84" spans="2:4" ht="31.5" customHeight="1" thickBot="1">
      <c r="B84" s="177"/>
      <c r="C84" s="228"/>
      <c r="D84" s="200"/>
    </row>
    <row r="85" spans="2:19" ht="30.75" customHeight="1" thickBot="1">
      <c r="B85" s="177"/>
      <c r="C85" s="177"/>
      <c r="D85" s="507" t="s">
        <v>320</v>
      </c>
      <c r="E85" s="508"/>
      <c r="F85" s="508"/>
      <c r="G85" s="509"/>
      <c r="H85" s="574" t="s">
        <v>320</v>
      </c>
      <c r="I85" s="570"/>
      <c r="J85" s="570"/>
      <c r="K85" s="571"/>
      <c r="L85" s="574" t="s">
        <v>320</v>
      </c>
      <c r="M85" s="570"/>
      <c r="N85" s="570"/>
      <c r="O85" s="575"/>
      <c r="P85" s="569" t="s">
        <v>320</v>
      </c>
      <c r="Q85" s="570"/>
      <c r="R85" s="570"/>
      <c r="S85" s="571"/>
    </row>
    <row r="86" spans="2:19" ht="30.75" customHeight="1">
      <c r="B86" s="510" t="s">
        <v>377</v>
      </c>
      <c r="C86" s="510" t="s">
        <v>378</v>
      </c>
      <c r="D86" s="538" t="s">
        <v>379</v>
      </c>
      <c r="E86" s="539"/>
      <c r="F86" s="343" t="s">
        <v>319</v>
      </c>
      <c r="G86" s="229" t="s">
        <v>358</v>
      </c>
      <c r="H86" s="572" t="s">
        <v>379</v>
      </c>
      <c r="I86" s="539"/>
      <c r="J86" s="201" t="s">
        <v>319</v>
      </c>
      <c r="K86" s="229" t="s">
        <v>358</v>
      </c>
      <c r="L86" s="572" t="s">
        <v>379</v>
      </c>
      <c r="M86" s="539"/>
      <c r="N86" s="201" t="s">
        <v>319</v>
      </c>
      <c r="O86" s="229" t="s">
        <v>358</v>
      </c>
      <c r="P86" s="572" t="s">
        <v>379</v>
      </c>
      <c r="Q86" s="539"/>
      <c r="R86" s="201" t="s">
        <v>319</v>
      </c>
      <c r="S86" s="229" t="s">
        <v>358</v>
      </c>
    </row>
    <row r="87" spans="2:19" ht="29.25" customHeight="1">
      <c r="B87" s="512"/>
      <c r="C87" s="512"/>
      <c r="D87" s="558" t="s">
        <v>526</v>
      </c>
      <c r="E87" s="573"/>
      <c r="F87" s="344" t="s">
        <v>477</v>
      </c>
      <c r="G87" s="230" t="s">
        <v>417</v>
      </c>
      <c r="H87" s="231"/>
      <c r="I87" s="232"/>
      <c r="J87" s="222"/>
      <c r="K87" s="233"/>
      <c r="L87" s="231"/>
      <c r="M87" s="232"/>
      <c r="N87" s="222"/>
      <c r="O87" s="233"/>
      <c r="P87" s="231"/>
      <c r="Q87" s="232"/>
      <c r="R87" s="222"/>
      <c r="S87" s="233"/>
    </row>
    <row r="88" spans="2:19" ht="45" customHeight="1">
      <c r="B88" s="578" t="s">
        <v>380</v>
      </c>
      <c r="C88" s="522" t="s">
        <v>381</v>
      </c>
      <c r="D88" s="187" t="s">
        <v>382</v>
      </c>
      <c r="E88" s="187" t="s">
        <v>383</v>
      </c>
      <c r="F88" s="345" t="s">
        <v>384</v>
      </c>
      <c r="G88" s="188" t="s">
        <v>385</v>
      </c>
      <c r="H88" s="187" t="s">
        <v>382</v>
      </c>
      <c r="I88" s="187" t="s">
        <v>383</v>
      </c>
      <c r="J88" s="203" t="s">
        <v>384</v>
      </c>
      <c r="K88" s="188" t="s">
        <v>385</v>
      </c>
      <c r="L88" s="187" t="s">
        <v>382</v>
      </c>
      <c r="M88" s="187" t="s">
        <v>383</v>
      </c>
      <c r="N88" s="203" t="s">
        <v>384</v>
      </c>
      <c r="O88" s="188" t="s">
        <v>385</v>
      </c>
      <c r="P88" s="187" t="s">
        <v>382</v>
      </c>
      <c r="Q88" s="187" t="s">
        <v>383</v>
      </c>
      <c r="R88" s="203" t="s">
        <v>384</v>
      </c>
      <c r="S88" s="188" t="s">
        <v>385</v>
      </c>
    </row>
    <row r="89" spans="2:19" ht="29.25" customHeight="1">
      <c r="B89" s="578"/>
      <c r="C89" s="523"/>
      <c r="D89" s="579" t="s">
        <v>561</v>
      </c>
      <c r="E89" s="581">
        <v>4</v>
      </c>
      <c r="F89" s="583" t="s">
        <v>540</v>
      </c>
      <c r="G89" s="585" t="s">
        <v>532</v>
      </c>
      <c r="H89" s="589" t="s">
        <v>561</v>
      </c>
      <c r="I89" s="589">
        <v>40</v>
      </c>
      <c r="J89" s="589" t="s">
        <v>540</v>
      </c>
      <c r="K89" s="587" t="s">
        <v>518</v>
      </c>
      <c r="L89" s="589" t="s">
        <v>561</v>
      </c>
      <c r="M89" s="589">
        <v>1</v>
      </c>
      <c r="N89" s="589" t="s">
        <v>540</v>
      </c>
      <c r="O89" s="587" t="s">
        <v>532</v>
      </c>
      <c r="P89" s="589"/>
      <c r="Q89" s="589"/>
      <c r="R89" s="589"/>
      <c r="S89" s="587"/>
    </row>
    <row r="90" spans="2:19" ht="29.25" customHeight="1">
      <c r="B90" s="578"/>
      <c r="C90" s="523"/>
      <c r="D90" s="580"/>
      <c r="E90" s="582"/>
      <c r="F90" s="584"/>
      <c r="G90" s="586"/>
      <c r="H90" s="590"/>
      <c r="I90" s="590"/>
      <c r="J90" s="590"/>
      <c r="K90" s="588"/>
      <c r="L90" s="590"/>
      <c r="M90" s="590"/>
      <c r="N90" s="590"/>
      <c r="O90" s="588"/>
      <c r="P90" s="590"/>
      <c r="Q90" s="590"/>
      <c r="R90" s="590"/>
      <c r="S90" s="588"/>
    </row>
    <row r="91" spans="2:19" ht="36" outlineLevel="1">
      <c r="B91" s="578"/>
      <c r="C91" s="523"/>
      <c r="D91" s="187" t="s">
        <v>382</v>
      </c>
      <c r="E91" s="187" t="s">
        <v>383</v>
      </c>
      <c r="F91" s="345" t="s">
        <v>384</v>
      </c>
      <c r="G91" s="188" t="s">
        <v>385</v>
      </c>
      <c r="H91" s="187" t="s">
        <v>382</v>
      </c>
      <c r="I91" s="187" t="s">
        <v>383</v>
      </c>
      <c r="J91" s="203" t="s">
        <v>384</v>
      </c>
      <c r="K91" s="188" t="s">
        <v>385</v>
      </c>
      <c r="L91" s="187" t="s">
        <v>382</v>
      </c>
      <c r="M91" s="187" t="s">
        <v>383</v>
      </c>
      <c r="N91" s="203" t="s">
        <v>384</v>
      </c>
      <c r="O91" s="188" t="s">
        <v>385</v>
      </c>
      <c r="P91" s="187" t="s">
        <v>382</v>
      </c>
      <c r="Q91" s="187" t="s">
        <v>383</v>
      </c>
      <c r="R91" s="203" t="s">
        <v>384</v>
      </c>
      <c r="S91" s="188" t="s">
        <v>385</v>
      </c>
    </row>
    <row r="92" spans="2:19" ht="29.25" customHeight="1" outlineLevel="1">
      <c r="B92" s="578"/>
      <c r="C92" s="523"/>
      <c r="D92" s="579" t="s">
        <v>285</v>
      </c>
      <c r="E92" s="581">
        <v>1</v>
      </c>
      <c r="F92" s="583" t="s">
        <v>540</v>
      </c>
      <c r="G92" s="585" t="s">
        <v>532</v>
      </c>
      <c r="H92" s="589" t="s">
        <v>285</v>
      </c>
      <c r="I92" s="589">
        <v>1</v>
      </c>
      <c r="J92" s="589" t="s">
        <v>540</v>
      </c>
      <c r="K92" s="587" t="s">
        <v>518</v>
      </c>
      <c r="L92" s="589"/>
      <c r="M92" s="589"/>
      <c r="N92" s="589"/>
      <c r="O92" s="587"/>
      <c r="P92" s="589"/>
      <c r="Q92" s="589"/>
      <c r="R92" s="589"/>
      <c r="S92" s="587"/>
    </row>
    <row r="93" spans="2:19" ht="29.25" customHeight="1" outlineLevel="1">
      <c r="B93" s="578"/>
      <c r="C93" s="523"/>
      <c r="D93" s="580"/>
      <c r="E93" s="582"/>
      <c r="F93" s="584"/>
      <c r="G93" s="586"/>
      <c r="H93" s="590"/>
      <c r="I93" s="590"/>
      <c r="J93" s="590"/>
      <c r="K93" s="588"/>
      <c r="L93" s="590"/>
      <c r="M93" s="590"/>
      <c r="N93" s="590"/>
      <c r="O93" s="588"/>
      <c r="P93" s="590"/>
      <c r="Q93" s="590"/>
      <c r="R93" s="590"/>
      <c r="S93" s="588"/>
    </row>
    <row r="94" spans="2:19" ht="36" outlineLevel="1">
      <c r="B94" s="578"/>
      <c r="C94" s="523"/>
      <c r="D94" s="187" t="s">
        <v>382</v>
      </c>
      <c r="E94" s="187" t="s">
        <v>383</v>
      </c>
      <c r="F94" s="345" t="s">
        <v>384</v>
      </c>
      <c r="G94" s="188" t="s">
        <v>385</v>
      </c>
      <c r="H94" s="187" t="s">
        <v>382</v>
      </c>
      <c r="I94" s="187" t="s">
        <v>383</v>
      </c>
      <c r="J94" s="203" t="s">
        <v>384</v>
      </c>
      <c r="K94" s="188" t="s">
        <v>385</v>
      </c>
      <c r="L94" s="187" t="s">
        <v>382</v>
      </c>
      <c r="M94" s="187" t="s">
        <v>383</v>
      </c>
      <c r="N94" s="203" t="s">
        <v>384</v>
      </c>
      <c r="O94" s="188" t="s">
        <v>385</v>
      </c>
      <c r="P94" s="187" t="s">
        <v>382</v>
      </c>
      <c r="Q94" s="187" t="s">
        <v>383</v>
      </c>
      <c r="R94" s="203" t="s">
        <v>384</v>
      </c>
      <c r="S94" s="188" t="s">
        <v>385</v>
      </c>
    </row>
    <row r="95" spans="2:19" ht="29.25" customHeight="1" outlineLevel="1">
      <c r="B95" s="578"/>
      <c r="C95" s="523"/>
      <c r="D95" s="579" t="s">
        <v>563</v>
      </c>
      <c r="E95" s="581">
        <v>1</v>
      </c>
      <c r="F95" s="583" t="s">
        <v>546</v>
      </c>
      <c r="G95" s="585" t="s">
        <v>532</v>
      </c>
      <c r="H95" s="589" t="s">
        <v>563</v>
      </c>
      <c r="I95" s="589"/>
      <c r="J95" s="589"/>
      <c r="K95" s="587" t="s">
        <v>518</v>
      </c>
      <c r="L95" s="589" t="s">
        <v>563</v>
      </c>
      <c r="M95" s="589">
        <v>1</v>
      </c>
      <c r="N95" s="589"/>
      <c r="O95" s="587" t="s">
        <v>532</v>
      </c>
      <c r="P95" s="589"/>
      <c r="Q95" s="589"/>
      <c r="R95" s="589"/>
      <c r="S95" s="587"/>
    </row>
    <row r="96" spans="2:19" ht="29.25" customHeight="1" outlineLevel="1">
      <c r="B96" s="578"/>
      <c r="C96" s="523"/>
      <c r="D96" s="580"/>
      <c r="E96" s="582"/>
      <c r="F96" s="584"/>
      <c r="G96" s="586"/>
      <c r="H96" s="590"/>
      <c r="I96" s="590"/>
      <c r="J96" s="590"/>
      <c r="K96" s="588"/>
      <c r="L96" s="590"/>
      <c r="M96" s="590"/>
      <c r="N96" s="590"/>
      <c r="O96" s="588"/>
      <c r="P96" s="590"/>
      <c r="Q96" s="590"/>
      <c r="R96" s="590"/>
      <c r="S96" s="588"/>
    </row>
    <row r="97" spans="2:19" ht="36" outlineLevel="1">
      <c r="B97" s="578"/>
      <c r="C97" s="523"/>
      <c r="D97" s="187" t="s">
        <v>382</v>
      </c>
      <c r="E97" s="187" t="s">
        <v>383</v>
      </c>
      <c r="F97" s="345" t="s">
        <v>384</v>
      </c>
      <c r="G97" s="188" t="s">
        <v>385</v>
      </c>
      <c r="H97" s="187" t="s">
        <v>382</v>
      </c>
      <c r="I97" s="187" t="s">
        <v>383</v>
      </c>
      <c r="J97" s="203" t="s">
        <v>384</v>
      </c>
      <c r="K97" s="188" t="s">
        <v>385</v>
      </c>
      <c r="L97" s="187" t="s">
        <v>382</v>
      </c>
      <c r="M97" s="187" t="s">
        <v>383</v>
      </c>
      <c r="N97" s="203" t="s">
        <v>384</v>
      </c>
      <c r="O97" s="188" t="s">
        <v>385</v>
      </c>
      <c r="P97" s="187" t="s">
        <v>382</v>
      </c>
      <c r="Q97" s="187" t="s">
        <v>383</v>
      </c>
      <c r="R97" s="203" t="s">
        <v>384</v>
      </c>
      <c r="S97" s="188" t="s">
        <v>385</v>
      </c>
    </row>
    <row r="98" spans="2:19" ht="29.25" customHeight="1" outlineLevel="1">
      <c r="B98" s="578"/>
      <c r="C98" s="523"/>
      <c r="D98" s="579"/>
      <c r="E98" s="581"/>
      <c r="F98" s="583"/>
      <c r="G98" s="585"/>
      <c r="H98" s="589"/>
      <c r="I98" s="589"/>
      <c r="J98" s="589"/>
      <c r="K98" s="587"/>
      <c r="L98" s="589"/>
      <c r="M98" s="589"/>
      <c r="N98" s="589"/>
      <c r="O98" s="587"/>
      <c r="P98" s="589"/>
      <c r="Q98" s="589"/>
      <c r="R98" s="589"/>
      <c r="S98" s="587"/>
    </row>
    <row r="99" spans="2:19" ht="29.25" customHeight="1" outlineLevel="1">
      <c r="B99" s="578"/>
      <c r="C99" s="524"/>
      <c r="D99" s="580"/>
      <c r="E99" s="582"/>
      <c r="F99" s="584"/>
      <c r="G99" s="586"/>
      <c r="H99" s="590"/>
      <c r="I99" s="590"/>
      <c r="J99" s="590"/>
      <c r="K99" s="588"/>
      <c r="L99" s="590"/>
      <c r="M99" s="590"/>
      <c r="N99" s="590"/>
      <c r="O99" s="588"/>
      <c r="P99" s="590"/>
      <c r="Q99" s="590"/>
      <c r="R99" s="590"/>
      <c r="S99" s="588"/>
    </row>
    <row r="100" spans="2:3" ht="15.75" thickBot="1">
      <c r="B100" s="177"/>
      <c r="C100" s="177"/>
    </row>
    <row r="101" spans="2:19" ht="15.75" thickBot="1">
      <c r="B101" s="177"/>
      <c r="C101" s="177"/>
      <c r="D101" s="507" t="s">
        <v>320</v>
      </c>
      <c r="E101" s="508"/>
      <c r="F101" s="508"/>
      <c r="G101" s="509"/>
      <c r="H101" s="574" t="s">
        <v>386</v>
      </c>
      <c r="I101" s="570"/>
      <c r="J101" s="570"/>
      <c r="K101" s="571"/>
      <c r="L101" s="574" t="s">
        <v>322</v>
      </c>
      <c r="M101" s="570"/>
      <c r="N101" s="570"/>
      <c r="O101" s="571"/>
      <c r="P101" s="574" t="s">
        <v>323</v>
      </c>
      <c r="Q101" s="570"/>
      <c r="R101" s="570"/>
      <c r="S101" s="571"/>
    </row>
    <row r="102" spans="2:19" ht="33.75" customHeight="1">
      <c r="B102" s="591" t="s">
        <v>387</v>
      </c>
      <c r="C102" s="510" t="s">
        <v>388</v>
      </c>
      <c r="D102" s="234" t="s">
        <v>389</v>
      </c>
      <c r="E102" s="235" t="s">
        <v>390</v>
      </c>
      <c r="F102" s="538" t="s">
        <v>391</v>
      </c>
      <c r="G102" s="546"/>
      <c r="H102" s="234" t="s">
        <v>389</v>
      </c>
      <c r="I102" s="235" t="s">
        <v>390</v>
      </c>
      <c r="J102" s="538" t="s">
        <v>391</v>
      </c>
      <c r="K102" s="546"/>
      <c r="L102" s="234" t="s">
        <v>389</v>
      </c>
      <c r="M102" s="235" t="s">
        <v>390</v>
      </c>
      <c r="N102" s="538" t="s">
        <v>391</v>
      </c>
      <c r="O102" s="546"/>
      <c r="P102" s="234" t="s">
        <v>389</v>
      </c>
      <c r="Q102" s="235" t="s">
        <v>390</v>
      </c>
      <c r="R102" s="538" t="s">
        <v>391</v>
      </c>
      <c r="S102" s="546"/>
    </row>
    <row r="103" spans="2:19" ht="30" customHeight="1">
      <c r="B103" s="592"/>
      <c r="C103" s="512"/>
      <c r="D103" s="236"/>
      <c r="E103" s="237"/>
      <c r="F103" s="558"/>
      <c r="G103" s="562"/>
      <c r="H103" s="238"/>
      <c r="I103" s="239"/>
      <c r="J103" s="594"/>
      <c r="K103" s="595"/>
      <c r="L103" s="238"/>
      <c r="M103" s="239"/>
      <c r="N103" s="594"/>
      <c r="O103" s="595"/>
      <c r="P103" s="238"/>
      <c r="Q103" s="239"/>
      <c r="R103" s="594"/>
      <c r="S103" s="595"/>
    </row>
    <row r="104" spans="2:19" ht="32.25" customHeight="1">
      <c r="B104" s="592"/>
      <c r="C104" s="591" t="s">
        <v>392</v>
      </c>
      <c r="D104" s="240" t="s">
        <v>389</v>
      </c>
      <c r="E104" s="187" t="s">
        <v>390</v>
      </c>
      <c r="F104" s="341" t="s">
        <v>393</v>
      </c>
      <c r="G104" s="210" t="s">
        <v>394</v>
      </c>
      <c r="H104" s="240" t="s">
        <v>389</v>
      </c>
      <c r="I104" s="187" t="s">
        <v>390</v>
      </c>
      <c r="J104" s="187" t="s">
        <v>393</v>
      </c>
      <c r="K104" s="210" t="s">
        <v>394</v>
      </c>
      <c r="L104" s="240" t="s">
        <v>389</v>
      </c>
      <c r="M104" s="187" t="s">
        <v>390</v>
      </c>
      <c r="N104" s="187" t="s">
        <v>393</v>
      </c>
      <c r="O104" s="210" t="s">
        <v>394</v>
      </c>
      <c r="P104" s="240" t="s">
        <v>389</v>
      </c>
      <c r="Q104" s="187" t="s">
        <v>390</v>
      </c>
      <c r="R104" s="187" t="s">
        <v>393</v>
      </c>
      <c r="S104" s="210" t="s">
        <v>394</v>
      </c>
    </row>
    <row r="105" spans="2:19" ht="27.75" customHeight="1">
      <c r="B105" s="592"/>
      <c r="C105" s="592"/>
      <c r="D105" s="236"/>
      <c r="E105" s="205"/>
      <c r="F105" s="346"/>
      <c r="G105" s="230"/>
      <c r="H105" s="238"/>
      <c r="I105" s="207"/>
      <c r="J105" s="223"/>
      <c r="K105" s="233"/>
      <c r="L105" s="238"/>
      <c r="M105" s="207"/>
      <c r="N105" s="223"/>
      <c r="O105" s="233"/>
      <c r="P105" s="238"/>
      <c r="Q105" s="207"/>
      <c r="R105" s="223"/>
      <c r="S105" s="233"/>
    </row>
    <row r="106" spans="2:19" ht="27.75" customHeight="1" outlineLevel="1">
      <c r="B106" s="592"/>
      <c r="C106" s="592"/>
      <c r="D106" s="240" t="s">
        <v>389</v>
      </c>
      <c r="E106" s="187" t="s">
        <v>390</v>
      </c>
      <c r="F106" s="341" t="s">
        <v>393</v>
      </c>
      <c r="G106" s="210" t="s">
        <v>394</v>
      </c>
      <c r="H106" s="240" t="s">
        <v>389</v>
      </c>
      <c r="I106" s="187" t="s">
        <v>390</v>
      </c>
      <c r="J106" s="187" t="s">
        <v>393</v>
      </c>
      <c r="K106" s="210" t="s">
        <v>394</v>
      </c>
      <c r="L106" s="240" t="s">
        <v>389</v>
      </c>
      <c r="M106" s="187" t="s">
        <v>390</v>
      </c>
      <c r="N106" s="187" t="s">
        <v>393</v>
      </c>
      <c r="O106" s="210" t="s">
        <v>394</v>
      </c>
      <c r="P106" s="240" t="s">
        <v>389</v>
      </c>
      <c r="Q106" s="187" t="s">
        <v>390</v>
      </c>
      <c r="R106" s="187" t="s">
        <v>393</v>
      </c>
      <c r="S106" s="210" t="s">
        <v>394</v>
      </c>
    </row>
    <row r="107" spans="2:19" ht="27.75" customHeight="1" outlineLevel="1">
      <c r="B107" s="592"/>
      <c r="C107" s="592"/>
      <c r="D107" s="236"/>
      <c r="E107" s="205"/>
      <c r="F107" s="346"/>
      <c r="G107" s="230"/>
      <c r="H107" s="238"/>
      <c r="I107" s="207"/>
      <c r="J107" s="223"/>
      <c r="K107" s="233"/>
      <c r="L107" s="238"/>
      <c r="M107" s="207"/>
      <c r="N107" s="223"/>
      <c r="O107" s="233"/>
      <c r="P107" s="238"/>
      <c r="Q107" s="207"/>
      <c r="R107" s="223"/>
      <c r="S107" s="233"/>
    </row>
    <row r="108" spans="2:19" ht="27.75" customHeight="1" outlineLevel="1">
      <c r="B108" s="592"/>
      <c r="C108" s="592"/>
      <c r="D108" s="240" t="s">
        <v>389</v>
      </c>
      <c r="E108" s="187" t="s">
        <v>390</v>
      </c>
      <c r="F108" s="341" t="s">
        <v>393</v>
      </c>
      <c r="G108" s="210" t="s">
        <v>394</v>
      </c>
      <c r="H108" s="240" t="s">
        <v>389</v>
      </c>
      <c r="I108" s="187" t="s">
        <v>390</v>
      </c>
      <c r="J108" s="187" t="s">
        <v>393</v>
      </c>
      <c r="K108" s="210" t="s">
        <v>394</v>
      </c>
      <c r="L108" s="240" t="s">
        <v>389</v>
      </c>
      <c r="M108" s="187" t="s">
        <v>390</v>
      </c>
      <c r="N108" s="187" t="s">
        <v>393</v>
      </c>
      <c r="O108" s="210" t="s">
        <v>394</v>
      </c>
      <c r="P108" s="240" t="s">
        <v>389</v>
      </c>
      <c r="Q108" s="187" t="s">
        <v>390</v>
      </c>
      <c r="R108" s="187" t="s">
        <v>393</v>
      </c>
      <c r="S108" s="210" t="s">
        <v>394</v>
      </c>
    </row>
    <row r="109" spans="2:19" ht="27.75" customHeight="1" outlineLevel="1">
      <c r="B109" s="592"/>
      <c r="C109" s="592"/>
      <c r="D109" s="236"/>
      <c r="E109" s="205"/>
      <c r="F109" s="346"/>
      <c r="G109" s="230"/>
      <c r="H109" s="238"/>
      <c r="I109" s="207"/>
      <c r="J109" s="223"/>
      <c r="K109" s="233"/>
      <c r="L109" s="238"/>
      <c r="M109" s="207"/>
      <c r="N109" s="223"/>
      <c r="O109" s="233"/>
      <c r="P109" s="238"/>
      <c r="Q109" s="207"/>
      <c r="R109" s="223"/>
      <c r="S109" s="233"/>
    </row>
    <row r="110" spans="2:19" ht="27.75" customHeight="1" outlineLevel="1">
      <c r="B110" s="592"/>
      <c r="C110" s="592"/>
      <c r="D110" s="240" t="s">
        <v>389</v>
      </c>
      <c r="E110" s="187" t="s">
        <v>390</v>
      </c>
      <c r="F110" s="341" t="s">
        <v>393</v>
      </c>
      <c r="G110" s="210" t="s">
        <v>394</v>
      </c>
      <c r="H110" s="240" t="s">
        <v>389</v>
      </c>
      <c r="I110" s="187" t="s">
        <v>390</v>
      </c>
      <c r="J110" s="187" t="s">
        <v>393</v>
      </c>
      <c r="K110" s="210" t="s">
        <v>394</v>
      </c>
      <c r="L110" s="240" t="s">
        <v>389</v>
      </c>
      <c r="M110" s="187" t="s">
        <v>390</v>
      </c>
      <c r="N110" s="187" t="s">
        <v>393</v>
      </c>
      <c r="O110" s="210" t="s">
        <v>394</v>
      </c>
      <c r="P110" s="240" t="s">
        <v>389</v>
      </c>
      <c r="Q110" s="187" t="s">
        <v>390</v>
      </c>
      <c r="R110" s="187" t="s">
        <v>393</v>
      </c>
      <c r="S110" s="210" t="s">
        <v>394</v>
      </c>
    </row>
    <row r="111" spans="2:19" ht="27.75" customHeight="1" outlineLevel="1">
      <c r="B111" s="593"/>
      <c r="C111" s="593"/>
      <c r="D111" s="236"/>
      <c r="E111" s="205"/>
      <c r="F111" s="346"/>
      <c r="G111" s="230"/>
      <c r="H111" s="238"/>
      <c r="I111" s="207"/>
      <c r="J111" s="223"/>
      <c r="K111" s="233"/>
      <c r="L111" s="238"/>
      <c r="M111" s="207"/>
      <c r="N111" s="223"/>
      <c r="O111" s="233"/>
      <c r="P111" s="238"/>
      <c r="Q111" s="207"/>
      <c r="R111" s="223"/>
      <c r="S111" s="233"/>
    </row>
    <row r="112" spans="2:19" ht="26.25" customHeight="1">
      <c r="B112" s="525" t="s">
        <v>395</v>
      </c>
      <c r="C112" s="598" t="s">
        <v>396</v>
      </c>
      <c r="D112" s="241" t="s">
        <v>397</v>
      </c>
      <c r="E112" s="241" t="s">
        <v>398</v>
      </c>
      <c r="F112" s="347" t="s">
        <v>319</v>
      </c>
      <c r="G112" s="242" t="s">
        <v>399</v>
      </c>
      <c r="H112" s="243" t="s">
        <v>397</v>
      </c>
      <c r="I112" s="241" t="s">
        <v>398</v>
      </c>
      <c r="J112" s="241" t="s">
        <v>319</v>
      </c>
      <c r="K112" s="242" t="s">
        <v>399</v>
      </c>
      <c r="L112" s="241" t="s">
        <v>397</v>
      </c>
      <c r="M112" s="241" t="s">
        <v>398</v>
      </c>
      <c r="N112" s="241" t="s">
        <v>319</v>
      </c>
      <c r="O112" s="242" t="s">
        <v>399</v>
      </c>
      <c r="P112" s="241" t="s">
        <v>397</v>
      </c>
      <c r="Q112" s="241" t="s">
        <v>398</v>
      </c>
      <c r="R112" s="241" t="s">
        <v>319</v>
      </c>
      <c r="S112" s="242" t="s">
        <v>399</v>
      </c>
    </row>
    <row r="113" spans="2:19" ht="32.25" customHeight="1">
      <c r="B113" s="526"/>
      <c r="C113" s="599"/>
      <c r="D113" s="204"/>
      <c r="E113" s="204"/>
      <c r="F113" s="348"/>
      <c r="G113" s="204"/>
      <c r="H113" s="226"/>
      <c r="I113" s="206"/>
      <c r="J113" s="206"/>
      <c r="K113" s="227"/>
      <c r="L113" s="206"/>
      <c r="M113" s="206"/>
      <c r="N113" s="206"/>
      <c r="O113" s="227"/>
      <c r="P113" s="206"/>
      <c r="Q113" s="206"/>
      <c r="R113" s="206"/>
      <c r="S113" s="227"/>
    </row>
    <row r="114" spans="2:19" ht="32.25" customHeight="1">
      <c r="B114" s="526"/>
      <c r="C114" s="525" t="s">
        <v>400</v>
      </c>
      <c r="D114" s="187" t="s">
        <v>401</v>
      </c>
      <c r="E114" s="536" t="s">
        <v>402</v>
      </c>
      <c r="F114" s="577"/>
      <c r="G114" s="188" t="s">
        <v>403</v>
      </c>
      <c r="H114" s="187" t="s">
        <v>401</v>
      </c>
      <c r="I114" s="536" t="s">
        <v>402</v>
      </c>
      <c r="J114" s="577"/>
      <c r="K114" s="188" t="s">
        <v>403</v>
      </c>
      <c r="L114" s="187" t="s">
        <v>401</v>
      </c>
      <c r="M114" s="536" t="s">
        <v>402</v>
      </c>
      <c r="N114" s="577"/>
      <c r="O114" s="188" t="s">
        <v>403</v>
      </c>
      <c r="P114" s="187" t="s">
        <v>401</v>
      </c>
      <c r="Q114" s="187" t="s">
        <v>402</v>
      </c>
      <c r="R114" s="536" t="s">
        <v>402</v>
      </c>
      <c r="S114" s="577"/>
    </row>
    <row r="115" spans="2:19" ht="23.25" customHeight="1">
      <c r="B115" s="526"/>
      <c r="C115" s="526"/>
      <c r="D115" s="244">
        <v>0</v>
      </c>
      <c r="E115" s="600"/>
      <c r="F115" s="601"/>
      <c r="G115" s="191"/>
      <c r="H115" s="245">
        <v>0</v>
      </c>
      <c r="I115" s="596"/>
      <c r="J115" s="597"/>
      <c r="K115" s="216"/>
      <c r="L115" s="245">
        <v>0</v>
      </c>
      <c r="M115" s="596"/>
      <c r="N115" s="597"/>
      <c r="O115" s="194"/>
      <c r="P115" s="245"/>
      <c r="Q115" s="192"/>
      <c r="R115" s="596"/>
      <c r="S115" s="597"/>
    </row>
    <row r="116" spans="2:19" ht="23.25" customHeight="1" outlineLevel="1">
      <c r="B116" s="526"/>
      <c r="C116" s="526"/>
      <c r="D116" s="187" t="s">
        <v>401</v>
      </c>
      <c r="E116" s="536" t="s">
        <v>402</v>
      </c>
      <c r="F116" s="577"/>
      <c r="G116" s="188" t="s">
        <v>403</v>
      </c>
      <c r="H116" s="187" t="s">
        <v>401</v>
      </c>
      <c r="I116" s="536" t="s">
        <v>402</v>
      </c>
      <c r="J116" s="577"/>
      <c r="K116" s="188" t="s">
        <v>403</v>
      </c>
      <c r="L116" s="187" t="s">
        <v>401</v>
      </c>
      <c r="M116" s="536" t="s">
        <v>402</v>
      </c>
      <c r="N116" s="577"/>
      <c r="O116" s="188" t="s">
        <v>403</v>
      </c>
      <c r="P116" s="187" t="s">
        <v>401</v>
      </c>
      <c r="Q116" s="187" t="s">
        <v>402</v>
      </c>
      <c r="R116" s="536" t="s">
        <v>402</v>
      </c>
      <c r="S116" s="577"/>
    </row>
    <row r="117" spans="2:19" ht="23.25" customHeight="1" outlineLevel="1">
      <c r="B117" s="526"/>
      <c r="C117" s="526"/>
      <c r="D117" s="244"/>
      <c r="E117" s="600"/>
      <c r="F117" s="601"/>
      <c r="G117" s="191"/>
      <c r="H117" s="245"/>
      <c r="I117" s="596"/>
      <c r="J117" s="597"/>
      <c r="K117" s="194"/>
      <c r="L117" s="245"/>
      <c r="M117" s="596"/>
      <c r="N117" s="597"/>
      <c r="O117" s="194"/>
      <c r="P117" s="245"/>
      <c r="Q117" s="192"/>
      <c r="R117" s="596"/>
      <c r="S117" s="597"/>
    </row>
    <row r="118" spans="2:19" ht="23.25" customHeight="1" outlineLevel="1">
      <c r="B118" s="526"/>
      <c r="C118" s="526"/>
      <c r="D118" s="187" t="s">
        <v>401</v>
      </c>
      <c r="E118" s="536" t="s">
        <v>402</v>
      </c>
      <c r="F118" s="577"/>
      <c r="G118" s="188" t="s">
        <v>403</v>
      </c>
      <c r="H118" s="187" t="s">
        <v>401</v>
      </c>
      <c r="I118" s="536" t="s">
        <v>402</v>
      </c>
      <c r="J118" s="577"/>
      <c r="K118" s="188" t="s">
        <v>403</v>
      </c>
      <c r="L118" s="187" t="s">
        <v>401</v>
      </c>
      <c r="M118" s="536" t="s">
        <v>402</v>
      </c>
      <c r="N118" s="577"/>
      <c r="O118" s="188" t="s">
        <v>403</v>
      </c>
      <c r="P118" s="187" t="s">
        <v>401</v>
      </c>
      <c r="Q118" s="187" t="s">
        <v>402</v>
      </c>
      <c r="R118" s="536" t="s">
        <v>402</v>
      </c>
      <c r="S118" s="577"/>
    </row>
    <row r="119" spans="2:19" ht="23.25" customHeight="1" outlineLevel="1">
      <c r="B119" s="526"/>
      <c r="C119" s="526"/>
      <c r="D119" s="244"/>
      <c r="E119" s="600"/>
      <c r="F119" s="601"/>
      <c r="G119" s="191"/>
      <c r="H119" s="245"/>
      <c r="I119" s="596"/>
      <c r="J119" s="597"/>
      <c r="K119" s="194"/>
      <c r="L119" s="245"/>
      <c r="M119" s="596"/>
      <c r="N119" s="597"/>
      <c r="O119" s="194"/>
      <c r="P119" s="245"/>
      <c r="Q119" s="192"/>
      <c r="R119" s="596"/>
      <c r="S119" s="597"/>
    </row>
    <row r="120" spans="2:19" ht="23.25" customHeight="1" outlineLevel="1">
      <c r="B120" s="526"/>
      <c r="C120" s="526"/>
      <c r="D120" s="187" t="s">
        <v>401</v>
      </c>
      <c r="E120" s="536" t="s">
        <v>402</v>
      </c>
      <c r="F120" s="577"/>
      <c r="G120" s="188" t="s">
        <v>403</v>
      </c>
      <c r="H120" s="187" t="s">
        <v>401</v>
      </c>
      <c r="I120" s="536" t="s">
        <v>402</v>
      </c>
      <c r="J120" s="577"/>
      <c r="K120" s="188" t="s">
        <v>403</v>
      </c>
      <c r="L120" s="187" t="s">
        <v>401</v>
      </c>
      <c r="M120" s="536" t="s">
        <v>402</v>
      </c>
      <c r="N120" s="577"/>
      <c r="O120" s="188" t="s">
        <v>403</v>
      </c>
      <c r="P120" s="187" t="s">
        <v>401</v>
      </c>
      <c r="Q120" s="187" t="s">
        <v>402</v>
      </c>
      <c r="R120" s="536" t="s">
        <v>402</v>
      </c>
      <c r="S120" s="577"/>
    </row>
    <row r="121" spans="2:19" ht="23.25" customHeight="1" outlineLevel="1">
      <c r="B121" s="527"/>
      <c r="C121" s="527"/>
      <c r="D121" s="244"/>
      <c r="E121" s="600"/>
      <c r="F121" s="601"/>
      <c r="G121" s="191"/>
      <c r="H121" s="245"/>
      <c r="I121" s="596"/>
      <c r="J121" s="597"/>
      <c r="K121" s="194"/>
      <c r="L121" s="245"/>
      <c r="M121" s="596"/>
      <c r="N121" s="597"/>
      <c r="O121" s="194"/>
      <c r="P121" s="245"/>
      <c r="Q121" s="192"/>
      <c r="R121" s="596"/>
      <c r="S121" s="597"/>
    </row>
    <row r="122" spans="2:3" ht="15.75" thickBot="1">
      <c r="B122" s="177"/>
      <c r="C122" s="177"/>
    </row>
    <row r="123" spans="2:19" ht="15.75" thickBot="1">
      <c r="B123" s="177"/>
      <c r="C123" s="177"/>
      <c r="D123" s="507" t="s">
        <v>320</v>
      </c>
      <c r="E123" s="508"/>
      <c r="F123" s="508"/>
      <c r="G123" s="509"/>
      <c r="H123" s="507" t="s">
        <v>321</v>
      </c>
      <c r="I123" s="508"/>
      <c r="J123" s="508"/>
      <c r="K123" s="509"/>
      <c r="L123" s="508" t="s">
        <v>322</v>
      </c>
      <c r="M123" s="508"/>
      <c r="N123" s="508"/>
      <c r="O123" s="508"/>
      <c r="P123" s="507" t="s">
        <v>323</v>
      </c>
      <c r="Q123" s="508"/>
      <c r="R123" s="508"/>
      <c r="S123" s="509"/>
    </row>
    <row r="124" spans="2:19" ht="15">
      <c r="B124" s="510" t="s">
        <v>404</v>
      </c>
      <c r="C124" s="510" t="s">
        <v>405</v>
      </c>
      <c r="D124" s="538" t="s">
        <v>406</v>
      </c>
      <c r="E124" s="544"/>
      <c r="F124" s="544"/>
      <c r="G124" s="546"/>
      <c r="H124" s="538" t="s">
        <v>406</v>
      </c>
      <c r="I124" s="544"/>
      <c r="J124" s="544"/>
      <c r="K124" s="546"/>
      <c r="L124" s="538" t="s">
        <v>406</v>
      </c>
      <c r="M124" s="544"/>
      <c r="N124" s="544"/>
      <c r="O124" s="546"/>
      <c r="P124" s="538" t="s">
        <v>406</v>
      </c>
      <c r="Q124" s="544"/>
      <c r="R124" s="544"/>
      <c r="S124" s="546"/>
    </row>
    <row r="125" spans="2:19" ht="45" customHeight="1">
      <c r="B125" s="512"/>
      <c r="C125" s="512"/>
      <c r="D125" s="613" t="s">
        <v>460</v>
      </c>
      <c r="E125" s="614"/>
      <c r="F125" s="614"/>
      <c r="G125" s="615"/>
      <c r="H125" s="616"/>
      <c r="I125" s="617"/>
      <c r="J125" s="617"/>
      <c r="K125" s="618"/>
      <c r="L125" s="616"/>
      <c r="M125" s="617"/>
      <c r="N125" s="617"/>
      <c r="O125" s="618"/>
      <c r="P125" s="616"/>
      <c r="Q125" s="617"/>
      <c r="R125" s="617"/>
      <c r="S125" s="618"/>
    </row>
    <row r="126" spans="2:19" ht="32.25" customHeight="1">
      <c r="B126" s="522" t="s">
        <v>407</v>
      </c>
      <c r="C126" s="522" t="s">
        <v>408</v>
      </c>
      <c r="D126" s="241" t="s">
        <v>409</v>
      </c>
      <c r="E126" s="209" t="s">
        <v>319</v>
      </c>
      <c r="F126" s="341" t="s">
        <v>341</v>
      </c>
      <c r="G126" s="188" t="s">
        <v>358</v>
      </c>
      <c r="H126" s="241" t="s">
        <v>409</v>
      </c>
      <c r="I126" s="255" t="s">
        <v>319</v>
      </c>
      <c r="J126" s="187" t="s">
        <v>341</v>
      </c>
      <c r="K126" s="188" t="s">
        <v>358</v>
      </c>
      <c r="L126" s="241" t="s">
        <v>409</v>
      </c>
      <c r="M126" s="255" t="s">
        <v>319</v>
      </c>
      <c r="N126" s="187" t="s">
        <v>341</v>
      </c>
      <c r="O126" s="188" t="s">
        <v>358</v>
      </c>
      <c r="P126" s="241" t="s">
        <v>409</v>
      </c>
      <c r="Q126" s="255" t="s">
        <v>319</v>
      </c>
      <c r="R126" s="187" t="s">
        <v>341</v>
      </c>
      <c r="S126" s="188" t="s">
        <v>358</v>
      </c>
    </row>
    <row r="127" spans="2:19" ht="23.25" customHeight="1">
      <c r="B127" s="523"/>
      <c r="C127" s="524"/>
      <c r="D127" s="204">
        <v>5</v>
      </c>
      <c r="E127" s="246" t="s">
        <v>502</v>
      </c>
      <c r="F127" s="342" t="s">
        <v>481</v>
      </c>
      <c r="G127" s="225" t="s">
        <v>569</v>
      </c>
      <c r="H127" s="206"/>
      <c r="I127" s="258"/>
      <c r="J127" s="206"/>
      <c r="K127" s="256"/>
      <c r="L127" s="206"/>
      <c r="M127" s="258"/>
      <c r="N127" s="206"/>
      <c r="O127" s="256"/>
      <c r="P127" s="206"/>
      <c r="Q127" s="258"/>
      <c r="R127" s="206"/>
      <c r="S127" s="256"/>
    </row>
    <row r="128" spans="2:19" ht="29.25" customHeight="1">
      <c r="B128" s="523"/>
      <c r="C128" s="522" t="s">
        <v>410</v>
      </c>
      <c r="D128" s="187" t="s">
        <v>411</v>
      </c>
      <c r="E128" s="536" t="s">
        <v>412</v>
      </c>
      <c r="F128" s="577"/>
      <c r="G128" s="188" t="s">
        <v>413</v>
      </c>
      <c r="H128" s="187" t="s">
        <v>411</v>
      </c>
      <c r="I128" s="536" t="s">
        <v>412</v>
      </c>
      <c r="J128" s="577"/>
      <c r="K128" s="188" t="s">
        <v>413</v>
      </c>
      <c r="L128" s="187" t="s">
        <v>411</v>
      </c>
      <c r="M128" s="536" t="s">
        <v>412</v>
      </c>
      <c r="N128" s="577"/>
      <c r="O128" s="188" t="s">
        <v>413</v>
      </c>
      <c r="P128" s="187" t="s">
        <v>411</v>
      </c>
      <c r="Q128" s="536" t="s">
        <v>412</v>
      </c>
      <c r="R128" s="577"/>
      <c r="S128" s="188" t="s">
        <v>413</v>
      </c>
    </row>
    <row r="129" spans="2:19" ht="39" customHeight="1">
      <c r="B129" s="524"/>
      <c r="C129" s="524"/>
      <c r="D129" s="244">
        <v>4</v>
      </c>
      <c r="E129" s="600" t="s">
        <v>429</v>
      </c>
      <c r="F129" s="601"/>
      <c r="G129" s="191" t="s">
        <v>526</v>
      </c>
      <c r="H129" s="245">
        <v>2</v>
      </c>
      <c r="I129" s="596" t="s">
        <v>424</v>
      </c>
      <c r="J129" s="597"/>
      <c r="K129" s="194" t="s">
        <v>518</v>
      </c>
      <c r="L129" s="245"/>
      <c r="M129" s="596"/>
      <c r="N129" s="597"/>
      <c r="O129" s="194"/>
      <c r="P129" s="245"/>
      <c r="Q129" s="596"/>
      <c r="R129" s="597"/>
      <c r="S129" s="194"/>
    </row>
    <row r="133" ht="15" hidden="1"/>
    <row r="134" ht="15" hidden="1"/>
    <row r="135" ht="15" hidden="1">
      <c r="D135" s="162" t="s">
        <v>414</v>
      </c>
    </row>
    <row r="136" spans="4:9" ht="15" hidden="1">
      <c r="D136" s="162" t="s">
        <v>415</v>
      </c>
      <c r="E136" s="162" t="s">
        <v>416</v>
      </c>
      <c r="F136" s="334" t="s">
        <v>417</v>
      </c>
      <c r="H136" s="162" t="s">
        <v>418</v>
      </c>
      <c r="I136" s="162" t="s">
        <v>419</v>
      </c>
    </row>
    <row r="137" spans="4:9" ht="15" hidden="1">
      <c r="D137" s="162" t="s">
        <v>420</v>
      </c>
      <c r="E137" s="162" t="s">
        <v>421</v>
      </c>
      <c r="F137" s="334" t="s">
        <v>422</v>
      </c>
      <c r="H137" s="162" t="s">
        <v>423</v>
      </c>
      <c r="I137" s="162" t="s">
        <v>424</v>
      </c>
    </row>
    <row r="138" spans="4:9" ht="15" hidden="1">
      <c r="D138" s="162" t="s">
        <v>425</v>
      </c>
      <c r="E138" s="162" t="s">
        <v>426</v>
      </c>
      <c r="F138" s="334" t="s">
        <v>427</v>
      </c>
      <c r="H138" s="162" t="s">
        <v>428</v>
      </c>
      <c r="I138" s="162" t="s">
        <v>429</v>
      </c>
    </row>
    <row r="139" spans="4:11" ht="15" hidden="1">
      <c r="D139" s="162" t="s">
        <v>430</v>
      </c>
      <c r="F139" s="334" t="s">
        <v>431</v>
      </c>
      <c r="G139" s="162" t="s">
        <v>432</v>
      </c>
      <c r="H139" s="162" t="s">
        <v>433</v>
      </c>
      <c r="I139" s="162" t="s">
        <v>434</v>
      </c>
      <c r="K139" s="162" t="s">
        <v>435</v>
      </c>
    </row>
    <row r="140" spans="4:12" ht="15" hidden="1">
      <c r="D140" s="162" t="s">
        <v>436</v>
      </c>
      <c r="F140" s="334" t="s">
        <v>437</v>
      </c>
      <c r="G140" s="162" t="s">
        <v>438</v>
      </c>
      <c r="H140" s="162" t="s">
        <v>439</v>
      </c>
      <c r="I140" s="162" t="s">
        <v>440</v>
      </c>
      <c r="K140" s="162" t="s">
        <v>441</v>
      </c>
      <c r="L140" s="162" t="s">
        <v>442</v>
      </c>
    </row>
    <row r="141" spans="4:12" ht="15" hidden="1">
      <c r="D141" s="162" t="s">
        <v>443</v>
      </c>
      <c r="E141" s="247" t="s">
        <v>444</v>
      </c>
      <c r="G141" s="162" t="s">
        <v>445</v>
      </c>
      <c r="H141" s="162" t="s">
        <v>446</v>
      </c>
      <c r="K141" s="162" t="s">
        <v>447</v>
      </c>
      <c r="L141" s="162" t="s">
        <v>448</v>
      </c>
    </row>
    <row r="142" spans="4:12" ht="15" hidden="1">
      <c r="D142" s="162" t="s">
        <v>449</v>
      </c>
      <c r="E142" s="248" t="s">
        <v>450</v>
      </c>
      <c r="K142" s="162" t="s">
        <v>451</v>
      </c>
      <c r="L142" s="162" t="s">
        <v>452</v>
      </c>
    </row>
    <row r="143" spans="5:12" ht="15" hidden="1">
      <c r="E143" s="249" t="s">
        <v>453</v>
      </c>
      <c r="H143" s="162" t="s">
        <v>454</v>
      </c>
      <c r="K143" s="162" t="s">
        <v>455</v>
      </c>
      <c r="L143" s="162" t="s">
        <v>456</v>
      </c>
    </row>
    <row r="144" spans="8:12" ht="15" hidden="1">
      <c r="H144" s="162" t="s">
        <v>457</v>
      </c>
      <c r="K144" s="162" t="s">
        <v>458</v>
      </c>
      <c r="L144" s="162" t="s">
        <v>459</v>
      </c>
    </row>
    <row r="145" spans="8:12" ht="15" hidden="1">
      <c r="H145" s="162" t="s">
        <v>460</v>
      </c>
      <c r="K145" s="162" t="s">
        <v>461</v>
      </c>
      <c r="L145" s="162" t="s">
        <v>462</v>
      </c>
    </row>
    <row r="146" spans="2:12" ht="15" hidden="1">
      <c r="B146" s="162" t="s">
        <v>463</v>
      </c>
      <c r="C146" s="162" t="s">
        <v>464</v>
      </c>
      <c r="D146" s="162" t="s">
        <v>463</v>
      </c>
      <c r="G146" s="162" t="s">
        <v>465</v>
      </c>
      <c r="H146" s="162" t="s">
        <v>466</v>
      </c>
      <c r="J146" s="162" t="s">
        <v>285</v>
      </c>
      <c r="K146" s="162" t="s">
        <v>467</v>
      </c>
      <c r="L146" s="162" t="s">
        <v>468</v>
      </c>
    </row>
    <row r="147" spans="2:11" ht="15" hidden="1">
      <c r="B147" s="162">
        <v>1</v>
      </c>
      <c r="C147" s="162" t="s">
        <v>469</v>
      </c>
      <c r="D147" s="162" t="s">
        <v>470</v>
      </c>
      <c r="E147" s="162" t="s">
        <v>358</v>
      </c>
      <c r="F147" s="334" t="s">
        <v>11</v>
      </c>
      <c r="G147" s="162" t="s">
        <v>471</v>
      </c>
      <c r="H147" s="162" t="s">
        <v>472</v>
      </c>
      <c r="J147" s="162" t="s">
        <v>447</v>
      </c>
      <c r="K147" s="162" t="s">
        <v>473</v>
      </c>
    </row>
    <row r="148" spans="2:11" ht="15" hidden="1">
      <c r="B148" s="162">
        <v>2</v>
      </c>
      <c r="C148" s="162" t="s">
        <v>474</v>
      </c>
      <c r="D148" s="162" t="s">
        <v>475</v>
      </c>
      <c r="E148" s="162" t="s">
        <v>341</v>
      </c>
      <c r="F148" s="334" t="s">
        <v>18</v>
      </c>
      <c r="G148" s="162" t="s">
        <v>476</v>
      </c>
      <c r="J148" s="162" t="s">
        <v>477</v>
      </c>
      <c r="K148" s="162" t="s">
        <v>478</v>
      </c>
    </row>
    <row r="149" spans="2:11" ht="15" hidden="1">
      <c r="B149" s="162">
        <v>3</v>
      </c>
      <c r="C149" s="162" t="s">
        <v>479</v>
      </c>
      <c r="D149" s="162" t="s">
        <v>480</v>
      </c>
      <c r="E149" s="162" t="s">
        <v>319</v>
      </c>
      <c r="G149" s="162" t="s">
        <v>481</v>
      </c>
      <c r="J149" s="162" t="s">
        <v>482</v>
      </c>
      <c r="K149" s="162" t="s">
        <v>483</v>
      </c>
    </row>
    <row r="150" spans="2:11" ht="15" hidden="1">
      <c r="B150" s="162">
        <v>4</v>
      </c>
      <c r="C150" s="162" t="s">
        <v>472</v>
      </c>
      <c r="H150" s="162" t="s">
        <v>484</v>
      </c>
      <c r="I150" s="162" t="s">
        <v>485</v>
      </c>
      <c r="J150" s="162" t="s">
        <v>486</v>
      </c>
      <c r="K150" s="162" t="s">
        <v>487</v>
      </c>
    </row>
    <row r="151" spans="4:11" ht="15" hidden="1">
      <c r="D151" s="162" t="s">
        <v>481</v>
      </c>
      <c r="H151" s="162" t="s">
        <v>488</v>
      </c>
      <c r="I151" s="162" t="s">
        <v>489</v>
      </c>
      <c r="J151" s="162" t="s">
        <v>490</v>
      </c>
      <c r="K151" s="162" t="s">
        <v>491</v>
      </c>
    </row>
    <row r="152" spans="4:11" ht="15" hidden="1">
      <c r="D152" s="162" t="s">
        <v>492</v>
      </c>
      <c r="H152" s="162" t="s">
        <v>493</v>
      </c>
      <c r="I152" s="162" t="s">
        <v>494</v>
      </c>
      <c r="J152" s="162" t="s">
        <v>495</v>
      </c>
      <c r="K152" s="162" t="s">
        <v>496</v>
      </c>
    </row>
    <row r="153" spans="4:11" ht="15" hidden="1">
      <c r="D153" s="162" t="s">
        <v>497</v>
      </c>
      <c r="H153" s="162" t="s">
        <v>498</v>
      </c>
      <c r="J153" s="162" t="s">
        <v>499</v>
      </c>
      <c r="K153" s="162" t="s">
        <v>500</v>
      </c>
    </row>
    <row r="154" spans="8:10" ht="15" hidden="1">
      <c r="H154" s="162" t="s">
        <v>501</v>
      </c>
      <c r="J154" s="162" t="s">
        <v>502</v>
      </c>
    </row>
    <row r="155" spans="4:11" ht="60" hidden="1">
      <c r="D155" s="250" t="s">
        <v>503</v>
      </c>
      <c r="E155" s="162" t="s">
        <v>504</v>
      </c>
      <c r="F155" s="334" t="s">
        <v>505</v>
      </c>
      <c r="G155" s="162" t="s">
        <v>506</v>
      </c>
      <c r="H155" s="162" t="s">
        <v>507</v>
      </c>
      <c r="I155" s="162" t="s">
        <v>508</v>
      </c>
      <c r="J155" s="162" t="s">
        <v>509</v>
      </c>
      <c r="K155" s="162" t="s">
        <v>510</v>
      </c>
    </row>
    <row r="156" spans="2:11" ht="75" hidden="1">
      <c r="B156" s="162" t="s">
        <v>613</v>
      </c>
      <c r="C156" s="162" t="s">
        <v>612</v>
      </c>
      <c r="D156" s="250" t="s">
        <v>511</v>
      </c>
      <c r="E156" s="162" t="s">
        <v>512</v>
      </c>
      <c r="F156" s="334" t="s">
        <v>513</v>
      </c>
      <c r="G156" s="162" t="s">
        <v>514</v>
      </c>
      <c r="H156" s="162" t="s">
        <v>515</v>
      </c>
      <c r="I156" s="162" t="s">
        <v>516</v>
      </c>
      <c r="J156" s="162" t="s">
        <v>517</v>
      </c>
      <c r="K156" s="162" t="s">
        <v>518</v>
      </c>
    </row>
    <row r="157" spans="2:11" ht="45" hidden="1">
      <c r="B157" s="162" t="s">
        <v>614</v>
      </c>
      <c r="C157" s="162" t="s">
        <v>611</v>
      </c>
      <c r="D157" s="250" t="s">
        <v>519</v>
      </c>
      <c r="E157" s="162" t="s">
        <v>520</v>
      </c>
      <c r="F157" s="334" t="s">
        <v>521</v>
      </c>
      <c r="G157" s="162" t="s">
        <v>522</v>
      </c>
      <c r="H157" s="162" t="s">
        <v>523</v>
      </c>
      <c r="I157" s="162" t="s">
        <v>524</v>
      </c>
      <c r="J157" s="162" t="s">
        <v>525</v>
      </c>
      <c r="K157" s="162" t="s">
        <v>526</v>
      </c>
    </row>
    <row r="158" spans="2:11" ht="15" hidden="1">
      <c r="B158" s="162" t="s">
        <v>615</v>
      </c>
      <c r="C158" s="162" t="s">
        <v>610</v>
      </c>
      <c r="F158" s="334" t="s">
        <v>527</v>
      </c>
      <c r="G158" s="162" t="s">
        <v>528</v>
      </c>
      <c r="H158" s="162" t="s">
        <v>529</v>
      </c>
      <c r="I158" s="162" t="s">
        <v>530</v>
      </c>
      <c r="J158" s="162" t="s">
        <v>531</v>
      </c>
      <c r="K158" s="162" t="s">
        <v>532</v>
      </c>
    </row>
    <row r="159" spans="2:11" ht="15" hidden="1">
      <c r="B159" s="162" t="s">
        <v>616</v>
      </c>
      <c r="G159" s="162" t="s">
        <v>533</v>
      </c>
      <c r="H159" s="162" t="s">
        <v>534</v>
      </c>
      <c r="I159" s="162" t="s">
        <v>535</v>
      </c>
      <c r="J159" s="162" t="s">
        <v>536</v>
      </c>
      <c r="K159" s="162" t="s">
        <v>537</v>
      </c>
    </row>
    <row r="160" spans="3:10" ht="15" hidden="1">
      <c r="C160" s="162" t="s">
        <v>538</v>
      </c>
      <c r="J160" s="162" t="s">
        <v>539</v>
      </c>
    </row>
    <row r="161" spans="3:10" ht="15" hidden="1">
      <c r="C161" s="162" t="s">
        <v>540</v>
      </c>
      <c r="I161" s="162" t="s">
        <v>541</v>
      </c>
      <c r="J161" s="162" t="s">
        <v>542</v>
      </c>
    </row>
    <row r="162" spans="2:10" ht="15" hidden="1">
      <c r="B162" s="259" t="s">
        <v>617</v>
      </c>
      <c r="C162" s="162" t="s">
        <v>543</v>
      </c>
      <c r="I162" s="162" t="s">
        <v>544</v>
      </c>
      <c r="J162" s="162" t="s">
        <v>545</v>
      </c>
    </row>
    <row r="163" spans="2:10" ht="15" hidden="1">
      <c r="B163" s="259" t="s">
        <v>29</v>
      </c>
      <c r="C163" s="162" t="s">
        <v>546</v>
      </c>
      <c r="D163" s="162" t="s">
        <v>547</v>
      </c>
      <c r="E163" s="162" t="s">
        <v>548</v>
      </c>
      <c r="I163" s="162" t="s">
        <v>549</v>
      </c>
      <c r="J163" s="162" t="s">
        <v>285</v>
      </c>
    </row>
    <row r="164" spans="2:9" ht="15" hidden="1">
      <c r="B164" s="259" t="s">
        <v>16</v>
      </c>
      <c r="D164" s="162" t="s">
        <v>550</v>
      </c>
      <c r="E164" s="162" t="s">
        <v>551</v>
      </c>
      <c r="H164" s="162" t="s">
        <v>423</v>
      </c>
      <c r="I164" s="162" t="s">
        <v>552</v>
      </c>
    </row>
    <row r="165" spans="2:10" ht="15" hidden="1">
      <c r="B165" s="259" t="s">
        <v>34</v>
      </c>
      <c r="D165" s="162" t="s">
        <v>553</v>
      </c>
      <c r="E165" s="162" t="s">
        <v>554</v>
      </c>
      <c r="H165" s="162" t="s">
        <v>433</v>
      </c>
      <c r="I165" s="162" t="s">
        <v>555</v>
      </c>
      <c r="J165" s="162" t="s">
        <v>556</v>
      </c>
    </row>
    <row r="166" spans="2:10" ht="15" hidden="1">
      <c r="B166" s="259" t="s">
        <v>618</v>
      </c>
      <c r="C166" s="162" t="s">
        <v>557</v>
      </c>
      <c r="D166" s="162" t="s">
        <v>558</v>
      </c>
      <c r="H166" s="162" t="s">
        <v>439</v>
      </c>
      <c r="I166" s="162" t="s">
        <v>559</v>
      </c>
      <c r="J166" s="162" t="s">
        <v>560</v>
      </c>
    </row>
    <row r="167" spans="2:9" ht="15" hidden="1">
      <c r="B167" s="259" t="s">
        <v>619</v>
      </c>
      <c r="C167" s="162" t="s">
        <v>561</v>
      </c>
      <c r="H167" s="162" t="s">
        <v>446</v>
      </c>
      <c r="I167" s="162" t="s">
        <v>562</v>
      </c>
    </row>
    <row r="168" spans="2:9" ht="15" hidden="1">
      <c r="B168" s="259" t="s">
        <v>620</v>
      </c>
      <c r="C168" s="162" t="s">
        <v>563</v>
      </c>
      <c r="E168" s="162" t="s">
        <v>564</v>
      </c>
      <c r="H168" s="162" t="s">
        <v>565</v>
      </c>
      <c r="I168" s="162" t="s">
        <v>566</v>
      </c>
    </row>
    <row r="169" spans="2:9" ht="15" hidden="1">
      <c r="B169" s="259" t="s">
        <v>621</v>
      </c>
      <c r="C169" s="162" t="s">
        <v>567</v>
      </c>
      <c r="E169" s="162" t="s">
        <v>568</v>
      </c>
      <c r="H169" s="162" t="s">
        <v>569</v>
      </c>
      <c r="I169" s="162" t="s">
        <v>570</v>
      </c>
    </row>
    <row r="170" spans="2:9" ht="15" hidden="1">
      <c r="B170" s="259" t="s">
        <v>622</v>
      </c>
      <c r="C170" s="162" t="s">
        <v>571</v>
      </c>
      <c r="E170" s="162" t="s">
        <v>572</v>
      </c>
      <c r="H170" s="162" t="s">
        <v>573</v>
      </c>
      <c r="I170" s="162" t="s">
        <v>574</v>
      </c>
    </row>
    <row r="171" spans="2:9" ht="15" hidden="1">
      <c r="B171" s="259" t="s">
        <v>623</v>
      </c>
      <c r="C171" s="162" t="s">
        <v>575</v>
      </c>
      <c r="E171" s="162" t="s">
        <v>576</v>
      </c>
      <c r="H171" s="162" t="s">
        <v>577</v>
      </c>
      <c r="I171" s="162" t="s">
        <v>578</v>
      </c>
    </row>
    <row r="172" spans="2:9" ht="15" hidden="1">
      <c r="B172" s="259" t="s">
        <v>624</v>
      </c>
      <c r="C172" s="162" t="s">
        <v>579</v>
      </c>
      <c r="E172" s="162" t="s">
        <v>580</v>
      </c>
      <c r="H172" s="162" t="s">
        <v>581</v>
      </c>
      <c r="I172" s="162" t="s">
        <v>582</v>
      </c>
    </row>
    <row r="173" spans="2:9" ht="15" hidden="1">
      <c r="B173" s="259" t="s">
        <v>625</v>
      </c>
      <c r="C173" s="162" t="s">
        <v>285</v>
      </c>
      <c r="E173" s="162" t="s">
        <v>583</v>
      </c>
      <c r="H173" s="162" t="s">
        <v>584</v>
      </c>
      <c r="I173" s="162" t="s">
        <v>585</v>
      </c>
    </row>
    <row r="174" spans="2:9" ht="15" hidden="1">
      <c r="B174" s="259" t="s">
        <v>626</v>
      </c>
      <c r="E174" s="162" t="s">
        <v>586</v>
      </c>
      <c r="H174" s="162" t="s">
        <v>587</v>
      </c>
      <c r="I174" s="162" t="s">
        <v>588</v>
      </c>
    </row>
    <row r="175" spans="2:9" ht="15" hidden="1">
      <c r="B175" s="259" t="s">
        <v>627</v>
      </c>
      <c r="E175" s="162" t="s">
        <v>589</v>
      </c>
      <c r="H175" s="162" t="s">
        <v>590</v>
      </c>
      <c r="I175" s="162" t="s">
        <v>591</v>
      </c>
    </row>
    <row r="176" spans="2:9" ht="15" hidden="1">
      <c r="B176" s="259" t="s">
        <v>628</v>
      </c>
      <c r="E176" s="162" t="s">
        <v>592</v>
      </c>
      <c r="H176" s="162" t="s">
        <v>593</v>
      </c>
      <c r="I176" s="162" t="s">
        <v>594</v>
      </c>
    </row>
    <row r="177" spans="2:9" ht="15" hidden="1">
      <c r="B177" s="259" t="s">
        <v>629</v>
      </c>
      <c r="H177" s="162" t="s">
        <v>595</v>
      </c>
      <c r="I177" s="162" t="s">
        <v>596</v>
      </c>
    </row>
    <row r="178" spans="2:8" ht="15" hidden="1">
      <c r="B178" s="259" t="s">
        <v>630</v>
      </c>
      <c r="H178" s="162" t="s">
        <v>597</v>
      </c>
    </row>
    <row r="179" spans="2:8" ht="15" hidden="1">
      <c r="B179" s="259" t="s">
        <v>631</v>
      </c>
      <c r="H179" s="162" t="s">
        <v>598</v>
      </c>
    </row>
    <row r="180" spans="2:8" ht="15" hidden="1">
      <c r="B180" s="259" t="s">
        <v>632</v>
      </c>
      <c r="H180" s="162" t="s">
        <v>599</v>
      </c>
    </row>
    <row r="181" spans="2:8" ht="15" hidden="1">
      <c r="B181" s="259" t="s">
        <v>633</v>
      </c>
      <c r="H181" s="162" t="s">
        <v>600</v>
      </c>
    </row>
    <row r="182" spans="2:8" ht="15" hidden="1">
      <c r="B182" s="259" t="s">
        <v>634</v>
      </c>
      <c r="D182" t="s">
        <v>601</v>
      </c>
      <c r="H182" s="162" t="s">
        <v>602</v>
      </c>
    </row>
    <row r="183" spans="2:8" ht="15" hidden="1">
      <c r="B183" s="259" t="s">
        <v>635</v>
      </c>
      <c r="D183" t="s">
        <v>603</v>
      </c>
      <c r="H183" s="162" t="s">
        <v>604</v>
      </c>
    </row>
    <row r="184" spans="2:8" ht="15" hidden="1">
      <c r="B184" s="259" t="s">
        <v>636</v>
      </c>
      <c r="D184" t="s">
        <v>605</v>
      </c>
      <c r="H184" s="162" t="s">
        <v>606</v>
      </c>
    </row>
    <row r="185" spans="2:8" ht="15" hidden="1">
      <c r="B185" s="259" t="s">
        <v>637</v>
      </c>
      <c r="D185" t="s">
        <v>603</v>
      </c>
      <c r="H185" s="162" t="s">
        <v>607</v>
      </c>
    </row>
    <row r="186" spans="2:4" ht="15" hidden="1">
      <c r="B186" s="259" t="s">
        <v>638</v>
      </c>
      <c r="D186" t="s">
        <v>608</v>
      </c>
    </row>
    <row r="187" spans="2:4" ht="15" hidden="1">
      <c r="B187" s="259" t="s">
        <v>639</v>
      </c>
      <c r="D187" t="s">
        <v>603</v>
      </c>
    </row>
    <row r="188" ht="15" hidden="1">
      <c r="B188" s="259" t="s">
        <v>640</v>
      </c>
    </row>
    <row r="189" ht="15" hidden="1">
      <c r="B189" s="259" t="s">
        <v>641</v>
      </c>
    </row>
    <row r="190" ht="15" hidden="1">
      <c r="B190" s="259" t="s">
        <v>642</v>
      </c>
    </row>
    <row r="191" ht="15" hidden="1">
      <c r="B191" s="259" t="s">
        <v>643</v>
      </c>
    </row>
    <row r="192" ht="15" hidden="1">
      <c r="B192" s="259" t="s">
        <v>644</v>
      </c>
    </row>
    <row r="193" ht="15" hidden="1">
      <c r="B193" s="259" t="s">
        <v>645</v>
      </c>
    </row>
    <row r="194" ht="15" hidden="1">
      <c r="B194" s="259" t="s">
        <v>646</v>
      </c>
    </row>
    <row r="195" ht="15" hidden="1">
      <c r="B195" s="259" t="s">
        <v>647</v>
      </c>
    </row>
    <row r="196" ht="15" hidden="1">
      <c r="B196" s="259" t="s">
        <v>648</v>
      </c>
    </row>
    <row r="197" ht="15" hidden="1">
      <c r="B197" s="259" t="s">
        <v>51</v>
      </c>
    </row>
    <row r="198" ht="15" hidden="1">
      <c r="B198" s="259" t="s">
        <v>57</v>
      </c>
    </row>
    <row r="199" ht="15" hidden="1">
      <c r="B199" s="259" t="s">
        <v>59</v>
      </c>
    </row>
    <row r="200" ht="15" hidden="1">
      <c r="B200" s="259" t="s">
        <v>61</v>
      </c>
    </row>
    <row r="201" ht="15" hidden="1">
      <c r="B201" s="259" t="s">
        <v>23</v>
      </c>
    </row>
    <row r="202" ht="15" hidden="1">
      <c r="B202" s="259" t="s">
        <v>63</v>
      </c>
    </row>
    <row r="203" ht="15" hidden="1">
      <c r="B203" s="259" t="s">
        <v>65</v>
      </c>
    </row>
    <row r="204" ht="15" hidden="1">
      <c r="B204" s="259" t="s">
        <v>68</v>
      </c>
    </row>
    <row r="205" ht="15" hidden="1">
      <c r="B205" s="259" t="s">
        <v>69</v>
      </c>
    </row>
    <row r="206" ht="15" hidden="1">
      <c r="B206" s="259" t="s">
        <v>70</v>
      </c>
    </row>
    <row r="207" ht="15" hidden="1">
      <c r="B207" s="259" t="s">
        <v>71</v>
      </c>
    </row>
    <row r="208" ht="15" hidden="1">
      <c r="B208" s="259" t="s">
        <v>649</v>
      </c>
    </row>
    <row r="209" ht="15" hidden="1">
      <c r="B209" s="259" t="s">
        <v>650</v>
      </c>
    </row>
    <row r="210" ht="15" hidden="1">
      <c r="B210" s="259" t="s">
        <v>75</v>
      </c>
    </row>
    <row r="211" ht="15" hidden="1">
      <c r="B211" s="259" t="s">
        <v>77</v>
      </c>
    </row>
    <row r="212" ht="15" hidden="1">
      <c r="B212" s="259" t="s">
        <v>81</v>
      </c>
    </row>
    <row r="213" ht="15" hidden="1">
      <c r="B213" s="259" t="s">
        <v>651</v>
      </c>
    </row>
    <row r="214" ht="15" hidden="1">
      <c r="B214" s="259" t="s">
        <v>652</v>
      </c>
    </row>
    <row r="215" ht="15" hidden="1">
      <c r="B215" s="259" t="s">
        <v>653</v>
      </c>
    </row>
    <row r="216" ht="15" hidden="1">
      <c r="B216" s="259" t="s">
        <v>79</v>
      </c>
    </row>
    <row r="217" ht="15" hidden="1">
      <c r="B217" s="259" t="s">
        <v>80</v>
      </c>
    </row>
    <row r="218" ht="15" hidden="1">
      <c r="B218" s="259" t="s">
        <v>83</v>
      </c>
    </row>
    <row r="219" ht="15" hidden="1">
      <c r="B219" s="259" t="s">
        <v>85</v>
      </c>
    </row>
    <row r="220" ht="15" hidden="1">
      <c r="B220" s="259" t="s">
        <v>654</v>
      </c>
    </row>
    <row r="221" ht="15" hidden="1">
      <c r="B221" s="259" t="s">
        <v>84</v>
      </c>
    </row>
    <row r="222" ht="15" hidden="1">
      <c r="B222" s="259" t="s">
        <v>86</v>
      </c>
    </row>
    <row r="223" ht="15" hidden="1">
      <c r="B223" s="259" t="s">
        <v>89</v>
      </c>
    </row>
    <row r="224" ht="15" hidden="1">
      <c r="B224" s="259" t="s">
        <v>88</v>
      </c>
    </row>
    <row r="225" ht="15" hidden="1">
      <c r="B225" s="259" t="s">
        <v>655</v>
      </c>
    </row>
    <row r="226" ht="15" hidden="1">
      <c r="B226" s="259" t="s">
        <v>95</v>
      </c>
    </row>
    <row r="227" ht="15" hidden="1">
      <c r="B227" s="259" t="s">
        <v>97</v>
      </c>
    </row>
    <row r="228" ht="15" hidden="1">
      <c r="B228" s="259" t="s">
        <v>98</v>
      </c>
    </row>
    <row r="229" ht="15" hidden="1">
      <c r="B229" s="259" t="s">
        <v>99</v>
      </c>
    </row>
    <row r="230" ht="15" hidden="1">
      <c r="B230" s="259" t="s">
        <v>656</v>
      </c>
    </row>
    <row r="231" ht="15" hidden="1">
      <c r="B231" s="259" t="s">
        <v>657</v>
      </c>
    </row>
    <row r="232" ht="15" hidden="1">
      <c r="B232" s="259" t="s">
        <v>100</v>
      </c>
    </row>
    <row r="233" ht="15" hidden="1">
      <c r="B233" s="259" t="s">
        <v>154</v>
      </c>
    </row>
    <row r="234" ht="15" hidden="1">
      <c r="B234" s="259" t="s">
        <v>658</v>
      </c>
    </row>
    <row r="235" ht="30" hidden="1">
      <c r="B235" s="259" t="s">
        <v>659</v>
      </c>
    </row>
    <row r="236" ht="15" hidden="1">
      <c r="B236" s="259" t="s">
        <v>105</v>
      </c>
    </row>
    <row r="237" ht="15" hidden="1">
      <c r="B237" s="259" t="s">
        <v>107</v>
      </c>
    </row>
    <row r="238" ht="15" hidden="1">
      <c r="B238" s="259" t="s">
        <v>660</v>
      </c>
    </row>
    <row r="239" ht="15" hidden="1">
      <c r="B239" s="259" t="s">
        <v>155</v>
      </c>
    </row>
    <row r="240" ht="15" hidden="1">
      <c r="B240" s="259" t="s">
        <v>172</v>
      </c>
    </row>
    <row r="241" ht="15" hidden="1">
      <c r="B241" s="259" t="s">
        <v>106</v>
      </c>
    </row>
    <row r="242" ht="15" hidden="1">
      <c r="B242" s="259" t="s">
        <v>110</v>
      </c>
    </row>
    <row r="243" ht="15" hidden="1">
      <c r="B243" s="259" t="s">
        <v>104</v>
      </c>
    </row>
    <row r="244" ht="15" hidden="1">
      <c r="B244" s="259" t="s">
        <v>126</v>
      </c>
    </row>
    <row r="245" ht="15" hidden="1">
      <c r="B245" s="259" t="s">
        <v>661</v>
      </c>
    </row>
    <row r="246" ht="15" hidden="1">
      <c r="B246" s="259" t="s">
        <v>112</v>
      </c>
    </row>
    <row r="247" ht="15" hidden="1">
      <c r="B247" s="259" t="s">
        <v>115</v>
      </c>
    </row>
    <row r="248" ht="15" hidden="1">
      <c r="B248" s="259" t="s">
        <v>121</v>
      </c>
    </row>
    <row r="249" ht="15" hidden="1">
      <c r="B249" s="259" t="s">
        <v>118</v>
      </c>
    </row>
    <row r="250" ht="30" hidden="1">
      <c r="B250" s="259" t="s">
        <v>662</v>
      </c>
    </row>
    <row r="251" ht="15" hidden="1">
      <c r="B251" s="259" t="s">
        <v>116</v>
      </c>
    </row>
    <row r="252" ht="15" hidden="1">
      <c r="B252" s="259" t="s">
        <v>117</v>
      </c>
    </row>
    <row r="253" ht="15" hidden="1">
      <c r="B253" s="259" t="s">
        <v>128</v>
      </c>
    </row>
    <row r="254" ht="15" hidden="1">
      <c r="B254" s="259" t="s">
        <v>125</v>
      </c>
    </row>
    <row r="255" ht="15" hidden="1">
      <c r="B255" s="259" t="s">
        <v>124</v>
      </c>
    </row>
    <row r="256" ht="15" hidden="1">
      <c r="B256" s="259" t="s">
        <v>127</v>
      </c>
    </row>
    <row r="257" ht="15" hidden="1">
      <c r="B257" s="259" t="s">
        <v>119</v>
      </c>
    </row>
    <row r="258" ht="15" hidden="1">
      <c r="B258" s="259" t="s">
        <v>120</v>
      </c>
    </row>
    <row r="259" ht="15" hidden="1">
      <c r="B259" s="259" t="s">
        <v>113</v>
      </c>
    </row>
    <row r="260" ht="15" hidden="1">
      <c r="B260" s="259" t="s">
        <v>114</v>
      </c>
    </row>
    <row r="261" ht="15" hidden="1">
      <c r="B261" s="259" t="s">
        <v>129</v>
      </c>
    </row>
    <row r="262" ht="15" hidden="1">
      <c r="B262" s="259" t="s">
        <v>135</v>
      </c>
    </row>
    <row r="263" ht="15" hidden="1">
      <c r="B263" s="259" t="s">
        <v>136</v>
      </c>
    </row>
    <row r="264" ht="15" hidden="1">
      <c r="B264" s="259" t="s">
        <v>134</v>
      </c>
    </row>
    <row r="265" ht="15" hidden="1">
      <c r="B265" s="259" t="s">
        <v>663</v>
      </c>
    </row>
    <row r="266" ht="15" hidden="1">
      <c r="B266" s="259" t="s">
        <v>131</v>
      </c>
    </row>
    <row r="267" ht="15" hidden="1">
      <c r="B267" s="259" t="s">
        <v>130</v>
      </c>
    </row>
    <row r="268" ht="15" hidden="1">
      <c r="B268" s="259" t="s">
        <v>138</v>
      </c>
    </row>
    <row r="269" ht="15" hidden="1">
      <c r="B269" s="259" t="s">
        <v>139</v>
      </c>
    </row>
    <row r="270" ht="15" hidden="1">
      <c r="B270" s="259" t="s">
        <v>141</v>
      </c>
    </row>
    <row r="271" ht="15" hidden="1">
      <c r="B271" s="259" t="s">
        <v>144</v>
      </c>
    </row>
    <row r="272" ht="15" hidden="1">
      <c r="B272" s="259" t="s">
        <v>145</v>
      </c>
    </row>
    <row r="273" ht="15" hidden="1">
      <c r="B273" s="259" t="s">
        <v>140</v>
      </c>
    </row>
    <row r="274" ht="15" hidden="1">
      <c r="B274" s="259" t="s">
        <v>142</v>
      </c>
    </row>
    <row r="275" ht="15" hidden="1">
      <c r="B275" s="259" t="s">
        <v>146</v>
      </c>
    </row>
    <row r="276" ht="15" hidden="1">
      <c r="B276" s="259" t="s">
        <v>664</v>
      </c>
    </row>
    <row r="277" ht="15" hidden="1">
      <c r="B277" s="259" t="s">
        <v>143</v>
      </c>
    </row>
    <row r="278" ht="15" hidden="1">
      <c r="B278" s="259" t="s">
        <v>151</v>
      </c>
    </row>
    <row r="279" ht="15" hidden="1">
      <c r="B279" s="259" t="s">
        <v>152</v>
      </c>
    </row>
    <row r="280" ht="15" hidden="1">
      <c r="B280" s="259" t="s">
        <v>153</v>
      </c>
    </row>
    <row r="281" ht="15" hidden="1">
      <c r="B281" s="259" t="s">
        <v>160</v>
      </c>
    </row>
    <row r="282" ht="15" hidden="1">
      <c r="B282" s="259" t="s">
        <v>173</v>
      </c>
    </row>
    <row r="283" ht="15" hidden="1">
      <c r="B283" s="259" t="s">
        <v>161</v>
      </c>
    </row>
    <row r="284" ht="15" hidden="1">
      <c r="B284" s="259" t="s">
        <v>168</v>
      </c>
    </row>
    <row r="285" ht="15" hidden="1">
      <c r="B285" s="259" t="s">
        <v>164</v>
      </c>
    </row>
    <row r="286" ht="15" hidden="1">
      <c r="B286" s="259" t="s">
        <v>66</v>
      </c>
    </row>
    <row r="287" ht="15" hidden="1">
      <c r="B287" s="259" t="s">
        <v>158</v>
      </c>
    </row>
    <row r="288" ht="15" hidden="1">
      <c r="B288" s="259" t="s">
        <v>162</v>
      </c>
    </row>
    <row r="289" ht="15" hidden="1">
      <c r="B289" s="259" t="s">
        <v>159</v>
      </c>
    </row>
    <row r="290" ht="15" hidden="1">
      <c r="B290" s="259" t="s">
        <v>174</v>
      </c>
    </row>
    <row r="291" ht="15" hidden="1">
      <c r="B291" s="259" t="s">
        <v>665</v>
      </c>
    </row>
    <row r="292" ht="15" hidden="1">
      <c r="B292" s="259" t="s">
        <v>167</v>
      </c>
    </row>
    <row r="293" ht="15" hidden="1">
      <c r="B293" s="259" t="s">
        <v>175</v>
      </c>
    </row>
    <row r="294" ht="15" hidden="1">
      <c r="B294" s="259" t="s">
        <v>163</v>
      </c>
    </row>
    <row r="295" ht="15" hidden="1">
      <c r="B295" s="259" t="s">
        <v>178</v>
      </c>
    </row>
    <row r="296" ht="15" hidden="1">
      <c r="B296" s="259" t="s">
        <v>666</v>
      </c>
    </row>
    <row r="297" ht="15" hidden="1">
      <c r="B297" s="259" t="s">
        <v>183</v>
      </c>
    </row>
    <row r="298" ht="15" hidden="1">
      <c r="B298" s="259" t="s">
        <v>180</v>
      </c>
    </row>
    <row r="299" ht="15" hidden="1">
      <c r="B299" s="259" t="s">
        <v>179</v>
      </c>
    </row>
    <row r="300" ht="15" hidden="1">
      <c r="B300" s="259" t="s">
        <v>188</v>
      </c>
    </row>
    <row r="301" ht="15" hidden="1">
      <c r="B301" s="259" t="s">
        <v>184</v>
      </c>
    </row>
    <row r="302" ht="15" hidden="1">
      <c r="B302" s="259" t="s">
        <v>185</v>
      </c>
    </row>
    <row r="303" ht="15" hidden="1">
      <c r="B303" s="259" t="s">
        <v>186</v>
      </c>
    </row>
    <row r="304" ht="15" hidden="1">
      <c r="B304" s="259" t="s">
        <v>187</v>
      </c>
    </row>
    <row r="305" ht="15" hidden="1">
      <c r="B305" s="259" t="s">
        <v>189</v>
      </c>
    </row>
    <row r="306" ht="15" hidden="1">
      <c r="B306" s="259" t="s">
        <v>667</v>
      </c>
    </row>
    <row r="307" ht="15" hidden="1">
      <c r="B307" s="259" t="s">
        <v>190</v>
      </c>
    </row>
    <row r="308" ht="15" hidden="1">
      <c r="B308" s="259" t="s">
        <v>191</v>
      </c>
    </row>
    <row r="309" ht="15" hidden="1">
      <c r="B309" s="259" t="s">
        <v>196</v>
      </c>
    </row>
    <row r="310" ht="15" hidden="1">
      <c r="B310" s="259" t="s">
        <v>197</v>
      </c>
    </row>
    <row r="311" ht="30" hidden="1">
      <c r="B311" s="259" t="s">
        <v>156</v>
      </c>
    </row>
    <row r="312" ht="15" hidden="1">
      <c r="B312" s="259" t="s">
        <v>668</v>
      </c>
    </row>
    <row r="313" ht="15" hidden="1">
      <c r="B313" s="259" t="s">
        <v>669</v>
      </c>
    </row>
    <row r="314" ht="15" hidden="1">
      <c r="B314" s="259" t="s">
        <v>198</v>
      </c>
    </row>
    <row r="315" ht="15" hidden="1">
      <c r="B315" s="259" t="s">
        <v>157</v>
      </c>
    </row>
    <row r="316" ht="15" hidden="1">
      <c r="B316" s="259" t="s">
        <v>670</v>
      </c>
    </row>
    <row r="317" ht="15" hidden="1">
      <c r="B317" s="259" t="s">
        <v>170</v>
      </c>
    </row>
    <row r="318" ht="15" hidden="1">
      <c r="B318" s="259" t="s">
        <v>202</v>
      </c>
    </row>
    <row r="319" ht="15" hidden="1">
      <c r="B319" s="259" t="s">
        <v>203</v>
      </c>
    </row>
    <row r="320" ht="15" hidden="1">
      <c r="B320" s="259" t="s">
        <v>182</v>
      </c>
    </row>
    <row r="321" ht="15" hidden="1"/>
  </sheetData>
  <sheetProtection/>
  <mergeCells count="352">
    <mergeCell ref="R103:S103"/>
    <mergeCell ref="S98:S99"/>
    <mergeCell ref="L98:L99"/>
    <mergeCell ref="N95:N96"/>
    <mergeCell ref="O95:O96"/>
    <mergeCell ref="P95:P96"/>
    <mergeCell ref="Q95:Q96"/>
    <mergeCell ref="R95:R96"/>
    <mergeCell ref="R102:S102"/>
    <mergeCell ref="N98:N99"/>
    <mergeCell ref="R69:S69"/>
    <mergeCell ref="I114:J114"/>
    <mergeCell ref="I115:J115"/>
    <mergeCell ref="M114:N114"/>
    <mergeCell ref="M115:N115"/>
    <mergeCell ref="R115:S115"/>
    <mergeCell ref="R114:S114"/>
    <mergeCell ref="P101:S101"/>
    <mergeCell ref="Q98:Q99"/>
    <mergeCell ref="R98:R99"/>
    <mergeCell ref="P124:S124"/>
    <mergeCell ref="D125:G125"/>
    <mergeCell ref="H125:K125"/>
    <mergeCell ref="L125:O125"/>
    <mergeCell ref="P125:S125"/>
    <mergeCell ref="B126:B129"/>
    <mergeCell ref="C126:C127"/>
    <mergeCell ref="B124:B125"/>
    <mergeCell ref="C124:C125"/>
    <mergeCell ref="D124:G124"/>
    <mergeCell ref="Q129:R129"/>
    <mergeCell ref="C128:C129"/>
    <mergeCell ref="E128:F128"/>
    <mergeCell ref="I128:J128"/>
    <mergeCell ref="M128:N128"/>
    <mergeCell ref="Q128:R128"/>
    <mergeCell ref="E129:F129"/>
    <mergeCell ref="I129:J129"/>
    <mergeCell ref="C2:G2"/>
    <mergeCell ref="B6:G6"/>
    <mergeCell ref="B7:G7"/>
    <mergeCell ref="B8:G8"/>
    <mergeCell ref="C3:G3"/>
    <mergeCell ref="M129:N129"/>
    <mergeCell ref="J68:K68"/>
    <mergeCell ref="J69:K69"/>
    <mergeCell ref="N68:O68"/>
    <mergeCell ref="N69:O69"/>
    <mergeCell ref="E121:F121"/>
    <mergeCell ref="D123:G123"/>
    <mergeCell ref="H123:K123"/>
    <mergeCell ref="E118:F118"/>
    <mergeCell ref="E119:F119"/>
    <mergeCell ref="E120:F120"/>
    <mergeCell ref="I116:J116"/>
    <mergeCell ref="I117:J117"/>
    <mergeCell ref="I118:J118"/>
    <mergeCell ref="I119:J119"/>
    <mergeCell ref="I120:J120"/>
    <mergeCell ref="R121:S121"/>
    <mergeCell ref="I121:J121"/>
    <mergeCell ref="M116:N116"/>
    <mergeCell ref="M117:N117"/>
    <mergeCell ref="M118:N118"/>
    <mergeCell ref="H124:K124"/>
    <mergeCell ref="L124:O124"/>
    <mergeCell ref="B112:B121"/>
    <mergeCell ref="C112:C113"/>
    <mergeCell ref="C114:C121"/>
    <mergeCell ref="E114:F114"/>
    <mergeCell ref="E115:F115"/>
    <mergeCell ref="E116:F116"/>
    <mergeCell ref="E117:F117"/>
    <mergeCell ref="L123:O123"/>
    <mergeCell ref="P123:S123"/>
    <mergeCell ref="M119:N119"/>
    <mergeCell ref="M120:N120"/>
    <mergeCell ref="M121:N121"/>
    <mergeCell ref="R116:S116"/>
    <mergeCell ref="R117:S117"/>
    <mergeCell ref="R118:S118"/>
    <mergeCell ref="R119:S119"/>
    <mergeCell ref="R120:S120"/>
    <mergeCell ref="C104:C111"/>
    <mergeCell ref="D101:G101"/>
    <mergeCell ref="H101:K101"/>
    <mergeCell ref="L101:O101"/>
    <mergeCell ref="D98:D99"/>
    <mergeCell ref="E98:E99"/>
    <mergeCell ref="F98:F99"/>
    <mergeCell ref="G98:G99"/>
    <mergeCell ref="H98:H99"/>
    <mergeCell ref="I98:I99"/>
    <mergeCell ref="O98:O99"/>
    <mergeCell ref="P98:P99"/>
    <mergeCell ref="F103:G103"/>
    <mergeCell ref="J103:K103"/>
    <mergeCell ref="N103:O103"/>
    <mergeCell ref="J98:J99"/>
    <mergeCell ref="K98:K99"/>
    <mergeCell ref="Q92:Q93"/>
    <mergeCell ref="R92:R93"/>
    <mergeCell ref="S95:S96"/>
    <mergeCell ref="M95:M96"/>
    <mergeCell ref="B102:B111"/>
    <mergeCell ref="C102:C103"/>
    <mergeCell ref="F102:G102"/>
    <mergeCell ref="J102:K102"/>
    <mergeCell ref="N102:O102"/>
    <mergeCell ref="M98:M99"/>
    <mergeCell ref="G95:G96"/>
    <mergeCell ref="H95:H96"/>
    <mergeCell ref="I95:I96"/>
    <mergeCell ref="J95:J96"/>
    <mergeCell ref="K95:K96"/>
    <mergeCell ref="L95:L96"/>
    <mergeCell ref="H89:H90"/>
    <mergeCell ref="I89:I90"/>
    <mergeCell ref="J89:J90"/>
    <mergeCell ref="K89:K90"/>
    <mergeCell ref="L89:L90"/>
    <mergeCell ref="S92:S93"/>
    <mergeCell ref="M92:M93"/>
    <mergeCell ref="N92:N93"/>
    <mergeCell ref="O92:O93"/>
    <mergeCell ref="P92:P93"/>
    <mergeCell ref="M89:M90"/>
    <mergeCell ref="N89:N90"/>
    <mergeCell ref="O89:O90"/>
    <mergeCell ref="P89:P90"/>
    <mergeCell ref="Q89:Q90"/>
    <mergeCell ref="R89:R90"/>
    <mergeCell ref="S89:S90"/>
    <mergeCell ref="D92:D93"/>
    <mergeCell ref="E92:E93"/>
    <mergeCell ref="F92:F93"/>
    <mergeCell ref="G92:G93"/>
    <mergeCell ref="H92:H93"/>
    <mergeCell ref="I92:I93"/>
    <mergeCell ref="J92:J93"/>
    <mergeCell ref="K92:K93"/>
    <mergeCell ref="L92:L93"/>
    <mergeCell ref="B88:B99"/>
    <mergeCell ref="C88:C99"/>
    <mergeCell ref="D89:D90"/>
    <mergeCell ref="E89:E90"/>
    <mergeCell ref="F89:F90"/>
    <mergeCell ref="D85:G85"/>
    <mergeCell ref="G89:G90"/>
    <mergeCell ref="D95:D96"/>
    <mergeCell ref="E95:E96"/>
    <mergeCell ref="F95:F96"/>
    <mergeCell ref="B77:B83"/>
    <mergeCell ref="C77:C83"/>
    <mergeCell ref="E77:F77"/>
    <mergeCell ref="I77:J77"/>
    <mergeCell ref="M77:N77"/>
    <mergeCell ref="Q77:R77"/>
    <mergeCell ref="E78:F78"/>
    <mergeCell ref="E80:F80"/>
    <mergeCell ref="E82:F82"/>
    <mergeCell ref="I82:J82"/>
    <mergeCell ref="M82:N82"/>
    <mergeCell ref="Q82:R82"/>
    <mergeCell ref="E83:F83"/>
    <mergeCell ref="I83:J83"/>
    <mergeCell ref="M83:N83"/>
    <mergeCell ref="Q83:R83"/>
    <mergeCell ref="P85:S85"/>
    <mergeCell ref="B86:B87"/>
    <mergeCell ref="C86:C87"/>
    <mergeCell ref="D86:E86"/>
    <mergeCell ref="H86:I86"/>
    <mergeCell ref="L86:M86"/>
    <mergeCell ref="P86:Q86"/>
    <mergeCell ref="D87:E87"/>
    <mergeCell ref="H85:K85"/>
    <mergeCell ref="L85:O85"/>
    <mergeCell ref="E81:F81"/>
    <mergeCell ref="I81:J81"/>
    <mergeCell ref="M81:N81"/>
    <mergeCell ref="Q81:R81"/>
    <mergeCell ref="I78:J78"/>
    <mergeCell ref="M78:N78"/>
    <mergeCell ref="Q78:R78"/>
    <mergeCell ref="E79:F79"/>
    <mergeCell ref="I79:J79"/>
    <mergeCell ref="M79:N79"/>
    <mergeCell ref="J76:K76"/>
    <mergeCell ref="N76:O76"/>
    <mergeCell ref="R76:S76"/>
    <mergeCell ref="I80:J80"/>
    <mergeCell ref="M80:N80"/>
    <mergeCell ref="Q80:R80"/>
    <mergeCell ref="Q79:R79"/>
    <mergeCell ref="J72:K72"/>
    <mergeCell ref="N72:O72"/>
    <mergeCell ref="R72:S72"/>
    <mergeCell ref="F73:G73"/>
    <mergeCell ref="J73:K73"/>
    <mergeCell ref="N73:O73"/>
    <mergeCell ref="R73:S73"/>
    <mergeCell ref="J74:K74"/>
    <mergeCell ref="N74:O74"/>
    <mergeCell ref="R74:S74"/>
    <mergeCell ref="F75:G75"/>
    <mergeCell ref="J75:K75"/>
    <mergeCell ref="N75:O75"/>
    <mergeCell ref="R75:S75"/>
    <mergeCell ref="B68:B76"/>
    <mergeCell ref="C68:C69"/>
    <mergeCell ref="F68:G68"/>
    <mergeCell ref="F69:G69"/>
    <mergeCell ref="C70:C76"/>
    <mergeCell ref="F70:G70"/>
    <mergeCell ref="F72:G72"/>
    <mergeCell ref="F74:G74"/>
    <mergeCell ref="F76:G76"/>
    <mergeCell ref="L63:M63"/>
    <mergeCell ref="N63:O63"/>
    <mergeCell ref="J70:K70"/>
    <mergeCell ref="N70:O70"/>
    <mergeCell ref="R70:S70"/>
    <mergeCell ref="F71:G71"/>
    <mergeCell ref="J71:K71"/>
    <mergeCell ref="N71:O71"/>
    <mergeCell ref="R71:S71"/>
    <mergeCell ref="R68:S68"/>
    <mergeCell ref="B62:B63"/>
    <mergeCell ref="C62:C63"/>
    <mergeCell ref="D63:E63"/>
    <mergeCell ref="F63:G63"/>
    <mergeCell ref="H63:I63"/>
    <mergeCell ref="J63:K63"/>
    <mergeCell ref="P63:Q63"/>
    <mergeCell ref="R63:S63"/>
    <mergeCell ref="B64:B65"/>
    <mergeCell ref="C64:C65"/>
    <mergeCell ref="F64:G64"/>
    <mergeCell ref="J64:K64"/>
    <mergeCell ref="N64:O64"/>
    <mergeCell ref="R64:S64"/>
    <mergeCell ref="F65:G65"/>
    <mergeCell ref="J65:K65"/>
    <mergeCell ref="N65:O65"/>
    <mergeCell ref="R65:S65"/>
    <mergeCell ref="D67:G67"/>
    <mergeCell ref="H67:K67"/>
    <mergeCell ref="L67:O67"/>
    <mergeCell ref="P67:S67"/>
    <mergeCell ref="C58:C59"/>
    <mergeCell ref="D61:G61"/>
    <mergeCell ref="H61:K61"/>
    <mergeCell ref="L61:O61"/>
    <mergeCell ref="P61:S61"/>
    <mergeCell ref="L62:M62"/>
    <mergeCell ref="N62:O62"/>
    <mergeCell ref="P62:Q62"/>
    <mergeCell ref="R62:S62"/>
    <mergeCell ref="F57:G57"/>
    <mergeCell ref="J57:K57"/>
    <mergeCell ref="N57:O57"/>
    <mergeCell ref="R57:S57"/>
    <mergeCell ref="D62:E62"/>
    <mergeCell ref="F62:G62"/>
    <mergeCell ref="H62:I62"/>
    <mergeCell ref="J62:K62"/>
    <mergeCell ref="B53:B55"/>
    <mergeCell ref="C53:C55"/>
    <mergeCell ref="D53:E53"/>
    <mergeCell ref="H53:I53"/>
    <mergeCell ref="L53:M53"/>
    <mergeCell ref="P53:Q53"/>
    <mergeCell ref="F54:F55"/>
    <mergeCell ref="G54:G55"/>
    <mergeCell ref="J54:J55"/>
    <mergeCell ref="K54:K55"/>
    <mergeCell ref="N54:N55"/>
    <mergeCell ref="O54:O55"/>
    <mergeCell ref="R54:R55"/>
    <mergeCell ref="S54:S55"/>
    <mergeCell ref="B56:B59"/>
    <mergeCell ref="C56:C57"/>
    <mergeCell ref="F56:G56"/>
    <mergeCell ref="J56:K56"/>
    <mergeCell ref="N56:O56"/>
    <mergeCell ref="R56:S56"/>
    <mergeCell ref="D52:G52"/>
    <mergeCell ref="H52:K52"/>
    <mergeCell ref="L52:O52"/>
    <mergeCell ref="P52:S52"/>
    <mergeCell ref="D49:D50"/>
    <mergeCell ref="E49:E50"/>
    <mergeCell ref="H49:H50"/>
    <mergeCell ref="I49:I50"/>
    <mergeCell ref="L49:L50"/>
    <mergeCell ref="M49:M50"/>
    <mergeCell ref="L46:L47"/>
    <mergeCell ref="M46:M47"/>
    <mergeCell ref="P46:P47"/>
    <mergeCell ref="Q46:Q47"/>
    <mergeCell ref="P49:P50"/>
    <mergeCell ref="Q49:Q50"/>
    <mergeCell ref="P40:P41"/>
    <mergeCell ref="Q40:Q41"/>
    <mergeCell ref="D43:D44"/>
    <mergeCell ref="E43:E44"/>
    <mergeCell ref="H43:H44"/>
    <mergeCell ref="I43:I44"/>
    <mergeCell ref="L43:L44"/>
    <mergeCell ref="M43:M44"/>
    <mergeCell ref="P43:P44"/>
    <mergeCell ref="Q43:Q44"/>
    <mergeCell ref="B26:B28"/>
    <mergeCell ref="C26:C28"/>
    <mergeCell ref="D26:E26"/>
    <mergeCell ref="H26:I26"/>
    <mergeCell ref="L40:L41"/>
    <mergeCell ref="M40:M41"/>
    <mergeCell ref="B39:B50"/>
    <mergeCell ref="C39:C50"/>
    <mergeCell ref="D40:D41"/>
    <mergeCell ref="E40:E41"/>
    <mergeCell ref="H40:H41"/>
    <mergeCell ref="I40:I41"/>
    <mergeCell ref="D46:D47"/>
    <mergeCell ref="E46:E47"/>
    <mergeCell ref="H46:H47"/>
    <mergeCell ref="I46:I47"/>
    <mergeCell ref="R27:R28"/>
    <mergeCell ref="S27:S28"/>
    <mergeCell ref="B29:B38"/>
    <mergeCell ref="C29:C38"/>
    <mergeCell ref="K27:K28"/>
    <mergeCell ref="N27:N28"/>
    <mergeCell ref="O27:O28"/>
    <mergeCell ref="F27:F28"/>
    <mergeCell ref="G27:G28"/>
    <mergeCell ref="J27:J28"/>
    <mergeCell ref="D25:G25"/>
    <mergeCell ref="H25:K25"/>
    <mergeCell ref="L25:O25"/>
    <mergeCell ref="P25:S25"/>
    <mergeCell ref="L26:M26"/>
    <mergeCell ref="P26:Q26"/>
    <mergeCell ref="B10:C10"/>
    <mergeCell ref="D19:G19"/>
    <mergeCell ref="H19:K19"/>
    <mergeCell ref="L19:O19"/>
    <mergeCell ref="P19:S19"/>
    <mergeCell ref="B20:B23"/>
    <mergeCell ref="C20:C23"/>
  </mergeCells>
  <conditionalFormatting sqref="E136">
    <cfRule type="iconSet" priority="1" dxfId="0">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formula1>$H$164:$H$185</formula1>
    </dataValidation>
    <dataValidation type="list" allowBlank="1" showInputMessage="1" showErrorMessage="1" prompt="Select type of assets" sqref="E113 I113 M113 Q113">
      <formula1>$L$140:$L$146</formula1>
    </dataValidation>
    <dataValidation type="whole" allowBlank="1" showInputMessage="1" showErrorMessage="1" prompt="Enter No. of development strategies" error="Please enter a number here" sqref="D129 P129 L129 H129">
      <formula1>0</formula1>
      <formula2>999999999</formula2>
    </dataValidation>
    <dataValidation type="whole" allowBlank="1" showInputMessage="1" showErrorMessage="1" prompt="Enter No. of policy introduced or adjusted" error="Please enter a number" sqref="D127 P127 L127 H127">
      <formula1>0</formula1>
      <formula2>999999999999</formula2>
    </dataValidation>
    <dataValidation type="decimal" allowBlank="1" showInputMessage="1" showErrorMessage="1" prompt="Enter income level of households" error="Please enter a number" sqref="O121 O119 O117 O115 K119 K117 K115 G119 G117 G115 K121 G121">
      <formula1>0</formula1>
      <formula2>9999999999999</formula2>
    </dataValidation>
    <dataValidation type="whole" allowBlank="1" showInputMessage="1" showErrorMessage="1" prompt="Enter number of households" sqref="L121 P121 P119 P117 P115 L119 L117 L115 H119 H117 H115 D119 D117 D115 H121 D121">
      <formula1>0</formula1>
      <formula2>999999999999</formula2>
    </dataValidation>
    <dataValidation type="whole" allowBlank="1" showInputMessage="1" showErrorMessage="1" prompt="Enter number of assets" sqref="D113 H113 L113 P113">
      <formula1>0</formula1>
      <formula2>9999999999999</formula2>
    </dataValidation>
    <dataValidation type="whole" allowBlank="1" showInputMessage="1" showErrorMessage="1" prompt="Please enter the No. of targeted households" error="Please enter a number here" sqref="D103 P111 P109 P107 P105 L109 L107 L105 H109 H107 H105 D109 D107 D105 P103 L103 H111 D111 H103 L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10;" sqref="E89:E90 Q98:Q99 Q95:Q96 Q92:Q93 Q89:Q90 M89:M90 M95:M96 M98:M99 I98:I99 I95:I96 I92:I93 M92:M93 I89:I90 E98:E99 E95:E96 E92:E93">
      <formula1>0</formula1>
    </dataValidation>
    <dataValidation type="whole" allowBlank="1" showInputMessage="1" showErrorMessage="1" prompt="Please enter a number" error="Please enter a number here" sqref="D78:D83 P78:P83 L78:L83 H78:H83">
      <formula1>0</formula1>
      <formula2>9999999999999990</formula2>
    </dataValidation>
    <dataValidation type="decimal" allowBlank="1" showInputMessage="1" showErrorMessage="1" prompt="Please enter a number here" errorTitle="Invalid data" error="Please enter a number" sqref="E54 P65 L65 H65 D65 I54">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M54 H57 L57 P57">
      <formula1>0</formula1>
      <formula2>9999999999</formula2>
    </dataValidation>
    <dataValidation type="decimal" allowBlank="1" showInputMessage="1" showErrorMessage="1" prompt="Enter the number of municipalities covered by the Early Warning System" errorTitle="Invalid data" error="Please enter a number" sqref="G41 S50 S47 S44 S41 O50 O47 O44 O41 K50 K47 K44 K41 G50 G47 G44">
      <formula1>0</formula1>
      <formula2>9999999</formula2>
    </dataValidation>
    <dataValidation type="list" allowBlank="1" showInputMessage="1" showErrorMessage="1" prompt="Select the geographical coverage of the Early Warning System" error="Select from the drop-down list" sqref="G40 G43 G46 G49 K40 K43 K46 K49 O40 O43 O46 O49 S40 S43 S46 S49">
      <formula1>$D$151:$D$153</formula1>
    </dataValidation>
    <dataValidation type="decimal" allowBlank="1" showInputMessage="1" showErrorMessage="1" prompt="Enter the number of adopted Early Warning Systems" errorTitle="Invalid data" error="Please enter a number here" sqref="D40:D41 P49:P50 P46:P47 P43:P44 P40:P41 L49:L50 L46:L47 L43:L44 L40:L41 H49:H50 H46:H47 H43:H44 H40:H41 D49:D50 D46:D47 D43:D44">
      <formula1>0</formula1>
      <formula2>9999999999</formula2>
    </dataValidation>
    <dataValidation type="list" allowBlank="1" showInputMessage="1" showErrorMessage="1" prompt="Select income source" sqref="E115:F115 E121:F121 E119:F119 E117:F117 I115 M115 R115 I117 I119 I121 M117 M119 M121 R117 R119 R121">
      <formula1>$K$139:$K$153</formula1>
    </dataValidation>
    <dataValidation type="list" allowBlank="1" showInputMessage="1" showErrorMessage="1" prompt="Please select the alternate source" sqref="G111 O111 G105 K111 G107 G109 K105 K107 K109 O105 O107 O109 S105 S107 S109 S111">
      <formula1>$K$139:$K$153</formula1>
    </dataValidation>
    <dataValidation type="list" allowBlank="1" showInputMessage="1" showErrorMessage="1" prompt="Select % increase in income level" sqref="F111 N111 F105 J111 F107 F109 J105 J107 J109 N105 N107 N109 R105 R107 R109 R111">
      <formula1>$E$168:$E$176</formula1>
    </dataValidation>
    <dataValidation type="list" allowBlank="1" showInputMessage="1" showErrorMessage="1" prompt="Select type of natural assets protected or rehabilitated" sqref="D89:D90 P89:P90 L89:L90 P98:P99 P95:P96 P92:P93 L98:L99 L95:L96 L92:L93 H98:H99 H95:H96 H92:H93 H89:H90 D98:D99 D95:D96 D92:D93">
      <formula1>$C$166:$C$173</formula1>
    </dataValidation>
    <dataValidation type="list" allowBlank="1" showInputMessage="1" showErrorMessage="1" prompt="Enter the unit and type of the natural asset of ecosystem restored" sqref="F89:F90 J89:J90 N89:N90 F92:F93 F95:F96 F98:F99 N98:N99 N95:N96 N92:N93 J98:J99 J95:J96 J92:J93">
      <formula1>$C$160:$C$163</formula1>
    </dataValidation>
    <dataValidation type="list" allowBlank="1" showInputMessage="1" showErrorMessage="1" prompt="Select targeted asset" sqref="E71:E76 Q71:Q76 M71:M76 I71:I76">
      <formula1>$J$165:$J$166</formula1>
    </dataValidation>
    <dataValidation type="list" allowBlank="1" showInputMessage="1" showErrorMessage="1" prompt="Select category of early warning systems&#10;&#10;" error="Select from the drop-down list" sqref="E40:E41 M40:M41 M43:M44 M49:M50 I40:I41 I43:I44 I49:I50 E43:E44 M46:M47 I46:I47 E49:E50 E46:E47 Q40:Q41 Q43:Q44 Q49:Q50 Q46:Q47">
      <formula1>$D$163:$D$166</formula1>
    </dataValidation>
    <dataValidation type="list" allowBlank="1" showInputMessage="1" showErrorMessage="1" prompt="Select status" sqref="O38 K38 G36 G30 G32 G34 G38 K30 K32 K34 K36 O30 O32 O34 O36 S30 S32 S34 S36 S38">
      <formula1>$E$163:$E$165</formula1>
    </dataValidation>
    <dataValidation type="list" allowBlank="1" showInputMessage="1" showErrorMessage="1" sqref="E142:E143">
      <formula1>$D$16:$D$18</formula1>
    </dataValidation>
    <dataValidation type="list" allowBlank="1" showInputMessage="1" showErrorMessage="1" prompt="Select effectiveness" sqref="G129 K129 O129 S129">
      <formula1>$K$155:$K$159</formula1>
    </dataValidation>
    <dataValidation type="list" allowBlank="1" showInputMessage="1" showErrorMessage="1" prompt="Select a sector" sqref="F63:G63 J63:K63 N63:O63 R63:S63">
      <formula1>$J$146:$J$154</formula1>
    </dataValidation>
    <dataValidation type="decimal" allowBlank="1" showInputMessage="1" showErrorMessage="1" prompt="Enter a number here" errorTitle="Invalid data" error="Please enter a number between 0 and 9999999" sqref="E21:G21 Q27 M21:O21 I27 M27 Q21:S21 I21:K21 E27">
      <formula1>0</formula1>
      <formula2>99999999999</formula2>
    </dataValidation>
    <dataValidation type="decimal" allowBlank="1" showInputMessage="1" showErrorMessage="1" prompt="Enter a percentage (between 0 and 100)" errorTitle="Invalid data" error="Enter a percentage between 0 and 100" sqref="F22:G23 N22:O23 R22:S23 J22:K23">
      <formula1>0</formula1>
      <formula2>100</formula2>
    </dataValidation>
    <dataValidation type="decimal" allowBlank="1" showInputMessage="1" showErrorMessage="1" prompt="Enter a percentage between 0 and 100" errorTitle="Invalid data" error="Please enter a number between 0 and 100" sqref="E22:E23 L63:M63 H63:I63 Q111 Q109 Q107 Q105 M109 M107 M105 I109 I107 I105 E109 E107 E105 D63:E63 Q55 E111 I103 M103 I111 M111 Q103 Q65 M65 I65 Q57 E57 Q28 I57 M57 M55 I55 E103 P63:Q63 E28 Q22:Q23 I28 M28 M22:M23 I22:I23 E65">
      <formula1>0</formula1>
      <formula2>100</formula2>
    </dataValidation>
    <dataValidation type="list" allowBlank="1" showInputMessage="1" showErrorMessage="1" prompt="Select type of policy" sqref="S127 O127 K127">
      <formula1>policy</formula1>
    </dataValidation>
    <dataValidation type="list" allowBlank="1" showInputMessage="1" showErrorMessage="1" prompt="Select income source" sqref="Q115 Q117 Q121 Q119">
      <formula1>incomesource</formula1>
    </dataValidation>
    <dataValidation type="list" allowBlank="1" showInputMessage="1" showErrorMessage="1" prompt="Select the effectiveness of protection/rehabilitation" sqref="S98 S89 S95 S92">
      <formula1>effectiveness</formula1>
    </dataValidation>
    <dataValidation type="list" allowBlank="1" showInputMessage="1" showErrorMessage="1" prompt="Select programme/sector" sqref="F87 J87 N87 R87">
      <formula1>$J$146:$J$154</formula1>
    </dataValidation>
    <dataValidation type="list" allowBlank="1" showInputMessage="1" showErrorMessage="1" prompt="Select level of improvements" sqref="I87 Q87 M87">
      <formula1>effectiveness</formula1>
    </dataValidation>
    <dataValidation type="list" allowBlank="1" showInputMessage="1" showErrorMessage="1" prompt="Select changes in asset" sqref="F71:G76 J71:K76 N71:O76 R71:S76">
      <formula1>$I$155:$I$159</formula1>
    </dataValidation>
    <dataValidation type="list" allowBlank="1" showInputMessage="1" showErrorMessage="1" prompt="Select response level" sqref="F69 J69 N69 R69">
      <formula1>$H$155:$H$159</formula1>
    </dataValidation>
    <dataValidation type="list" allowBlank="1" showInputMessage="1" showErrorMessage="1" prompt="Select geographical scale" sqref="E69 I69 M69 Q69">
      <formula1>$D$151:$D$153</formula1>
    </dataValidation>
    <dataValidation type="list" allowBlank="1" showInputMessage="1" showErrorMessage="1" prompt="Select project/programme sector" sqref="D69 H69 L69 P69 E30 E32 E34 E36 E38 I38 I36 I34 I32 I30 M30 M32 M34 M36 M38 Q38 Q36 Q34 Q32 Q30">
      <formula1>$J$146:$J$154</formula1>
    </dataValidation>
    <dataValidation type="list" allowBlank="1" showInputMessage="1" showErrorMessage="1" prompt="Select level of awarness" sqref="F65:G65 J65:K65 N65:O65 R65:S65">
      <formula1>$G$155:$G$159</formula1>
    </dataValidation>
    <dataValidation type="list" allowBlank="1" showInputMessage="1" showErrorMessage="1" prompt="Select scale" sqref="G59 O59 K59 S59">
      <formula1>$F$155:$F$158</formula1>
    </dataValidation>
    <dataValidation type="list" allowBlank="1" showInputMessage="1" showErrorMessage="1" prompt="Select scale" sqref="F127 J127 N127 R127 F30 F32 F34 F36 F38 J30 J32 J34 J36 J38 N38 N36 N34 N32 N30 R30 R32 R34 R36 R38 E59 I59 M59 Q59">
      <formula1>$D$151:$D$153</formula1>
    </dataValidation>
    <dataValidation type="list" allowBlank="1" showInputMessage="1" showErrorMessage="1" prompt="Select capacity level" sqref="G54 O54 K54 S54">
      <formula1>$F$155:$F$158</formula1>
    </dataValidation>
    <dataValidation type="list" allowBlank="1" showInputMessage="1" showErrorMessage="1" prompt="Select sector" sqref="F54 F59 M127 N54 J54 I127 N59 J59 D71:D76 G78:G83 H71:H76 K78:K83 L71:L76 O78:O83 P71:P76 S78:S83 E127 R59 F113 J113 N113 R113 R54 Q127">
      <formula1>$J$146:$J$154</formula1>
    </dataValidation>
    <dataValidation type="list" allowBlank="1" showInputMessage="1" showErrorMessage="1" sqref="I126 Q126 S126 K112 M77 O77 S112 G126 F112 O126 E126 S77 Q77 M126 K126 G77 I77 K77 O112">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10;" error="Select from the drop-down list" sqref="F27:F28 J27:J28 N27:N28 R27:R28">
      <formula1>$D$135:$D$142</formula1>
    </dataValidation>
    <dataValidation type="whole" allowBlank="1" showInputMessage="1" showErrorMessage="1" promptTitle="Please enter a number here" errorTitle="Please enter a number here" error="Please enter a number here" sqref="D30 P30 P32 P34 P36 P38 L38 L36 L34 L32 L30 H30 H32 H34 H36 H38 D38 D36 D34 D32">
      <formula1>0</formula1>
      <formula2>99999</formula2>
    </dataValidation>
    <dataValidation type="list" allowBlank="1" showInputMessage="1" showErrorMessage="1" prompt="Select hazard addressed by the Early Warning System" errorTitle="Select from the list" error="Select from the list" sqref="S39 S42 S45 S48 O48 O45 O42 O39 K39 K42 K45 K48 G48 G45 G42 G39">
      <formula1>$D$135:$D$142</formula1>
    </dataValidation>
    <dataValidation type="list" allowBlank="1" showInputMessage="1" showErrorMessage="1" prompt="Select type" sqref="F57:G57 J57:K57 N57:O57 R57:S57 D59 H59 L59 P59">
      <formula1>$D$147:$D$149</formula1>
    </dataValidation>
    <dataValidation type="list" allowBlank="1" showInputMessage="1" showErrorMessage="1" sqref="E78:F83 Q78:R83 M78:N83 I78:J83">
      <formula1>type1</formula1>
    </dataValidation>
    <dataValidation type="list" allowBlank="1" showInputMessage="1" showErrorMessage="1" prompt="Select level of improvements" sqref="D87:E87 H87 L87 P87">
      <formula1>$K$155:$K$159</formula1>
    </dataValidation>
    <dataValidation type="list" allowBlank="1" showInputMessage="1" showErrorMessage="1" prompt="Select type" sqref="G87 K87 S87 O87">
      <formula1>$F$136:$F$140</formula1>
    </dataValidation>
    <dataValidation type="list" allowBlank="1" showInputMessage="1" showErrorMessage="1" prompt="Select the level of effectiveness of protection/rehabilitation" error="Please select a level of effectiveness from the drop-down list" sqref="G89:G90 G92:G93 G95:G96 G98:G99 K98:K99 K95:K96 K92:K93 K89:K90 O89:O90 O92:O93 O95:O96 O98:O99 R98:R99 R95:R96 R92:R93 R89:R90">
      <formula1>$K$155:$K$159</formula1>
    </dataValidation>
    <dataValidation type="list" allowBlank="1" showInputMessage="1" showErrorMessage="1" prompt="Select improvement level" error="Please select improvement level from the drop-down list" sqref="F103:G103 J103:K103 N103:O103 R103:S103">
      <formula1>$H$150:$H$154</formula1>
    </dataValidation>
    <dataValidation type="list" allowBlank="1" showInputMessage="1" showErrorMessage="1" prompt="Select adaptation strategy" sqref="G113 K113 O113 S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I129:J129 M129:N129 Q129:R129">
      <formula1>$I$136:$I$140</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10;" sqref="C13"/>
    <dataValidation type="list" allowBlank="1" showInputMessage="1" showErrorMessage="1" prompt="Select overall effectiveness" error="Select from the drop-down list.&#10;" sqref="G27:G28 S27:S28 O27:O28 K27:K28">
      <formula1>$K$155:$K$159</formula1>
    </dataValidation>
  </dataValidations>
  <printOptions/>
  <pageMargins left="0.7" right="0.7" top="0.75" bottom="0.75" header="0.3" footer="0.3"/>
  <pageSetup cellComments="asDisplayed" fitToHeight="0" fitToWidth="1" horizontalDpi="600" verticalDpi="600" orientation="landscape" paperSize="8" scale="34"/>
  <drawing r:id="rId3"/>
  <legacyDrawing r:id="rId2"/>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A1">
      <selection activeCell="H4" sqref="H4"/>
    </sheetView>
  </sheetViews>
  <sheetFormatPr defaultColWidth="8.8515625" defaultRowHeight="15"/>
  <cols>
    <col min="1" max="1" width="2.421875" style="0" customWidth="1"/>
    <col min="2" max="2" width="109.28125" style="0" customWidth="1"/>
    <col min="3" max="3" width="2.421875" style="0" customWidth="1"/>
  </cols>
  <sheetData>
    <row r="1" ht="16.5" thickBot="1">
      <c r="B1" s="39" t="s">
        <v>238</v>
      </c>
    </row>
    <row r="2" ht="306.75" thickBot="1">
      <c r="B2" s="40" t="s">
        <v>239</v>
      </c>
    </row>
    <row r="3" ht="16.5" thickBot="1">
      <c r="B3" s="39" t="s">
        <v>240</v>
      </c>
    </row>
    <row r="4" ht="243" thickBot="1">
      <c r="B4" s="41" t="s">
        <v>241</v>
      </c>
    </row>
  </sheetData>
  <sheetProtection/>
  <printOptions/>
  <pageMargins left="0.7" right="0.7" top="0.75" bottom="0.75" header="0.3" footer="0.3"/>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Mikko Ollikainen</cp:lastModifiedBy>
  <cp:lastPrinted>2016-05-20T11:32:40Z</cp:lastPrinted>
  <dcterms:created xsi:type="dcterms:W3CDTF">2010-11-30T14:15:01Z</dcterms:created>
  <dcterms:modified xsi:type="dcterms:W3CDTF">2017-02-12T02:49:30Z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83</vt:lpwstr>
  </property>
  <property fmtid="{D5CDD505-2E9C-101B-9397-08002B2CF9AE}" pid="5" name="ProjectId">
    <vt:lpwstr>22</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http://wbdocsservices.worldbank.org/services?I4_SERVICE=VC&amp;I4_KEY=TF069012&amp;I4_DOCID=090224b085bfb1e6</vt:lpwstr>
  </property>
  <property fmtid="{D5CDD505-2E9C-101B-9397-08002B2CF9AE}" pid="9" name="UpdatedtoDB">
    <vt:lpwstr>Yes</vt:lpwstr>
  </property>
  <property fmtid="{D5CDD505-2E9C-101B-9397-08002B2CF9AE}" pid="10" name="WorkflowChangePath">
    <vt:lpwstr>6928cf46-c326-4255-ab09-b0d79a1ac86c,4;6928cf46-c326-4255-ab09-b0d79a1ac86c,6;6928cf46-c326-4255-ab09-b0d79a1ac86c,8;</vt:lpwstr>
  </property>
  <property fmtid="{D5CDD505-2E9C-101B-9397-08002B2CF9AE}" pid="11" name="WBDocsApproverName">
    <vt:lpwstr/>
  </property>
  <property fmtid="{D5CDD505-2E9C-101B-9397-08002B2CF9AE}" pid="12" name="DocAuthor_WBDocs">
    <vt:lpwstr>Adaptation Fund Board Secretariat</vt:lpwstr>
  </property>
  <property fmtid="{D5CDD505-2E9C-101B-9397-08002B2CF9AE}" pid="13" name="ProjectStatus">
    <vt:lpwstr>Project Approved</vt:lpwstr>
  </property>
  <property fmtid="{D5CDD505-2E9C-101B-9397-08002B2CF9AE}" pid="14" name="Fund_WBDocs">
    <vt:lpwstr>AF</vt:lpwstr>
  </property>
  <property fmtid="{D5CDD505-2E9C-101B-9397-08002B2CF9AE}" pid="15" name="PublicDoc">
    <vt:lpwstr>Yes</vt:lpwstr>
  </property>
  <property fmtid="{D5CDD505-2E9C-101B-9397-08002B2CF9AE}" pid="16" name="SentToWBDocsPublic">
    <vt:lpwstr>No</vt:lpwstr>
  </property>
  <property fmtid="{D5CDD505-2E9C-101B-9397-08002B2CF9AE}" pid="17" name="WBDocsDocURLPublicOnly">
    <vt:lpwstr/>
  </property>
  <property fmtid="{D5CDD505-2E9C-101B-9397-08002B2CF9AE}" pid="18" name="ApproverUPI_WBDocs">
    <vt:lpwstr>000384891</vt:lpwstr>
  </property>
  <property fmtid="{D5CDD505-2E9C-101B-9397-08002B2CF9AE}" pid="19" name="DocumentType_WBDocs">
    <vt:lpwstr>Project Status Report</vt:lpwstr>
  </property>
</Properties>
</file>