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15" windowWidth="15480" windowHeight="9240" tabRatio="944"/>
  </bookViews>
  <sheets>
    <sheet name="0-Cover Page" sheetId="45" r:id="rId1"/>
    <sheet name="00-Note" sheetId="43" r:id="rId2"/>
    <sheet name="1-Step 1-L-Year" sheetId="34" r:id="rId3"/>
    <sheet name="2-Step 2-L-Year" sheetId="36" r:id="rId4"/>
    <sheet name="3-Step 3-L-Year" sheetId="40" r:id="rId5"/>
    <sheet name="4-Step 4-2011" sheetId="47" r:id="rId6"/>
    <sheet name="5-Step 5-2011" sheetId="39" r:id="rId7"/>
    <sheet name="6-Step 6-2011" sheetId="41" r:id="rId8"/>
    <sheet name="07-Param" sheetId="37" r:id="rId9"/>
  </sheets>
  <externalReferences>
    <externalReference r:id="rId10"/>
    <externalReference r:id="rId11"/>
  </externalReferences>
  <definedNames>
    <definedName name="_xlnm._FilterDatabase" localSheetId="2" hidden="1">'1-Step 1-L-Year'!$A$1:$WUR$381</definedName>
    <definedName name="_xlnm._FilterDatabase" localSheetId="3" hidden="1">'2-Step 2-L-Year'!$A$5:$M$1864</definedName>
    <definedName name="_xlnm._FilterDatabase" localSheetId="4" hidden="1">'3-Step 3-L-Year'!$A$1:$WUQ$381</definedName>
    <definedName name="_xlnm._FilterDatabase" localSheetId="5" hidden="1">'4-Step 4-2011'!$A$1:$WUR$381</definedName>
    <definedName name="_xlnm._FilterDatabase" localSheetId="6" hidden="1">'5-Step 5-2011'!$A$5:$M$1864</definedName>
    <definedName name="_xlnm._FilterDatabase" localSheetId="7" hidden="1">'6-Step 6-2011'!$A$1:$WUQ$381</definedName>
    <definedName name="_Order1" hidden="1">255</definedName>
    <definedName name="Approaches">'07-Param'!$B$2:$C$6</definedName>
    <definedName name="BasicHeadings">'07-Param'!$A$9:$C$163</definedName>
    <definedName name="ColStyle">[1]In_Pri!$H$17</definedName>
    <definedName name="Countries">[1]In_Pri!$H$2</definedName>
    <definedName name="Country" localSheetId="5">'4-Step 4-2011'!$F$2</definedName>
    <definedName name="Country">'1-Step 1-L-Year'!$F$2</definedName>
    <definedName name="Currency">[1]In_Pri!$H$12</definedName>
    <definedName name="Currency_Unit" localSheetId="5">'4-Step 4-2011'!$F$3</definedName>
    <definedName name="Currency_Unit">'1-Step 1-L-Year'!$F$3</definedName>
    <definedName name="D_test3">" = Data_res!R4C6: R  22C6"</definedName>
    <definedName name="DataStyle">[1]In_Pri!$H$18</definedName>
    <definedName name="Estimated" localSheetId="6">'5-Step 5-2011'!$H$5:$I$2272</definedName>
    <definedName name="Estimated">'2-Step 2-L-Year'!$H$5:$I$2272</definedName>
    <definedName name="Estimated11">'5-Step 5-2011'!$H$16:$I$1864</definedName>
    <definedName name="Extrapolated">'5-Step 5-2011'!$H$5:$I$1867</definedName>
    <definedName name="Indicator1">'2-Step 2-L-Year'!$F:$F</definedName>
    <definedName name="Indicator2">'5-Step 5-2011'!$F:$F</definedName>
    <definedName name="LastYearEstimates">'3-Step 3-L-Year'!$B$6:$E$381</definedName>
    <definedName name="LatestYear">'1-Step 1-L-Year'!$F$1</definedName>
    <definedName name="Nomenclature">'[2]08-French'!$B$1:$C$375</definedName>
    <definedName name="OK">#REF!</definedName>
    <definedName name="PivotTableType">[1]In_Pri!$H$4</definedName>
    <definedName name="Pop05_">'2-Step 2-L-Year'!$F$7:$L$7</definedName>
    <definedName name="Prindex">'2-Step 2-L-Year'!$F$9:$L$9</definedName>
    <definedName name="_xlnm.Print_Area" localSheetId="1">'00-Note'!$B$1:$B$2</definedName>
    <definedName name="_xlnm.Print_Area" localSheetId="0">'0-Cover Page'!$B$1:$K$52</definedName>
    <definedName name="_xlnm.Print_Area" localSheetId="2">'1-Step 1-L-Year'!$B$1:$F$381</definedName>
    <definedName name="_xlnm.Print_Area" localSheetId="3">'2-Step 2-L-Year'!$B$2:$K$1869</definedName>
    <definedName name="_xlnm.Print_Area" localSheetId="4">'3-Step 3-L-Year'!$B$1:$E$381</definedName>
    <definedName name="_xlnm.Print_Area" localSheetId="5">'4-Step 4-2011'!$B$1:$F$381</definedName>
    <definedName name="_xlnm.Print_Area" localSheetId="6">'5-Step 5-2011'!$B$2:$K$1869</definedName>
    <definedName name="_xlnm.Print_Area" localSheetId="7">'6-Step 6-2011'!$B$1:$E$381</definedName>
    <definedName name="_xlnm.Print_Titles" localSheetId="2">'1-Step 1-L-Year'!$5:$5</definedName>
    <definedName name="_xlnm.Print_Titles" localSheetId="4">'3-Step 3-L-Year'!$5:$5</definedName>
    <definedName name="_xlnm.Print_Titles" localSheetId="5">'4-Step 4-2011'!$5:$5</definedName>
    <definedName name="_xlnm.Print_Titles" localSheetId="7">'6-Step 6-2011'!$5:$5</definedName>
    <definedName name="Project09">'2-Step 2-L-Year'!$F$8:$L$8</definedName>
    <definedName name="Source1">'2-Step 2-L-Year'!$G:$G</definedName>
    <definedName name="Source2">'5-Step 5-2011'!$G:$G</definedName>
    <definedName name="Step1EN" localSheetId="4">'3-Step 3-L-Year'!$B$6:$E$381</definedName>
    <definedName name="Step1EN" localSheetId="5">'4-Step 4-2011'!$B$6:$F$381</definedName>
    <definedName name="Step1EN" localSheetId="7">'6-Step 6-2011'!$B$6:$E$381</definedName>
    <definedName name="Step1EN">'1-Step 1-L-Year'!$B$6:$F$381</definedName>
    <definedName name="Threshhold">'3-Step 3-L-Year'!$G$5</definedName>
    <definedName name="Threshhold1">'6-Step 6-2011'!$G$5</definedName>
    <definedName name="Total_Discrepancy" localSheetId="5">'4-Step 4-2011'!$F$6</definedName>
    <definedName name="Total_Discrepancy">'1-Step 1-L-Year'!$F$6</definedName>
    <definedName name="Total_Discrepancy11">'4-Step 4-2011'!$F$6</definedName>
    <definedName name="Unit1">'2-Step 2-L-Year'!$J:$J</definedName>
    <definedName name="Unit2">'5-Step 5-2011'!$J:$J</definedName>
    <definedName name="Value1">'2-Step 2-L-Year'!$I:$I</definedName>
    <definedName name="Value2">'5-Step 5-2011'!$I:$I</definedName>
    <definedName name="wrn.results." hidden="1">{#N/A,#N/A,TRUE,"Pri";#N/A,#N/A,TRUE,"Exp"}</definedName>
    <definedName name="Year1">'2-Step 2-L-Year'!$H:$H</definedName>
    <definedName name="Year11">'4-Step 4-2011'!$F$1</definedName>
    <definedName name="Year2">'5-Step 5-2011'!$H:$H</definedName>
  </definedNames>
  <calcPr calcId="125725"/>
</workbook>
</file>

<file path=xl/calcChain.xml><?xml version="1.0" encoding="utf-8"?>
<calcChain xmlns="http://schemas.openxmlformats.org/spreadsheetml/2006/main">
  <c r="B267" i="41"/>
  <c r="C267"/>
  <c r="F267" i="47"/>
  <c r="D267"/>
  <c r="D266" s="1"/>
  <c r="B267" i="40"/>
  <c r="C267"/>
  <c r="F267" i="34"/>
  <c r="D267"/>
  <c r="D266" s="1"/>
  <c r="J18" i="39"/>
  <c r="H18"/>
  <c r="F18"/>
  <c r="D1862" i="36"/>
  <c r="D1861"/>
  <c r="D1860"/>
  <c r="D1859"/>
  <c r="D1858"/>
  <c r="D1850"/>
  <c r="D1849"/>
  <c r="D1848"/>
  <c r="D1847"/>
  <c r="D1846"/>
  <c r="D1838"/>
  <c r="D1837"/>
  <c r="D1836"/>
  <c r="D1835"/>
  <c r="D1834"/>
  <c r="D1826"/>
  <c r="D1825"/>
  <c r="D1824"/>
  <c r="D1823"/>
  <c r="D1822"/>
  <c r="D1814"/>
  <c r="D1813"/>
  <c r="D1812"/>
  <c r="D1811"/>
  <c r="D1810"/>
  <c r="D1802"/>
  <c r="D1801"/>
  <c r="D1800"/>
  <c r="D1799"/>
  <c r="D1798"/>
  <c r="D1790"/>
  <c r="D1789"/>
  <c r="D1788"/>
  <c r="D1787"/>
  <c r="D1786"/>
  <c r="D1778"/>
  <c r="D1777"/>
  <c r="D1776"/>
  <c r="D1775"/>
  <c r="D1774"/>
  <c r="D1766"/>
  <c r="D1765"/>
  <c r="D1764"/>
  <c r="D1763"/>
  <c r="D1762"/>
  <c r="D1754"/>
  <c r="D1753"/>
  <c r="D1752"/>
  <c r="D1751"/>
  <c r="D1750"/>
  <c r="D1742"/>
  <c r="D1741"/>
  <c r="D1740"/>
  <c r="D1739"/>
  <c r="D1738"/>
  <c r="D1730"/>
  <c r="D1729"/>
  <c r="D1728"/>
  <c r="D1727"/>
  <c r="D1726"/>
  <c r="D1718"/>
  <c r="D1717"/>
  <c r="D1716"/>
  <c r="D1715"/>
  <c r="D1714"/>
  <c r="D1706"/>
  <c r="D1705"/>
  <c r="D1704"/>
  <c r="D1703"/>
  <c r="D1702"/>
  <c r="D1694"/>
  <c r="D1693"/>
  <c r="D1692"/>
  <c r="D1691"/>
  <c r="D1690"/>
  <c r="D1682"/>
  <c r="D1681"/>
  <c r="D1680"/>
  <c r="D1679"/>
  <c r="D1678"/>
  <c r="D1670"/>
  <c r="D1669"/>
  <c r="D1668"/>
  <c r="D1667"/>
  <c r="D1666"/>
  <c r="D1658"/>
  <c r="D1657"/>
  <c r="D1656"/>
  <c r="D1655"/>
  <c r="D1654"/>
  <c r="D1646"/>
  <c r="D1645"/>
  <c r="D1644"/>
  <c r="D1643"/>
  <c r="D1642"/>
  <c r="D1634"/>
  <c r="D1633"/>
  <c r="D1632"/>
  <c r="D1631"/>
  <c r="D1630"/>
  <c r="D1622"/>
  <c r="D1621"/>
  <c r="D1620"/>
  <c r="D1619"/>
  <c r="D1618"/>
  <c r="D1610"/>
  <c r="D1609"/>
  <c r="D1608"/>
  <c r="D1607"/>
  <c r="D1606"/>
  <c r="D1598"/>
  <c r="D1597"/>
  <c r="D1596"/>
  <c r="D1595"/>
  <c r="D1594"/>
  <c r="D1586"/>
  <c r="D1585"/>
  <c r="D1584"/>
  <c r="D1583"/>
  <c r="D1582"/>
  <c r="D1574"/>
  <c r="D1573"/>
  <c r="D1572"/>
  <c r="D1571"/>
  <c r="D1570"/>
  <c r="D1562"/>
  <c r="D1561"/>
  <c r="D1560"/>
  <c r="D1559"/>
  <c r="D1558"/>
  <c r="D1550"/>
  <c r="D1549"/>
  <c r="D1548"/>
  <c r="D1547"/>
  <c r="D1546"/>
  <c r="D1538"/>
  <c r="D1537"/>
  <c r="D1536"/>
  <c r="D1535"/>
  <c r="D1534"/>
  <c r="D1526"/>
  <c r="D1525"/>
  <c r="D1524"/>
  <c r="D1523"/>
  <c r="D1522"/>
  <c r="D1514"/>
  <c r="D1513"/>
  <c r="D1512"/>
  <c r="D1511"/>
  <c r="D1510"/>
  <c r="D1502"/>
  <c r="D1501"/>
  <c r="D1500"/>
  <c r="D1499"/>
  <c r="D1498"/>
  <c r="D1490"/>
  <c r="D1489"/>
  <c r="D1488"/>
  <c r="D1487"/>
  <c r="D1486"/>
  <c r="D1478"/>
  <c r="D1477"/>
  <c r="D1476"/>
  <c r="D1475"/>
  <c r="D1474"/>
  <c r="D1466"/>
  <c r="D1465"/>
  <c r="D1464"/>
  <c r="D1463"/>
  <c r="D1462"/>
  <c r="D1454"/>
  <c r="D1453"/>
  <c r="D1452"/>
  <c r="D1451"/>
  <c r="D1450"/>
  <c r="D1442"/>
  <c r="D1441"/>
  <c r="D1440"/>
  <c r="D1439"/>
  <c r="D1438"/>
  <c r="D1430"/>
  <c r="D1429"/>
  <c r="D1428"/>
  <c r="D1427"/>
  <c r="D1426"/>
  <c r="D1418"/>
  <c r="D1417"/>
  <c r="D1416"/>
  <c r="D1415"/>
  <c r="D1414"/>
  <c r="D1406"/>
  <c r="D1405"/>
  <c r="D1404"/>
  <c r="D1403"/>
  <c r="D1402"/>
  <c r="D1394"/>
  <c r="D1393"/>
  <c r="D1392"/>
  <c r="D1391"/>
  <c r="D1390"/>
  <c r="D1382"/>
  <c r="D1381"/>
  <c r="D1380"/>
  <c r="D1379"/>
  <c r="D1378"/>
  <c r="D1370"/>
  <c r="D1369"/>
  <c r="D1368"/>
  <c r="D1367"/>
  <c r="D1366"/>
  <c r="D1358"/>
  <c r="D1357"/>
  <c r="D1356"/>
  <c r="D1355"/>
  <c r="D1354"/>
  <c r="D1346"/>
  <c r="D1345"/>
  <c r="D1344"/>
  <c r="D1343"/>
  <c r="D1342"/>
  <c r="D1334"/>
  <c r="D1333"/>
  <c r="D1332"/>
  <c r="D1331"/>
  <c r="D1330"/>
  <c r="D1322"/>
  <c r="D1321"/>
  <c r="D1320"/>
  <c r="D1319"/>
  <c r="D1318"/>
  <c r="D1310"/>
  <c r="D1309"/>
  <c r="D1308"/>
  <c r="D1307"/>
  <c r="D1306"/>
  <c r="D1298"/>
  <c r="D1297"/>
  <c r="D1296"/>
  <c r="D1295"/>
  <c r="D1294"/>
  <c r="D1286"/>
  <c r="D1285"/>
  <c r="D1284"/>
  <c r="D1283"/>
  <c r="D1282"/>
  <c r="D1274"/>
  <c r="D1273"/>
  <c r="D1272"/>
  <c r="D1271"/>
  <c r="D1270"/>
  <c r="D1262"/>
  <c r="D1261"/>
  <c r="D1260"/>
  <c r="D1259"/>
  <c r="D1258"/>
  <c r="D1250"/>
  <c r="D1249"/>
  <c r="D1248"/>
  <c r="D1247"/>
  <c r="D1246"/>
  <c r="D1238"/>
  <c r="D1237"/>
  <c r="D1236"/>
  <c r="D1235"/>
  <c r="D1234"/>
  <c r="D1226"/>
  <c r="D1225"/>
  <c r="D1224"/>
  <c r="D1223"/>
  <c r="D1222"/>
  <c r="D1214"/>
  <c r="D1213"/>
  <c r="D1212"/>
  <c r="D1211"/>
  <c r="D1210"/>
  <c r="D1202"/>
  <c r="D1201"/>
  <c r="D1200"/>
  <c r="D1199"/>
  <c r="D1198"/>
  <c r="D1190"/>
  <c r="D1189"/>
  <c r="D1188"/>
  <c r="D1187"/>
  <c r="D1186"/>
  <c r="D1178"/>
  <c r="D1177"/>
  <c r="D1176"/>
  <c r="D1175"/>
  <c r="D1174"/>
  <c r="D1166"/>
  <c r="D1165"/>
  <c r="D1164"/>
  <c r="D1163"/>
  <c r="D1162"/>
  <c r="D1154"/>
  <c r="D1153"/>
  <c r="D1152"/>
  <c r="D1151"/>
  <c r="D1150"/>
  <c r="D1142"/>
  <c r="D1141"/>
  <c r="D1140"/>
  <c r="D1139"/>
  <c r="D1138"/>
  <c r="D1130"/>
  <c r="D1129"/>
  <c r="D1128"/>
  <c r="D1127"/>
  <c r="D1126"/>
  <c r="D1118"/>
  <c r="D1117"/>
  <c r="D1116"/>
  <c r="D1115"/>
  <c r="D1114"/>
  <c r="D1106"/>
  <c r="D1105"/>
  <c r="D1104"/>
  <c r="D1103"/>
  <c r="D1102"/>
  <c r="D1094"/>
  <c r="D1093"/>
  <c r="D1092"/>
  <c r="D1091"/>
  <c r="D1090"/>
  <c r="D1082"/>
  <c r="D1081"/>
  <c r="D1080"/>
  <c r="D1079"/>
  <c r="D1078"/>
  <c r="D1070"/>
  <c r="D1069"/>
  <c r="D1068"/>
  <c r="D1067"/>
  <c r="D1066"/>
  <c r="D1058"/>
  <c r="D1057"/>
  <c r="D1056"/>
  <c r="D1055"/>
  <c r="D1054"/>
  <c r="D1046"/>
  <c r="D1045"/>
  <c r="D1044"/>
  <c r="D1043"/>
  <c r="D1042"/>
  <c r="D1034"/>
  <c r="D1033"/>
  <c r="D1032"/>
  <c r="D1031"/>
  <c r="D1030"/>
  <c r="D1022"/>
  <c r="D1021"/>
  <c r="D1020"/>
  <c r="D1019"/>
  <c r="D1018"/>
  <c r="D1010"/>
  <c r="D1009"/>
  <c r="D1008"/>
  <c r="D1007"/>
  <c r="D1006"/>
  <c r="D998"/>
  <c r="D997"/>
  <c r="D996"/>
  <c r="D995"/>
  <c r="D994"/>
  <c r="D986"/>
  <c r="D985"/>
  <c r="D984"/>
  <c r="D983"/>
  <c r="D982"/>
  <c r="D974"/>
  <c r="D973"/>
  <c r="D972"/>
  <c r="D971"/>
  <c r="D970"/>
  <c r="D962"/>
  <c r="D961"/>
  <c r="D960"/>
  <c r="D959"/>
  <c r="D958"/>
  <c r="D950"/>
  <c r="D949"/>
  <c r="D948"/>
  <c r="D947"/>
  <c r="D946"/>
  <c r="D938"/>
  <c r="D937"/>
  <c r="D936"/>
  <c r="D935"/>
  <c r="D934"/>
  <c r="D926"/>
  <c r="D925"/>
  <c r="D924"/>
  <c r="D923"/>
  <c r="D922"/>
  <c r="D914"/>
  <c r="D913"/>
  <c r="D912"/>
  <c r="D911"/>
  <c r="D910"/>
  <c r="D902"/>
  <c r="D901"/>
  <c r="D900"/>
  <c r="D899"/>
  <c r="D898"/>
  <c r="D890"/>
  <c r="D889"/>
  <c r="D888"/>
  <c r="D887"/>
  <c r="D886"/>
  <c r="D878"/>
  <c r="D877"/>
  <c r="D876"/>
  <c r="D875"/>
  <c r="D874"/>
  <c r="D866"/>
  <c r="D865"/>
  <c r="D864"/>
  <c r="D863"/>
  <c r="D862"/>
  <c r="D854"/>
  <c r="D853"/>
  <c r="D852"/>
  <c r="D851"/>
  <c r="D850"/>
  <c r="D842"/>
  <c r="D841"/>
  <c r="D840"/>
  <c r="D839"/>
  <c r="D838"/>
  <c r="D830"/>
  <c r="D829"/>
  <c r="D828"/>
  <c r="D827"/>
  <c r="D826"/>
  <c r="D818"/>
  <c r="D817"/>
  <c r="D816"/>
  <c r="D815"/>
  <c r="D814"/>
  <c r="D806"/>
  <c r="D805"/>
  <c r="D804"/>
  <c r="D803"/>
  <c r="D802"/>
  <c r="D794"/>
  <c r="D793"/>
  <c r="D792"/>
  <c r="D791"/>
  <c r="D790"/>
  <c r="D782"/>
  <c r="D781"/>
  <c r="D780"/>
  <c r="D779"/>
  <c r="D778"/>
  <c r="D770"/>
  <c r="D769"/>
  <c r="D768"/>
  <c r="D767"/>
  <c r="D766"/>
  <c r="D758"/>
  <c r="D757"/>
  <c r="D756"/>
  <c r="D755"/>
  <c r="D754"/>
  <c r="D746"/>
  <c r="D745"/>
  <c r="D744"/>
  <c r="D743"/>
  <c r="D742"/>
  <c r="D734"/>
  <c r="D733"/>
  <c r="D732"/>
  <c r="D731"/>
  <c r="D730"/>
  <c r="D722"/>
  <c r="D721"/>
  <c r="D720"/>
  <c r="D719"/>
  <c r="D718"/>
  <c r="D710"/>
  <c r="D709"/>
  <c r="D708"/>
  <c r="D707"/>
  <c r="D706"/>
  <c r="D698"/>
  <c r="D697"/>
  <c r="D696"/>
  <c r="D695"/>
  <c r="D694"/>
  <c r="D686"/>
  <c r="D685"/>
  <c r="D684"/>
  <c r="D683"/>
  <c r="D682"/>
  <c r="D674"/>
  <c r="D673"/>
  <c r="D672"/>
  <c r="D671"/>
  <c r="D670"/>
  <c r="D662"/>
  <c r="D661"/>
  <c r="D660"/>
  <c r="D659"/>
  <c r="D658"/>
  <c r="D650"/>
  <c r="D649"/>
  <c r="D648"/>
  <c r="D647"/>
  <c r="D646"/>
  <c r="D638"/>
  <c r="D637"/>
  <c r="D636"/>
  <c r="D635"/>
  <c r="D634"/>
  <c r="D626"/>
  <c r="D625"/>
  <c r="D624"/>
  <c r="D623"/>
  <c r="D622"/>
  <c r="D614"/>
  <c r="D613"/>
  <c r="D612"/>
  <c r="D611"/>
  <c r="D610"/>
  <c r="D602"/>
  <c r="D601"/>
  <c r="D600"/>
  <c r="D599"/>
  <c r="D598"/>
  <c r="D590"/>
  <c r="D589"/>
  <c r="D588"/>
  <c r="D587"/>
  <c r="D586"/>
  <c r="D578"/>
  <c r="D577"/>
  <c r="D576"/>
  <c r="D575"/>
  <c r="D574"/>
  <c r="D566"/>
  <c r="D565"/>
  <c r="D564"/>
  <c r="D563"/>
  <c r="D562"/>
  <c r="D554"/>
  <c r="D553"/>
  <c r="D552"/>
  <c r="D551"/>
  <c r="D550"/>
  <c r="D542"/>
  <c r="D541"/>
  <c r="D540"/>
  <c r="D539"/>
  <c r="D538"/>
  <c r="D530"/>
  <c r="D529"/>
  <c r="D528"/>
  <c r="D527"/>
  <c r="D526"/>
  <c r="D518"/>
  <c r="D517"/>
  <c r="D516"/>
  <c r="D515"/>
  <c r="D514"/>
  <c r="D506"/>
  <c r="D505"/>
  <c r="D504"/>
  <c r="D503"/>
  <c r="D502"/>
  <c r="D494"/>
  <c r="D493"/>
  <c r="D492"/>
  <c r="D491"/>
  <c r="D490"/>
  <c r="D482"/>
  <c r="D481"/>
  <c r="D480"/>
  <c r="D479"/>
  <c r="D478"/>
  <c r="D470"/>
  <c r="D469"/>
  <c r="D468"/>
  <c r="D467"/>
  <c r="D466"/>
  <c r="D458"/>
  <c r="D457"/>
  <c r="D456"/>
  <c r="D455"/>
  <c r="D454"/>
  <c r="D446"/>
  <c r="D445"/>
  <c r="D444"/>
  <c r="D443"/>
  <c r="D442"/>
  <c r="D434"/>
  <c r="D433"/>
  <c r="D432"/>
  <c r="D431"/>
  <c r="D430"/>
  <c r="D422"/>
  <c r="D421"/>
  <c r="D420"/>
  <c r="D419"/>
  <c r="D418"/>
  <c r="D410"/>
  <c r="D409"/>
  <c r="D408"/>
  <c r="D407"/>
  <c r="D406"/>
  <c r="D398"/>
  <c r="D397"/>
  <c r="D396"/>
  <c r="D395"/>
  <c r="D394"/>
  <c r="D386"/>
  <c r="D385"/>
  <c r="D384"/>
  <c r="D383"/>
  <c r="D382"/>
  <c r="D374"/>
  <c r="D373"/>
  <c r="D372"/>
  <c r="D371"/>
  <c r="D370"/>
  <c r="D362"/>
  <c r="D361"/>
  <c r="D360"/>
  <c r="D359"/>
  <c r="D358"/>
  <c r="D350"/>
  <c r="D349"/>
  <c r="D348"/>
  <c r="D347"/>
  <c r="D346"/>
  <c r="D338"/>
  <c r="D337"/>
  <c r="D336"/>
  <c r="D335"/>
  <c r="D334"/>
  <c r="D326"/>
  <c r="D325"/>
  <c r="D324"/>
  <c r="D323"/>
  <c r="D322"/>
  <c r="D314"/>
  <c r="D313"/>
  <c r="D312"/>
  <c r="D311"/>
  <c r="D310"/>
  <c r="D302"/>
  <c r="D301"/>
  <c r="D300"/>
  <c r="D299"/>
  <c r="D298"/>
  <c r="D290"/>
  <c r="D289"/>
  <c r="D288"/>
  <c r="D287"/>
  <c r="D286"/>
  <c r="D278"/>
  <c r="D277"/>
  <c r="D276"/>
  <c r="D275"/>
  <c r="D274"/>
  <c r="D266"/>
  <c r="D265"/>
  <c r="D264"/>
  <c r="D263"/>
  <c r="D262"/>
  <c r="D254"/>
  <c r="D253"/>
  <c r="D252"/>
  <c r="D251"/>
  <c r="D250"/>
  <c r="D242"/>
  <c r="D241"/>
  <c r="D240"/>
  <c r="D239"/>
  <c r="D238"/>
  <c r="D230"/>
  <c r="D229"/>
  <c r="D228"/>
  <c r="D227"/>
  <c r="D226"/>
  <c r="D218"/>
  <c r="D217"/>
  <c r="D216"/>
  <c r="D215"/>
  <c r="D214"/>
  <c r="D206"/>
  <c r="D205"/>
  <c r="D204"/>
  <c r="D203"/>
  <c r="D202"/>
  <c r="D194"/>
  <c r="D193"/>
  <c r="D192"/>
  <c r="D191"/>
  <c r="D190"/>
  <c r="D182"/>
  <c r="D181"/>
  <c r="D180"/>
  <c r="D179"/>
  <c r="D178"/>
  <c r="D170"/>
  <c r="D169"/>
  <c r="D168"/>
  <c r="D167"/>
  <c r="D166"/>
  <c r="D158"/>
  <c r="D157"/>
  <c r="D156"/>
  <c r="D155"/>
  <c r="D154"/>
  <c r="D146"/>
  <c r="D145"/>
  <c r="D144"/>
  <c r="D143"/>
  <c r="D142"/>
  <c r="D134"/>
  <c r="D133"/>
  <c r="D132"/>
  <c r="D131"/>
  <c r="D130"/>
  <c r="D122"/>
  <c r="D121"/>
  <c r="D120"/>
  <c r="D119"/>
  <c r="D118"/>
  <c r="D110"/>
  <c r="D109"/>
  <c r="D108"/>
  <c r="D107"/>
  <c r="D106"/>
  <c r="D98"/>
  <c r="D97"/>
  <c r="D96"/>
  <c r="D95"/>
  <c r="D94"/>
  <c r="D86"/>
  <c r="D85"/>
  <c r="D84"/>
  <c r="D83"/>
  <c r="D82"/>
  <c r="D74"/>
  <c r="D73"/>
  <c r="D72"/>
  <c r="D71"/>
  <c r="D70"/>
  <c r="D62"/>
  <c r="D61"/>
  <c r="D60"/>
  <c r="D59"/>
  <c r="D58"/>
  <c r="D50"/>
  <c r="D49"/>
  <c r="D48"/>
  <c r="D47"/>
  <c r="D46"/>
  <c r="D38"/>
  <c r="D37"/>
  <c r="D36"/>
  <c r="D35"/>
  <c r="D34"/>
  <c r="D26"/>
  <c r="D25"/>
  <c r="D24"/>
  <c r="D23"/>
  <c r="D22"/>
  <c r="D14"/>
  <c r="D13"/>
  <c r="D12"/>
  <c r="D11"/>
  <c r="D10"/>
  <c r="B6"/>
  <c r="D6" s="1"/>
  <c r="D1862" i="39"/>
  <c r="D1861"/>
  <c r="D1860"/>
  <c r="D1859"/>
  <c r="D1858"/>
  <c r="D1850"/>
  <c r="D1849"/>
  <c r="D1848"/>
  <c r="D1847"/>
  <c r="D1846"/>
  <c r="D1838"/>
  <c r="D1837"/>
  <c r="D1836"/>
  <c r="D1835"/>
  <c r="D1834"/>
  <c r="D1826"/>
  <c r="D1825"/>
  <c r="D1824"/>
  <c r="D1823"/>
  <c r="D1822"/>
  <c r="D1814"/>
  <c r="D1813"/>
  <c r="D1812"/>
  <c r="D1811"/>
  <c r="D1810"/>
  <c r="D1802"/>
  <c r="D1801"/>
  <c r="D1800"/>
  <c r="D1799"/>
  <c r="D1798"/>
  <c r="D1790"/>
  <c r="D1789"/>
  <c r="D1788"/>
  <c r="D1787"/>
  <c r="D1786"/>
  <c r="D1778"/>
  <c r="D1777"/>
  <c r="D1776"/>
  <c r="D1775"/>
  <c r="D1774"/>
  <c r="D1766"/>
  <c r="D1765"/>
  <c r="D1764"/>
  <c r="D1763"/>
  <c r="D1762"/>
  <c r="D1754"/>
  <c r="D1753"/>
  <c r="D1752"/>
  <c r="D1751"/>
  <c r="D1750"/>
  <c r="D1742"/>
  <c r="D1741"/>
  <c r="D1740"/>
  <c r="D1739"/>
  <c r="D1738"/>
  <c r="D1730"/>
  <c r="D1729"/>
  <c r="D1728"/>
  <c r="D1727"/>
  <c r="D1726"/>
  <c r="D1718"/>
  <c r="D1717"/>
  <c r="D1716"/>
  <c r="D1715"/>
  <c r="D1714"/>
  <c r="D1706"/>
  <c r="D1705"/>
  <c r="D1704"/>
  <c r="D1703"/>
  <c r="D1702"/>
  <c r="D1694"/>
  <c r="D1693"/>
  <c r="D1692"/>
  <c r="D1691"/>
  <c r="D1690"/>
  <c r="D1682"/>
  <c r="D1681"/>
  <c r="D1680"/>
  <c r="D1679"/>
  <c r="D1678"/>
  <c r="D1670"/>
  <c r="D1669"/>
  <c r="D1668"/>
  <c r="D1667"/>
  <c r="D1666"/>
  <c r="D1658"/>
  <c r="D1657"/>
  <c r="D1656"/>
  <c r="D1655"/>
  <c r="D1654"/>
  <c r="D1646"/>
  <c r="D1645"/>
  <c r="D1644"/>
  <c r="D1643"/>
  <c r="D1642"/>
  <c r="D1634"/>
  <c r="D1633"/>
  <c r="D1632"/>
  <c r="D1631"/>
  <c r="D1630"/>
  <c r="D1622"/>
  <c r="D1621"/>
  <c r="D1620"/>
  <c r="D1619"/>
  <c r="D1618"/>
  <c r="D1610"/>
  <c r="D1609"/>
  <c r="D1608"/>
  <c r="D1607"/>
  <c r="D1606"/>
  <c r="D1598"/>
  <c r="D1597"/>
  <c r="D1596"/>
  <c r="D1595"/>
  <c r="D1594"/>
  <c r="D1586"/>
  <c r="D1585"/>
  <c r="D1584"/>
  <c r="D1583"/>
  <c r="D1582"/>
  <c r="D1574"/>
  <c r="D1573"/>
  <c r="D1572"/>
  <c r="D1571"/>
  <c r="D1570"/>
  <c r="D1562"/>
  <c r="D1561"/>
  <c r="D1560"/>
  <c r="D1559"/>
  <c r="D1558"/>
  <c r="D1550"/>
  <c r="D1549"/>
  <c r="D1548"/>
  <c r="D1547"/>
  <c r="D1546"/>
  <c r="D1538"/>
  <c r="D1537"/>
  <c r="D1536"/>
  <c r="D1535"/>
  <c r="D1534"/>
  <c r="D1526"/>
  <c r="D1525"/>
  <c r="D1524"/>
  <c r="D1523"/>
  <c r="D1522"/>
  <c r="D1514"/>
  <c r="D1513"/>
  <c r="D1512"/>
  <c r="D1511"/>
  <c r="D1510"/>
  <c r="D1502"/>
  <c r="D1501"/>
  <c r="D1500"/>
  <c r="D1499"/>
  <c r="D1498"/>
  <c r="D1490"/>
  <c r="D1489"/>
  <c r="D1488"/>
  <c r="D1487"/>
  <c r="D1486"/>
  <c r="D1478"/>
  <c r="D1477"/>
  <c r="D1476"/>
  <c r="D1475"/>
  <c r="D1474"/>
  <c r="D1466"/>
  <c r="D1465"/>
  <c r="D1464"/>
  <c r="D1463"/>
  <c r="D1462"/>
  <c r="D1454"/>
  <c r="D1453"/>
  <c r="D1452"/>
  <c r="D1451"/>
  <c r="D1450"/>
  <c r="D1442"/>
  <c r="D1441"/>
  <c r="D1440"/>
  <c r="D1439"/>
  <c r="D1438"/>
  <c r="D1430"/>
  <c r="D1429"/>
  <c r="D1428"/>
  <c r="D1427"/>
  <c r="D1426"/>
  <c r="D1418"/>
  <c r="D1417"/>
  <c r="D1416"/>
  <c r="D1415"/>
  <c r="D1414"/>
  <c r="D1406"/>
  <c r="D1405"/>
  <c r="D1404"/>
  <c r="D1403"/>
  <c r="D1402"/>
  <c r="D1394"/>
  <c r="D1393"/>
  <c r="D1392"/>
  <c r="D1391"/>
  <c r="D1390"/>
  <c r="D1382"/>
  <c r="D1381"/>
  <c r="D1380"/>
  <c r="D1379"/>
  <c r="D1378"/>
  <c r="D1370"/>
  <c r="D1369"/>
  <c r="D1368"/>
  <c r="D1367"/>
  <c r="D1366"/>
  <c r="D1358"/>
  <c r="D1357"/>
  <c r="D1356"/>
  <c r="D1355"/>
  <c r="D1354"/>
  <c r="D1346"/>
  <c r="D1345"/>
  <c r="D1344"/>
  <c r="D1343"/>
  <c r="D1342"/>
  <c r="D1334"/>
  <c r="D1333"/>
  <c r="D1332"/>
  <c r="D1331"/>
  <c r="D1330"/>
  <c r="D1322"/>
  <c r="D1321"/>
  <c r="D1320"/>
  <c r="D1319"/>
  <c r="D1318"/>
  <c r="D1310"/>
  <c r="D1309"/>
  <c r="D1308"/>
  <c r="D1307"/>
  <c r="D1306"/>
  <c r="D1298"/>
  <c r="D1297"/>
  <c r="D1296"/>
  <c r="D1295"/>
  <c r="D1294"/>
  <c r="D1286"/>
  <c r="D1285"/>
  <c r="D1284"/>
  <c r="D1283"/>
  <c r="D1282"/>
  <c r="D1274"/>
  <c r="D1273"/>
  <c r="D1272"/>
  <c r="D1271"/>
  <c r="D1270"/>
  <c r="D1262"/>
  <c r="D1261"/>
  <c r="D1260"/>
  <c r="D1259"/>
  <c r="D1258"/>
  <c r="D1250"/>
  <c r="D1249"/>
  <c r="D1248"/>
  <c r="D1247"/>
  <c r="D1246"/>
  <c r="D1238"/>
  <c r="D1237"/>
  <c r="D1236"/>
  <c r="D1235"/>
  <c r="D1234"/>
  <c r="D1226"/>
  <c r="D1225"/>
  <c r="D1224"/>
  <c r="D1223"/>
  <c r="D1222"/>
  <c r="D1214"/>
  <c r="D1213"/>
  <c r="D1212"/>
  <c r="D1211"/>
  <c r="D1210"/>
  <c r="D1202"/>
  <c r="D1201"/>
  <c r="D1200"/>
  <c r="D1199"/>
  <c r="D1198"/>
  <c r="D1190"/>
  <c r="D1189"/>
  <c r="D1188"/>
  <c r="D1187"/>
  <c r="D1186"/>
  <c r="D1178"/>
  <c r="D1177"/>
  <c r="D1176"/>
  <c r="D1175"/>
  <c r="D1174"/>
  <c r="D1166"/>
  <c r="D1165"/>
  <c r="D1164"/>
  <c r="D1163"/>
  <c r="D1162"/>
  <c r="D1154"/>
  <c r="D1153"/>
  <c r="D1152"/>
  <c r="D1151"/>
  <c r="D1150"/>
  <c r="D1142"/>
  <c r="D1141"/>
  <c r="D1140"/>
  <c r="D1139"/>
  <c r="D1138"/>
  <c r="D1130"/>
  <c r="D1129"/>
  <c r="D1128"/>
  <c r="D1127"/>
  <c r="D1126"/>
  <c r="D1118"/>
  <c r="D1117"/>
  <c r="D1116"/>
  <c r="D1115"/>
  <c r="D1114"/>
  <c r="D1106"/>
  <c r="D1105"/>
  <c r="D1104"/>
  <c r="D1103"/>
  <c r="D1102"/>
  <c r="D1094"/>
  <c r="D1093"/>
  <c r="D1092"/>
  <c r="D1091"/>
  <c r="D1090"/>
  <c r="D1082"/>
  <c r="D1081"/>
  <c r="D1080"/>
  <c r="D1079"/>
  <c r="D1078"/>
  <c r="D1070"/>
  <c r="D1069"/>
  <c r="D1068"/>
  <c r="D1067"/>
  <c r="D1066"/>
  <c r="D1058"/>
  <c r="D1057"/>
  <c r="D1056"/>
  <c r="D1055"/>
  <c r="D1054"/>
  <c r="D1046"/>
  <c r="D1045"/>
  <c r="D1044"/>
  <c r="D1043"/>
  <c r="D1042"/>
  <c r="D1034"/>
  <c r="D1033"/>
  <c r="D1032"/>
  <c r="D1031"/>
  <c r="D1030"/>
  <c r="D1022"/>
  <c r="D1021"/>
  <c r="D1020"/>
  <c r="D1019"/>
  <c r="D1018"/>
  <c r="D1010"/>
  <c r="D1009"/>
  <c r="D1008"/>
  <c r="D1007"/>
  <c r="D1006"/>
  <c r="D998"/>
  <c r="D997"/>
  <c r="D996"/>
  <c r="D995"/>
  <c r="D994"/>
  <c r="D986"/>
  <c r="D985"/>
  <c r="D984"/>
  <c r="D983"/>
  <c r="D982"/>
  <c r="D974"/>
  <c r="D973"/>
  <c r="D972"/>
  <c r="D971"/>
  <c r="D970"/>
  <c r="D962"/>
  <c r="D961"/>
  <c r="D960"/>
  <c r="D959"/>
  <c r="D958"/>
  <c r="D950"/>
  <c r="D949"/>
  <c r="D948"/>
  <c r="D947"/>
  <c r="D946"/>
  <c r="D938"/>
  <c r="D937"/>
  <c r="D936"/>
  <c r="D935"/>
  <c r="D934"/>
  <c r="D926"/>
  <c r="D925"/>
  <c r="D924"/>
  <c r="D923"/>
  <c r="D922"/>
  <c r="D914"/>
  <c r="D913"/>
  <c r="D912"/>
  <c r="D911"/>
  <c r="D910"/>
  <c r="D902"/>
  <c r="D901"/>
  <c r="D900"/>
  <c r="D899"/>
  <c r="D898"/>
  <c r="D890"/>
  <c r="D889"/>
  <c r="D888"/>
  <c r="D887"/>
  <c r="D886"/>
  <c r="D878"/>
  <c r="D877"/>
  <c r="D876"/>
  <c r="D875"/>
  <c r="D874"/>
  <c r="D866"/>
  <c r="D865"/>
  <c r="D864"/>
  <c r="D863"/>
  <c r="D862"/>
  <c r="D854"/>
  <c r="D853"/>
  <c r="D852"/>
  <c r="D851"/>
  <c r="D850"/>
  <c r="D842"/>
  <c r="D841"/>
  <c r="D840"/>
  <c r="D839"/>
  <c r="D838"/>
  <c r="D830"/>
  <c r="D829"/>
  <c r="D828"/>
  <c r="D827"/>
  <c r="D826"/>
  <c r="D818"/>
  <c r="D817"/>
  <c r="D816"/>
  <c r="D815"/>
  <c r="D814"/>
  <c r="D806"/>
  <c r="D805"/>
  <c r="D804"/>
  <c r="D803"/>
  <c r="D802"/>
  <c r="D794"/>
  <c r="D793"/>
  <c r="D792"/>
  <c r="D791"/>
  <c r="D790"/>
  <c r="D782"/>
  <c r="D781"/>
  <c r="D780"/>
  <c r="D779"/>
  <c r="D778"/>
  <c r="D770"/>
  <c r="D769"/>
  <c r="D768"/>
  <c r="D767"/>
  <c r="D766"/>
  <c r="D758"/>
  <c r="D757"/>
  <c r="D756"/>
  <c r="D755"/>
  <c r="D754"/>
  <c r="D746"/>
  <c r="D745"/>
  <c r="D744"/>
  <c r="D743"/>
  <c r="D742"/>
  <c r="D734"/>
  <c r="D733"/>
  <c r="D732"/>
  <c r="D731"/>
  <c r="D730"/>
  <c r="D722"/>
  <c r="D721"/>
  <c r="D720"/>
  <c r="D719"/>
  <c r="D718"/>
  <c r="D710"/>
  <c r="D709"/>
  <c r="D708"/>
  <c r="D707"/>
  <c r="D706"/>
  <c r="D698"/>
  <c r="D697"/>
  <c r="D696"/>
  <c r="D695"/>
  <c r="D694"/>
  <c r="D686"/>
  <c r="D685"/>
  <c r="D684"/>
  <c r="D683"/>
  <c r="D682"/>
  <c r="D674"/>
  <c r="D673"/>
  <c r="D672"/>
  <c r="D671"/>
  <c r="D670"/>
  <c r="D662"/>
  <c r="D661"/>
  <c r="D660"/>
  <c r="D659"/>
  <c r="D658"/>
  <c r="D650"/>
  <c r="D649"/>
  <c r="D648"/>
  <c r="D647"/>
  <c r="D646"/>
  <c r="D638"/>
  <c r="D637"/>
  <c r="D636"/>
  <c r="D635"/>
  <c r="D634"/>
  <c r="D626"/>
  <c r="D625"/>
  <c r="D624"/>
  <c r="D623"/>
  <c r="D622"/>
  <c r="D614"/>
  <c r="D613"/>
  <c r="D612"/>
  <c r="D611"/>
  <c r="D610"/>
  <c r="D602"/>
  <c r="D601"/>
  <c r="D600"/>
  <c r="D599"/>
  <c r="D598"/>
  <c r="D590"/>
  <c r="D589"/>
  <c r="D588"/>
  <c r="D587"/>
  <c r="D586"/>
  <c r="D578"/>
  <c r="D577"/>
  <c r="D576"/>
  <c r="D575"/>
  <c r="D574"/>
  <c r="D566"/>
  <c r="D565"/>
  <c r="D564"/>
  <c r="D563"/>
  <c r="D562"/>
  <c r="D554"/>
  <c r="D553"/>
  <c r="D552"/>
  <c r="D551"/>
  <c r="D550"/>
  <c r="D542"/>
  <c r="D541"/>
  <c r="D540"/>
  <c r="D539"/>
  <c r="D538"/>
  <c r="D530"/>
  <c r="D529"/>
  <c r="D528"/>
  <c r="D527"/>
  <c r="D526"/>
  <c r="D518"/>
  <c r="D517"/>
  <c r="D516"/>
  <c r="D515"/>
  <c r="D514"/>
  <c r="D506"/>
  <c r="D505"/>
  <c r="D504"/>
  <c r="D503"/>
  <c r="D502"/>
  <c r="D494"/>
  <c r="D493"/>
  <c r="D492"/>
  <c r="D491"/>
  <c r="D490"/>
  <c r="D482"/>
  <c r="D481"/>
  <c r="D480"/>
  <c r="D479"/>
  <c r="D478"/>
  <c r="D470"/>
  <c r="D469"/>
  <c r="D468"/>
  <c r="D467"/>
  <c r="D466"/>
  <c r="D458"/>
  <c r="D457"/>
  <c r="D456"/>
  <c r="D455"/>
  <c r="D454"/>
  <c r="D446"/>
  <c r="D445"/>
  <c r="D444"/>
  <c r="D443"/>
  <c r="D442"/>
  <c r="D434"/>
  <c r="D433"/>
  <c r="D432"/>
  <c r="D431"/>
  <c r="D430"/>
  <c r="D422"/>
  <c r="D421"/>
  <c r="D420"/>
  <c r="D419"/>
  <c r="D418"/>
  <c r="D410"/>
  <c r="D409"/>
  <c r="D408"/>
  <c r="D407"/>
  <c r="D406"/>
  <c r="D398"/>
  <c r="D397"/>
  <c r="D396"/>
  <c r="D395"/>
  <c r="D394"/>
  <c r="D386"/>
  <c r="D385"/>
  <c r="D384"/>
  <c r="D383"/>
  <c r="D382"/>
  <c r="D374"/>
  <c r="D373"/>
  <c r="D372"/>
  <c r="D371"/>
  <c r="D370"/>
  <c r="D362"/>
  <c r="D361"/>
  <c r="D360"/>
  <c r="D359"/>
  <c r="D358"/>
  <c r="D350"/>
  <c r="D349"/>
  <c r="D348"/>
  <c r="D347"/>
  <c r="D346"/>
  <c r="D338"/>
  <c r="D337"/>
  <c r="D336"/>
  <c r="D335"/>
  <c r="D334"/>
  <c r="D326"/>
  <c r="D325"/>
  <c r="D324"/>
  <c r="D323"/>
  <c r="D322"/>
  <c r="D314"/>
  <c r="D313"/>
  <c r="D312"/>
  <c r="D311"/>
  <c r="D310"/>
  <c r="D302"/>
  <c r="D301"/>
  <c r="D300"/>
  <c r="D299"/>
  <c r="D298"/>
  <c r="D290"/>
  <c r="D289"/>
  <c r="D288"/>
  <c r="D287"/>
  <c r="D286"/>
  <c r="D278"/>
  <c r="D277"/>
  <c r="D276"/>
  <c r="D275"/>
  <c r="D274"/>
  <c r="D266"/>
  <c r="D265"/>
  <c r="D264"/>
  <c r="D263"/>
  <c r="D262"/>
  <c r="D254"/>
  <c r="D253"/>
  <c r="D252"/>
  <c r="D251"/>
  <c r="D250"/>
  <c r="D242"/>
  <c r="D241"/>
  <c r="D240"/>
  <c r="D239"/>
  <c r="D238"/>
  <c r="D230"/>
  <c r="D229"/>
  <c r="D228"/>
  <c r="D227"/>
  <c r="D226"/>
  <c r="D218"/>
  <c r="D217"/>
  <c r="D216"/>
  <c r="D215"/>
  <c r="D214"/>
  <c r="D206"/>
  <c r="D205"/>
  <c r="D204"/>
  <c r="D203"/>
  <c r="D202"/>
  <c r="D194"/>
  <c r="D193"/>
  <c r="D192"/>
  <c r="D191"/>
  <c r="D190"/>
  <c r="D182"/>
  <c r="D181"/>
  <c r="D180"/>
  <c r="D179"/>
  <c r="D178"/>
  <c r="D170"/>
  <c r="D169"/>
  <c r="D168"/>
  <c r="D167"/>
  <c r="D166"/>
  <c r="D158"/>
  <c r="D157"/>
  <c r="D156"/>
  <c r="D155"/>
  <c r="D154"/>
  <c r="D146"/>
  <c r="D145"/>
  <c r="D144"/>
  <c r="D143"/>
  <c r="D142"/>
  <c r="D134"/>
  <c r="D133"/>
  <c r="D132"/>
  <c r="D131"/>
  <c r="D130"/>
  <c r="D122"/>
  <c r="D121"/>
  <c r="D120"/>
  <c r="D119"/>
  <c r="D118"/>
  <c r="D110"/>
  <c r="D109"/>
  <c r="D108"/>
  <c r="D107"/>
  <c r="D106"/>
  <c r="D98"/>
  <c r="D97"/>
  <c r="D96"/>
  <c r="D95"/>
  <c r="D94"/>
  <c r="D86"/>
  <c r="D85"/>
  <c r="D84"/>
  <c r="D83"/>
  <c r="D82"/>
  <c r="D74"/>
  <c r="D73"/>
  <c r="D72"/>
  <c r="D71"/>
  <c r="D70"/>
  <c r="D62"/>
  <c r="D61"/>
  <c r="D60"/>
  <c r="D59"/>
  <c r="D58"/>
  <c r="D50"/>
  <c r="D49"/>
  <c r="D48"/>
  <c r="D47"/>
  <c r="D46"/>
  <c r="D38"/>
  <c r="D37"/>
  <c r="D36"/>
  <c r="D35"/>
  <c r="D34"/>
  <c r="D26"/>
  <c r="D25"/>
  <c r="D24"/>
  <c r="D23"/>
  <c r="D22"/>
  <c r="D14"/>
  <c r="D13"/>
  <c r="D12"/>
  <c r="D11"/>
  <c r="D10"/>
  <c r="D8" i="34"/>
  <c r="E1" i="41"/>
  <c r="J2" i="39"/>
  <c r="F381" i="47" l="1"/>
  <c r="F380"/>
  <c r="D379"/>
  <c r="D378" s="1"/>
  <c r="F378" s="1"/>
  <c r="F375"/>
  <c r="F374"/>
  <c r="D373"/>
  <c r="D372" s="1"/>
  <c r="F372" s="1"/>
  <c r="D371"/>
  <c r="F371" s="1"/>
  <c r="F370"/>
  <c r="F369"/>
  <c r="D368"/>
  <c r="F368" s="1"/>
  <c r="D367"/>
  <c r="D366" s="1"/>
  <c r="F366" s="1"/>
  <c r="F364"/>
  <c r="D363"/>
  <c r="F363" s="1"/>
  <c r="D362"/>
  <c r="D361" s="1"/>
  <c r="F361" s="1"/>
  <c r="F360"/>
  <c r="F359"/>
  <c r="D359"/>
  <c r="D358" s="1"/>
  <c r="F358" s="1"/>
  <c r="F357"/>
  <c r="D356"/>
  <c r="D355" s="1"/>
  <c r="F355" s="1"/>
  <c r="F354"/>
  <c r="F353"/>
  <c r="D353"/>
  <c r="D352" s="1"/>
  <c r="F352" s="1"/>
  <c r="D351"/>
  <c r="F351" s="1"/>
  <c r="F350"/>
  <c r="D349"/>
  <c r="F349" s="1"/>
  <c r="F348"/>
  <c r="F347"/>
  <c r="D346"/>
  <c r="F344"/>
  <c r="D343"/>
  <c r="F343" s="1"/>
  <c r="F342"/>
  <c r="D341"/>
  <c r="F341" s="1"/>
  <c r="F340"/>
  <c r="D339"/>
  <c r="F339" s="1"/>
  <c r="F338"/>
  <c r="D337"/>
  <c r="F337" s="1"/>
  <c r="F336"/>
  <c r="D335"/>
  <c r="D334" s="1"/>
  <c r="F334" s="1"/>
  <c r="F331"/>
  <c r="F330"/>
  <c r="D330"/>
  <c r="F329"/>
  <c r="D328"/>
  <c r="F328" s="1"/>
  <c r="F327"/>
  <c r="D326"/>
  <c r="F326" s="1"/>
  <c r="F325"/>
  <c r="D324"/>
  <c r="F324" s="1"/>
  <c r="F323"/>
  <c r="D322"/>
  <c r="F322" s="1"/>
  <c r="F318"/>
  <c r="D317"/>
  <c r="D316" s="1"/>
  <c r="F316" s="1"/>
  <c r="F314"/>
  <c r="D313"/>
  <c r="F313" s="1"/>
  <c r="F312"/>
  <c r="D311"/>
  <c r="F311" s="1"/>
  <c r="F310"/>
  <c r="D309"/>
  <c r="F309" s="1"/>
  <c r="F308"/>
  <c r="F307"/>
  <c r="D307"/>
  <c r="F306"/>
  <c r="D305"/>
  <c r="F305" s="1"/>
  <c r="F303"/>
  <c r="D302"/>
  <c r="F302" s="1"/>
  <c r="F301"/>
  <c r="D301"/>
  <c r="F299"/>
  <c r="D298"/>
  <c r="D297" s="1"/>
  <c r="F297" s="1"/>
  <c r="F295"/>
  <c r="D294"/>
  <c r="F294" s="1"/>
  <c r="F293"/>
  <c r="D292"/>
  <c r="F292" s="1"/>
  <c r="F291"/>
  <c r="D290"/>
  <c r="F290" s="1"/>
  <c r="F289"/>
  <c r="D288"/>
  <c r="F288" s="1"/>
  <c r="F287"/>
  <c r="D286"/>
  <c r="F286" s="1"/>
  <c r="F284"/>
  <c r="F283"/>
  <c r="F282"/>
  <c r="F281"/>
  <c r="D280"/>
  <c r="F280" s="1"/>
  <c r="F279"/>
  <c r="F278"/>
  <c r="F277"/>
  <c r="F276"/>
  <c r="D276"/>
  <c r="D275" s="1"/>
  <c r="F275" s="1"/>
  <c r="F273"/>
  <c r="D272"/>
  <c r="F272" s="1"/>
  <c r="D271"/>
  <c r="D270" s="1"/>
  <c r="F270" s="1"/>
  <c r="F268"/>
  <c r="F266"/>
  <c r="D265"/>
  <c r="D264" s="1"/>
  <c r="F264" s="1"/>
  <c r="F263"/>
  <c r="F262"/>
  <c r="D261"/>
  <c r="D260" s="1"/>
  <c r="F260" s="1"/>
  <c r="F258"/>
  <c r="D257"/>
  <c r="F257" s="1"/>
  <c r="D256"/>
  <c r="F256" s="1"/>
  <c r="F255"/>
  <c r="D254"/>
  <c r="F254" s="1"/>
  <c r="F253"/>
  <c r="D252"/>
  <c r="D251" s="1"/>
  <c r="F251" s="1"/>
  <c r="F250"/>
  <c r="D249"/>
  <c r="D248" s="1"/>
  <c r="F248" s="1"/>
  <c r="F247"/>
  <c r="D246"/>
  <c r="D245" s="1"/>
  <c r="F245" s="1"/>
  <c r="F244"/>
  <c r="D243"/>
  <c r="F243" s="1"/>
  <c r="F242"/>
  <c r="D241"/>
  <c r="F241" s="1"/>
  <c r="F239"/>
  <c r="D238"/>
  <c r="F238" s="1"/>
  <c r="D237"/>
  <c r="F237" s="1"/>
  <c r="F236"/>
  <c r="D235"/>
  <c r="F235" s="1"/>
  <c r="F234"/>
  <c r="F233"/>
  <c r="D233"/>
  <c r="D232" s="1"/>
  <c r="F232" s="1"/>
  <c r="F230"/>
  <c r="D229"/>
  <c r="F229" s="1"/>
  <c r="D228"/>
  <c r="F228" s="1"/>
  <c r="F227"/>
  <c r="D226"/>
  <c r="F226" s="1"/>
  <c r="D225"/>
  <c r="D224" s="1"/>
  <c r="F224" s="1"/>
  <c r="F223"/>
  <c r="D222"/>
  <c r="D221" s="1"/>
  <c r="F221" s="1"/>
  <c r="F219"/>
  <c r="D218"/>
  <c r="F218" s="1"/>
  <c r="D217"/>
  <c r="F217" s="1"/>
  <c r="F216"/>
  <c r="D215"/>
  <c r="F215" s="1"/>
  <c r="D214"/>
  <c r="F214" s="1"/>
  <c r="F213"/>
  <c r="D212"/>
  <c r="F212" s="1"/>
  <c r="F211"/>
  <c r="D210"/>
  <c r="F210" s="1"/>
  <c r="F209"/>
  <c r="D208"/>
  <c r="F208" s="1"/>
  <c r="F206"/>
  <c r="D205"/>
  <c r="F205" s="1"/>
  <c r="F204"/>
  <c r="D203"/>
  <c r="F203" s="1"/>
  <c r="F202"/>
  <c r="D201"/>
  <c r="F201" s="1"/>
  <c r="D200"/>
  <c r="F200" s="1"/>
  <c r="F199"/>
  <c r="D198"/>
  <c r="F198" s="1"/>
  <c r="F197"/>
  <c r="D196"/>
  <c r="D195" s="1"/>
  <c r="F195" s="1"/>
  <c r="F194"/>
  <c r="D193"/>
  <c r="F193" s="1"/>
  <c r="F192"/>
  <c r="D191"/>
  <c r="F191" s="1"/>
  <c r="F190"/>
  <c r="F189"/>
  <c r="D189"/>
  <c r="F186"/>
  <c r="D185"/>
  <c r="F185" s="1"/>
  <c r="D184"/>
  <c r="F184" s="1"/>
  <c r="F183"/>
  <c r="D182"/>
  <c r="F182" s="1"/>
  <c r="D181"/>
  <c r="F181" s="1"/>
  <c r="F180"/>
  <c r="D179"/>
  <c r="F179" s="1"/>
  <c r="D178"/>
  <c r="D177" s="1"/>
  <c r="F177" s="1"/>
  <c r="F176"/>
  <c r="D175"/>
  <c r="F175" s="1"/>
  <c r="F174"/>
  <c r="D173"/>
  <c r="F173" s="1"/>
  <c r="F172"/>
  <c r="F171"/>
  <c r="D171"/>
  <c r="F170"/>
  <c r="D169"/>
  <c r="F169" s="1"/>
  <c r="F168"/>
  <c r="D167"/>
  <c r="F167" s="1"/>
  <c r="F166"/>
  <c r="D165"/>
  <c r="F165" s="1"/>
  <c r="D164"/>
  <c r="F164" s="1"/>
  <c r="F163"/>
  <c r="D162"/>
  <c r="F162" s="1"/>
  <c r="F161"/>
  <c r="F160"/>
  <c r="D160"/>
  <c r="F159"/>
  <c r="D158"/>
  <c r="F158" s="1"/>
  <c r="F157"/>
  <c r="D157"/>
  <c r="F156"/>
  <c r="D155"/>
  <c r="F155" s="1"/>
  <c r="F154"/>
  <c r="D153"/>
  <c r="F153" s="1"/>
  <c r="F152"/>
  <c r="D151"/>
  <c r="F151" s="1"/>
  <c r="F150"/>
  <c r="D149"/>
  <c r="F149" s="1"/>
  <c r="F146"/>
  <c r="D145"/>
  <c r="F145" s="1"/>
  <c r="F143"/>
  <c r="D142"/>
  <c r="F142" s="1"/>
  <c r="F141"/>
  <c r="D140"/>
  <c r="F140" s="1"/>
  <c r="F139"/>
  <c r="D138"/>
  <c r="F138" s="1"/>
  <c r="D137"/>
  <c r="F137" s="1"/>
  <c r="F136"/>
  <c r="D135"/>
  <c r="F135" s="1"/>
  <c r="F134"/>
  <c r="D133"/>
  <c r="F133" s="1"/>
  <c r="F132"/>
  <c r="D131"/>
  <c r="F131" s="1"/>
  <c r="F128"/>
  <c r="F127"/>
  <c r="F126"/>
  <c r="D126"/>
  <c r="F125"/>
  <c r="D124"/>
  <c r="F124" s="1"/>
  <c r="F123"/>
  <c r="D123"/>
  <c r="F122"/>
  <c r="D121"/>
  <c r="F121" s="1"/>
  <c r="F120"/>
  <c r="D119"/>
  <c r="D118" s="1"/>
  <c r="F118" s="1"/>
  <c r="F117"/>
  <c r="D116"/>
  <c r="D115" s="1"/>
  <c r="F115" s="1"/>
  <c r="F114"/>
  <c r="D113"/>
  <c r="F113" s="1"/>
  <c r="F112"/>
  <c r="D111"/>
  <c r="F111" s="1"/>
  <c r="F110"/>
  <c r="D109"/>
  <c r="F109" s="1"/>
  <c r="F107"/>
  <c r="D106"/>
  <c r="F106" s="1"/>
  <c r="F104"/>
  <c r="D103"/>
  <c r="F103" s="1"/>
  <c r="F102"/>
  <c r="D101"/>
  <c r="F101" s="1"/>
  <c r="F100"/>
  <c r="D99"/>
  <c r="D98" s="1"/>
  <c r="F96"/>
  <c r="D95"/>
  <c r="F95" s="1"/>
  <c r="F94"/>
  <c r="D93"/>
  <c r="F93" s="1"/>
  <c r="F92"/>
  <c r="D91"/>
  <c r="F91" s="1"/>
  <c r="D90"/>
  <c r="F90" s="1"/>
  <c r="F89"/>
  <c r="D88"/>
  <c r="F88" s="1"/>
  <c r="F87"/>
  <c r="D86"/>
  <c r="D85" s="1"/>
  <c r="F85" s="1"/>
  <c r="F84"/>
  <c r="D83"/>
  <c r="D82" s="1"/>
  <c r="F82" s="1"/>
  <c r="F81"/>
  <c r="D80"/>
  <c r="D79" s="1"/>
  <c r="F77"/>
  <c r="D76"/>
  <c r="F76" s="1"/>
  <c r="F75"/>
  <c r="D74"/>
  <c r="D73" s="1"/>
  <c r="F73" s="1"/>
  <c r="F72"/>
  <c r="D71"/>
  <c r="F71" s="1"/>
  <c r="F70"/>
  <c r="D69"/>
  <c r="F69" s="1"/>
  <c r="F68"/>
  <c r="D67"/>
  <c r="D66" s="1"/>
  <c r="F64"/>
  <c r="D63"/>
  <c r="F63" s="1"/>
  <c r="F61"/>
  <c r="D60"/>
  <c r="F60" s="1"/>
  <c r="D59"/>
  <c r="F59" s="1"/>
  <c r="F58"/>
  <c r="D57"/>
  <c r="F57" s="1"/>
  <c r="F56"/>
  <c r="D55"/>
  <c r="F55" s="1"/>
  <c r="F54"/>
  <c r="D53"/>
  <c r="F53" s="1"/>
  <c r="F50"/>
  <c r="D49"/>
  <c r="F49" s="1"/>
  <c r="F48"/>
  <c r="D47"/>
  <c r="F47" s="1"/>
  <c r="D46"/>
  <c r="F46" s="1"/>
  <c r="F45"/>
  <c r="D44"/>
  <c r="F44" s="1"/>
  <c r="F43"/>
  <c r="F42"/>
  <c r="F41"/>
  <c r="D40"/>
  <c r="F40" s="1"/>
  <c r="F39"/>
  <c r="F38"/>
  <c r="F37"/>
  <c r="D36"/>
  <c r="F36" s="1"/>
  <c r="F35"/>
  <c r="F34"/>
  <c r="D33"/>
  <c r="F33" s="1"/>
  <c r="F32"/>
  <c r="F31"/>
  <c r="D30"/>
  <c r="F30" s="1"/>
  <c r="F29"/>
  <c r="F28"/>
  <c r="F27"/>
  <c r="F26"/>
  <c r="D25"/>
  <c r="F25" s="1"/>
  <c r="F24"/>
  <c r="F23"/>
  <c r="D22"/>
  <c r="F22" s="1"/>
  <c r="F21"/>
  <c r="F20"/>
  <c r="F19"/>
  <c r="F18"/>
  <c r="F17"/>
  <c r="D16"/>
  <c r="F16" s="1"/>
  <c r="F15"/>
  <c r="F14"/>
  <c r="F13"/>
  <c r="F12"/>
  <c r="F11"/>
  <c r="D10"/>
  <c r="F4"/>
  <c r="C4"/>
  <c r="D4" s="1"/>
  <c r="D130" l="1"/>
  <c r="D129" s="1"/>
  <c r="F129" s="1"/>
  <c r="D144"/>
  <c r="F144" s="1"/>
  <c r="D207"/>
  <c r="F207" s="1"/>
  <c r="D240"/>
  <c r="D285"/>
  <c r="D296"/>
  <c r="F296" s="1"/>
  <c r="F298"/>
  <c r="D345"/>
  <c r="F345" s="1"/>
  <c r="F356"/>
  <c r="F362"/>
  <c r="D377"/>
  <c r="D376" s="1"/>
  <c r="F376" s="1"/>
  <c r="F379"/>
  <c r="D52"/>
  <c r="D51" s="1"/>
  <c r="F51" s="1"/>
  <c r="D62"/>
  <c r="F62" s="1"/>
  <c r="D105"/>
  <c r="F105" s="1"/>
  <c r="F265"/>
  <c r="F373"/>
  <c r="D9"/>
  <c r="D8" s="1"/>
  <c r="F66"/>
  <c r="D65"/>
  <c r="F65" s="1"/>
  <c r="F79"/>
  <c r="D78"/>
  <c r="F78" s="1"/>
  <c r="F98"/>
  <c r="F52"/>
  <c r="F67"/>
  <c r="F74"/>
  <c r="F80"/>
  <c r="F83"/>
  <c r="F86"/>
  <c r="F99"/>
  <c r="D108"/>
  <c r="F108" s="1"/>
  <c r="F116"/>
  <c r="F119"/>
  <c r="F130"/>
  <c r="D148"/>
  <c r="F178"/>
  <c r="D188"/>
  <c r="F196"/>
  <c r="D220"/>
  <c r="F220" s="1"/>
  <c r="F222"/>
  <c r="F225"/>
  <c r="F246"/>
  <c r="F249"/>
  <c r="F252"/>
  <c r="D259"/>
  <c r="F259" s="1"/>
  <c r="F261"/>
  <c r="F271"/>
  <c r="D304"/>
  <c r="F304" s="1"/>
  <c r="D315"/>
  <c r="F315" s="1"/>
  <c r="F317"/>
  <c r="D321"/>
  <c r="D333"/>
  <c r="F335"/>
  <c r="F346"/>
  <c r="D365"/>
  <c r="F365" s="1"/>
  <c r="F367"/>
  <c r="F377"/>
  <c r="L1865" i="36"/>
  <c r="F285" i="47" l="1"/>
  <c r="D274"/>
  <c r="F274" s="1"/>
  <c r="F240"/>
  <c r="D231"/>
  <c r="F231" s="1"/>
  <c r="D300"/>
  <c r="F300" s="1"/>
  <c r="F321"/>
  <c r="D320"/>
  <c r="F188"/>
  <c r="D187"/>
  <c r="F187" s="1"/>
  <c r="F148"/>
  <c r="D147"/>
  <c r="F147" s="1"/>
  <c r="D269"/>
  <c r="F269" s="1"/>
  <c r="D332"/>
  <c r="F332" s="1"/>
  <c r="F333"/>
  <c r="D97"/>
  <c r="D7" s="1"/>
  <c r="F97" l="1"/>
  <c r="D319"/>
  <c r="F319" s="1"/>
  <c r="F320"/>
  <c r="D6" l="1"/>
  <c r="A7" i="36" l="1"/>
  <c r="A16"/>
  <c r="I16"/>
  <c r="A6" l="1"/>
  <c r="H16" l="1"/>
  <c r="C381" i="41"/>
  <c r="B381"/>
  <c r="C380"/>
  <c r="B380"/>
  <c r="C379"/>
  <c r="B379"/>
  <c r="C378"/>
  <c r="B378"/>
  <c r="C377"/>
  <c r="B377"/>
  <c r="C376"/>
  <c r="B376"/>
  <c r="C375"/>
  <c r="B375"/>
  <c r="C374"/>
  <c r="B374"/>
  <c r="C373"/>
  <c r="B373"/>
  <c r="C372"/>
  <c r="B372"/>
  <c r="C371"/>
  <c r="B371"/>
  <c r="C370"/>
  <c r="B370"/>
  <c r="C369"/>
  <c r="B369"/>
  <c r="C368"/>
  <c r="B368"/>
  <c r="C367"/>
  <c r="B367"/>
  <c r="C366"/>
  <c r="B366"/>
  <c r="C365"/>
  <c r="B365"/>
  <c r="C364"/>
  <c r="B364"/>
  <c r="C363"/>
  <c r="B363"/>
  <c r="C362"/>
  <c r="B362"/>
  <c r="C361"/>
  <c r="B361"/>
  <c r="C360"/>
  <c r="B360"/>
  <c r="C359"/>
  <c r="B359"/>
  <c r="C358"/>
  <c r="B358"/>
  <c r="C357"/>
  <c r="B357"/>
  <c r="C356"/>
  <c r="B356"/>
  <c r="C355"/>
  <c r="B355"/>
  <c r="C354"/>
  <c r="B354"/>
  <c r="C353"/>
  <c r="B353"/>
  <c r="C352"/>
  <c r="B352"/>
  <c r="C351"/>
  <c r="B351"/>
  <c r="C350"/>
  <c r="B350"/>
  <c r="C349"/>
  <c r="B349"/>
  <c r="C348"/>
  <c r="B348"/>
  <c r="C347"/>
  <c r="B347"/>
  <c r="C346"/>
  <c r="B346"/>
  <c r="C345"/>
  <c r="B345"/>
  <c r="C344"/>
  <c r="B344"/>
  <c r="C343"/>
  <c r="B343"/>
  <c r="C342"/>
  <c r="B342"/>
  <c r="C341"/>
  <c r="B341"/>
  <c r="C340"/>
  <c r="B340"/>
  <c r="C339"/>
  <c r="B339"/>
  <c r="C338"/>
  <c r="B338"/>
  <c r="C337"/>
  <c r="B337"/>
  <c r="C336"/>
  <c r="B336"/>
  <c r="C335"/>
  <c r="B335"/>
  <c r="C334"/>
  <c r="B334"/>
  <c r="C333"/>
  <c r="B333"/>
  <c r="C332"/>
  <c r="B332"/>
  <c r="C331"/>
  <c r="B331"/>
  <c r="C330"/>
  <c r="B330"/>
  <c r="C329"/>
  <c r="B329"/>
  <c r="C328"/>
  <c r="B328"/>
  <c r="C327"/>
  <c r="B327"/>
  <c r="C326"/>
  <c r="B326"/>
  <c r="C325"/>
  <c r="B325"/>
  <c r="C324"/>
  <c r="B324"/>
  <c r="C323"/>
  <c r="B323"/>
  <c r="C322"/>
  <c r="B322"/>
  <c r="C321"/>
  <c r="B321"/>
  <c r="C320"/>
  <c r="B320"/>
  <c r="C319"/>
  <c r="B319"/>
  <c r="C318"/>
  <c r="B318"/>
  <c r="C317"/>
  <c r="B317"/>
  <c r="C316"/>
  <c r="B316"/>
  <c r="C315"/>
  <c r="B315"/>
  <c r="C314"/>
  <c r="B314"/>
  <c r="C313"/>
  <c r="B313"/>
  <c r="C312"/>
  <c r="B312"/>
  <c r="C311"/>
  <c r="B311"/>
  <c r="C310"/>
  <c r="B310"/>
  <c r="C309"/>
  <c r="B309"/>
  <c r="C308"/>
  <c r="B308"/>
  <c r="C307"/>
  <c r="B307"/>
  <c r="C306"/>
  <c r="B306"/>
  <c r="C305"/>
  <c r="B305"/>
  <c r="C304"/>
  <c r="B304"/>
  <c r="C303"/>
  <c r="B303"/>
  <c r="C302"/>
  <c r="B302"/>
  <c r="C301"/>
  <c r="B301"/>
  <c r="C300"/>
  <c r="B300"/>
  <c r="C299"/>
  <c r="B299"/>
  <c r="C298"/>
  <c r="B298"/>
  <c r="C297"/>
  <c r="B297"/>
  <c r="C296"/>
  <c r="B296"/>
  <c r="C295"/>
  <c r="B295"/>
  <c r="C294"/>
  <c r="B294"/>
  <c r="C293"/>
  <c r="B293"/>
  <c r="C292"/>
  <c r="B292"/>
  <c r="C291"/>
  <c r="B291"/>
  <c r="C290"/>
  <c r="B290"/>
  <c r="C289"/>
  <c r="B289"/>
  <c r="C288"/>
  <c r="B288"/>
  <c r="C287"/>
  <c r="B287"/>
  <c r="C286"/>
  <c r="B286"/>
  <c r="C285"/>
  <c r="B285"/>
  <c r="C284"/>
  <c r="B284"/>
  <c r="C283"/>
  <c r="B283"/>
  <c r="C282"/>
  <c r="B282"/>
  <c r="C281"/>
  <c r="B281"/>
  <c r="C280"/>
  <c r="B280"/>
  <c r="C279"/>
  <c r="B279"/>
  <c r="C278"/>
  <c r="B278"/>
  <c r="C277"/>
  <c r="B277"/>
  <c r="C276"/>
  <c r="B276"/>
  <c r="C275"/>
  <c r="B275"/>
  <c r="C274"/>
  <c r="B274"/>
  <c r="C273"/>
  <c r="B273"/>
  <c r="C272"/>
  <c r="B272"/>
  <c r="C271"/>
  <c r="B271"/>
  <c r="C270"/>
  <c r="B270"/>
  <c r="C269"/>
  <c r="B269"/>
  <c r="C268"/>
  <c r="B268"/>
  <c r="C266"/>
  <c r="B266"/>
  <c r="C265"/>
  <c r="B265"/>
  <c r="C264"/>
  <c r="B264"/>
  <c r="C263"/>
  <c r="B263"/>
  <c r="C262"/>
  <c r="B262"/>
  <c r="C261"/>
  <c r="B261"/>
  <c r="C260"/>
  <c r="B260"/>
  <c r="C259"/>
  <c r="B259"/>
  <c r="C258"/>
  <c r="B258"/>
  <c r="C257"/>
  <c r="B257"/>
  <c r="C256"/>
  <c r="B256"/>
  <c r="C255"/>
  <c r="B255"/>
  <c r="C254"/>
  <c r="B254"/>
  <c r="C253"/>
  <c r="B253"/>
  <c r="C252"/>
  <c r="B252"/>
  <c r="C251"/>
  <c r="B251"/>
  <c r="C250"/>
  <c r="B250"/>
  <c r="C249"/>
  <c r="B249"/>
  <c r="C248"/>
  <c r="B248"/>
  <c r="C247"/>
  <c r="B247"/>
  <c r="C246"/>
  <c r="B246"/>
  <c r="C245"/>
  <c r="B245"/>
  <c r="C244"/>
  <c r="B244"/>
  <c r="C243"/>
  <c r="B243"/>
  <c r="C242"/>
  <c r="B242"/>
  <c r="C241"/>
  <c r="B241"/>
  <c r="C240"/>
  <c r="B240"/>
  <c r="C239"/>
  <c r="B239"/>
  <c r="C238"/>
  <c r="B238"/>
  <c r="C237"/>
  <c r="B237"/>
  <c r="C236"/>
  <c r="B236"/>
  <c r="C235"/>
  <c r="B235"/>
  <c r="C234"/>
  <c r="B234"/>
  <c r="C233"/>
  <c r="B233"/>
  <c r="C232"/>
  <c r="B232"/>
  <c r="C231"/>
  <c r="B231"/>
  <c r="C230"/>
  <c r="B230"/>
  <c r="C229"/>
  <c r="B229"/>
  <c r="C228"/>
  <c r="B228"/>
  <c r="C227"/>
  <c r="B227"/>
  <c r="C226"/>
  <c r="B226"/>
  <c r="C225"/>
  <c r="B225"/>
  <c r="C224"/>
  <c r="B224"/>
  <c r="C223"/>
  <c r="B223"/>
  <c r="C222"/>
  <c r="B222"/>
  <c r="C221"/>
  <c r="B221"/>
  <c r="C220"/>
  <c r="B220"/>
  <c r="C219"/>
  <c r="B219"/>
  <c r="C218"/>
  <c r="B218"/>
  <c r="C217"/>
  <c r="B217"/>
  <c r="C216"/>
  <c r="B216"/>
  <c r="C215"/>
  <c r="B215"/>
  <c r="C214"/>
  <c r="B214"/>
  <c r="C213"/>
  <c r="B213"/>
  <c r="C212"/>
  <c r="B212"/>
  <c r="C211"/>
  <c r="B211"/>
  <c r="C210"/>
  <c r="B210"/>
  <c r="C209"/>
  <c r="B209"/>
  <c r="C208"/>
  <c r="B208"/>
  <c r="C207"/>
  <c r="B207"/>
  <c r="C206"/>
  <c r="B206"/>
  <c r="C205"/>
  <c r="B205"/>
  <c r="C204"/>
  <c r="B204"/>
  <c r="C203"/>
  <c r="B203"/>
  <c r="C202"/>
  <c r="B202"/>
  <c r="C201"/>
  <c r="B201"/>
  <c r="C200"/>
  <c r="B200"/>
  <c r="C199"/>
  <c r="B199"/>
  <c r="C198"/>
  <c r="B198"/>
  <c r="C197"/>
  <c r="B197"/>
  <c r="C196"/>
  <c r="B196"/>
  <c r="C195"/>
  <c r="B195"/>
  <c r="C194"/>
  <c r="B194"/>
  <c r="C193"/>
  <c r="B193"/>
  <c r="C192"/>
  <c r="B192"/>
  <c r="C191"/>
  <c r="B191"/>
  <c r="C190"/>
  <c r="B190"/>
  <c r="C189"/>
  <c r="B189"/>
  <c r="C188"/>
  <c r="B188"/>
  <c r="C187"/>
  <c r="B187"/>
  <c r="C186"/>
  <c r="B186"/>
  <c r="C185"/>
  <c r="B185"/>
  <c r="C184"/>
  <c r="B184"/>
  <c r="C183"/>
  <c r="B183"/>
  <c r="C182"/>
  <c r="B182"/>
  <c r="C181"/>
  <c r="B181"/>
  <c r="C180"/>
  <c r="B180"/>
  <c r="C179"/>
  <c r="B179"/>
  <c r="C178"/>
  <c r="B178"/>
  <c r="C177"/>
  <c r="B177"/>
  <c r="C176"/>
  <c r="B176"/>
  <c r="C175"/>
  <c r="B175"/>
  <c r="C174"/>
  <c r="B174"/>
  <c r="C173"/>
  <c r="B173"/>
  <c r="C172"/>
  <c r="B172"/>
  <c r="C171"/>
  <c r="B171"/>
  <c r="C170"/>
  <c r="B170"/>
  <c r="C169"/>
  <c r="B169"/>
  <c r="C168"/>
  <c r="B168"/>
  <c r="C167"/>
  <c r="B167"/>
  <c r="C166"/>
  <c r="B166"/>
  <c r="C165"/>
  <c r="B165"/>
  <c r="C164"/>
  <c r="B164"/>
  <c r="C163"/>
  <c r="B163"/>
  <c r="C162"/>
  <c r="B162"/>
  <c r="C161"/>
  <c r="B161"/>
  <c r="C160"/>
  <c r="B160"/>
  <c r="C159"/>
  <c r="B159"/>
  <c r="C158"/>
  <c r="B158"/>
  <c r="C157"/>
  <c r="B157"/>
  <c r="C156"/>
  <c r="B156"/>
  <c r="C155"/>
  <c r="B155"/>
  <c r="C154"/>
  <c r="B154"/>
  <c r="C153"/>
  <c r="B153"/>
  <c r="C152"/>
  <c r="B152"/>
  <c r="C151"/>
  <c r="B151"/>
  <c r="C150"/>
  <c r="B150"/>
  <c r="C149"/>
  <c r="B149"/>
  <c r="C148"/>
  <c r="B148"/>
  <c r="C147"/>
  <c r="B147"/>
  <c r="C146"/>
  <c r="B146"/>
  <c r="C145"/>
  <c r="B145"/>
  <c r="C144"/>
  <c r="B144"/>
  <c r="C143"/>
  <c r="B143"/>
  <c r="C142"/>
  <c r="B142"/>
  <c r="C141"/>
  <c r="B141"/>
  <c r="C140"/>
  <c r="B140"/>
  <c r="C139"/>
  <c r="B139"/>
  <c r="C138"/>
  <c r="B138"/>
  <c r="C137"/>
  <c r="B137"/>
  <c r="C136"/>
  <c r="B136"/>
  <c r="C135"/>
  <c r="B135"/>
  <c r="C134"/>
  <c r="B134"/>
  <c r="C133"/>
  <c r="B133"/>
  <c r="C132"/>
  <c r="B132"/>
  <c r="C131"/>
  <c r="B131"/>
  <c r="C130"/>
  <c r="B130"/>
  <c r="C129"/>
  <c r="B129"/>
  <c r="C128"/>
  <c r="B128"/>
  <c r="C127"/>
  <c r="B127"/>
  <c r="C126"/>
  <c r="B126"/>
  <c r="C125"/>
  <c r="B125"/>
  <c r="C124"/>
  <c r="B124"/>
  <c r="C123"/>
  <c r="B123"/>
  <c r="C122"/>
  <c r="B122"/>
  <c r="C121"/>
  <c r="B121"/>
  <c r="C120"/>
  <c r="B120"/>
  <c r="C119"/>
  <c r="B119"/>
  <c r="C118"/>
  <c r="B118"/>
  <c r="C117"/>
  <c r="B117"/>
  <c r="C116"/>
  <c r="B116"/>
  <c r="C115"/>
  <c r="B115"/>
  <c r="C114"/>
  <c r="B114"/>
  <c r="C113"/>
  <c r="B113"/>
  <c r="C112"/>
  <c r="B112"/>
  <c r="C111"/>
  <c r="B111"/>
  <c r="C110"/>
  <c r="B110"/>
  <c r="C109"/>
  <c r="B109"/>
  <c r="C108"/>
  <c r="B108"/>
  <c r="C107"/>
  <c r="B107"/>
  <c r="C106"/>
  <c r="B106"/>
  <c r="C105"/>
  <c r="B105"/>
  <c r="C104"/>
  <c r="B104"/>
  <c r="C103"/>
  <c r="B103"/>
  <c r="C102"/>
  <c r="B102"/>
  <c r="C101"/>
  <c r="B101"/>
  <c r="C100"/>
  <c r="B100"/>
  <c r="C99"/>
  <c r="B99"/>
  <c r="C98"/>
  <c r="B98"/>
  <c r="C97"/>
  <c r="B97"/>
  <c r="C96"/>
  <c r="B96"/>
  <c r="C95"/>
  <c r="B95"/>
  <c r="C94"/>
  <c r="B94"/>
  <c r="C93"/>
  <c r="B93"/>
  <c r="C92"/>
  <c r="B92"/>
  <c r="C91"/>
  <c r="B91"/>
  <c r="C90"/>
  <c r="B90"/>
  <c r="C89"/>
  <c r="B89"/>
  <c r="C88"/>
  <c r="B88"/>
  <c r="C87"/>
  <c r="B87"/>
  <c r="C86"/>
  <c r="B86"/>
  <c r="C85"/>
  <c r="B85"/>
  <c r="C84"/>
  <c r="B84"/>
  <c r="C83"/>
  <c r="B83"/>
  <c r="C82"/>
  <c r="B82"/>
  <c r="C81"/>
  <c r="B81"/>
  <c r="C80"/>
  <c r="B80"/>
  <c r="C79"/>
  <c r="B79"/>
  <c r="C78"/>
  <c r="B78"/>
  <c r="C77"/>
  <c r="B77"/>
  <c r="C76"/>
  <c r="B76"/>
  <c r="C75"/>
  <c r="B75"/>
  <c r="C74"/>
  <c r="B74"/>
  <c r="C73"/>
  <c r="B73"/>
  <c r="C72"/>
  <c r="B72"/>
  <c r="C71"/>
  <c r="B71"/>
  <c r="C70"/>
  <c r="B70"/>
  <c r="C69"/>
  <c r="B69"/>
  <c r="C68"/>
  <c r="B68"/>
  <c r="C67"/>
  <c r="B67"/>
  <c r="C66"/>
  <c r="B66"/>
  <c r="C65"/>
  <c r="B65"/>
  <c r="C64"/>
  <c r="B64"/>
  <c r="C63"/>
  <c r="B63"/>
  <c r="C62"/>
  <c r="B62"/>
  <c r="C61"/>
  <c r="B61"/>
  <c r="C60"/>
  <c r="B60"/>
  <c r="C59"/>
  <c r="B59"/>
  <c r="C58"/>
  <c r="B58"/>
  <c r="C57"/>
  <c r="B57"/>
  <c r="C56"/>
  <c r="B56"/>
  <c r="C55"/>
  <c r="B55"/>
  <c r="C54"/>
  <c r="B54"/>
  <c r="C53"/>
  <c r="B53"/>
  <c r="C52"/>
  <c r="B52"/>
  <c r="C51"/>
  <c r="B51"/>
  <c r="C50"/>
  <c r="B50"/>
  <c r="C49"/>
  <c r="B49"/>
  <c r="C48"/>
  <c r="B48"/>
  <c r="C47"/>
  <c r="B47"/>
  <c r="C46"/>
  <c r="B46"/>
  <c r="C45"/>
  <c r="B45"/>
  <c r="C44"/>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C10"/>
  <c r="B10"/>
  <c r="C9"/>
  <c r="B9"/>
  <c r="C8"/>
  <c r="B8"/>
  <c r="C7"/>
  <c r="B7"/>
  <c r="C6"/>
  <c r="B6"/>
  <c r="C381" i="40"/>
  <c r="B381"/>
  <c r="C380"/>
  <c r="B380"/>
  <c r="C379"/>
  <c r="B379"/>
  <c r="C378"/>
  <c r="B378"/>
  <c r="C377"/>
  <c r="B377"/>
  <c r="C376"/>
  <c r="B376"/>
  <c r="C375"/>
  <c r="B375"/>
  <c r="C374"/>
  <c r="B374"/>
  <c r="C373"/>
  <c r="B373"/>
  <c r="C372"/>
  <c r="B372"/>
  <c r="C371"/>
  <c r="B371"/>
  <c r="C370"/>
  <c r="B370"/>
  <c r="C369"/>
  <c r="B369"/>
  <c r="C368"/>
  <c r="B368"/>
  <c r="C367"/>
  <c r="B367"/>
  <c r="C366"/>
  <c r="B366"/>
  <c r="C365"/>
  <c r="B365"/>
  <c r="C364"/>
  <c r="B364"/>
  <c r="C363"/>
  <c r="B363"/>
  <c r="C362"/>
  <c r="B362"/>
  <c r="C361"/>
  <c r="B361"/>
  <c r="C360"/>
  <c r="B360"/>
  <c r="C359"/>
  <c r="B359"/>
  <c r="C358"/>
  <c r="B358"/>
  <c r="C357"/>
  <c r="B357"/>
  <c r="C356"/>
  <c r="B356"/>
  <c r="C355"/>
  <c r="B355"/>
  <c r="C354"/>
  <c r="B354"/>
  <c r="C353"/>
  <c r="B353"/>
  <c r="C352"/>
  <c r="B352"/>
  <c r="C351"/>
  <c r="B351"/>
  <c r="C350"/>
  <c r="B350"/>
  <c r="C349"/>
  <c r="B349"/>
  <c r="C348"/>
  <c r="B348"/>
  <c r="C347"/>
  <c r="B347"/>
  <c r="C346"/>
  <c r="B346"/>
  <c r="C345"/>
  <c r="B345"/>
  <c r="C344"/>
  <c r="B344"/>
  <c r="C343"/>
  <c r="B343"/>
  <c r="C342"/>
  <c r="B342"/>
  <c r="C341"/>
  <c r="B341"/>
  <c r="C340"/>
  <c r="B340"/>
  <c r="C339"/>
  <c r="B339"/>
  <c r="C338"/>
  <c r="B338"/>
  <c r="C337"/>
  <c r="B337"/>
  <c r="C336"/>
  <c r="B336"/>
  <c r="C335"/>
  <c r="B335"/>
  <c r="C334"/>
  <c r="B334"/>
  <c r="C333"/>
  <c r="B333"/>
  <c r="C332"/>
  <c r="B332"/>
  <c r="C331"/>
  <c r="B331"/>
  <c r="C330"/>
  <c r="B330"/>
  <c r="C329"/>
  <c r="B329"/>
  <c r="C328"/>
  <c r="B328"/>
  <c r="C327"/>
  <c r="B327"/>
  <c r="C326"/>
  <c r="B326"/>
  <c r="C325"/>
  <c r="B325"/>
  <c r="C324"/>
  <c r="B324"/>
  <c r="C323"/>
  <c r="B323"/>
  <c r="C322"/>
  <c r="B322"/>
  <c r="C321"/>
  <c r="B321"/>
  <c r="C320"/>
  <c r="B320"/>
  <c r="C319"/>
  <c r="B319"/>
  <c r="C318"/>
  <c r="B318"/>
  <c r="C317"/>
  <c r="B317"/>
  <c r="C316"/>
  <c r="B316"/>
  <c r="C315"/>
  <c r="B315"/>
  <c r="C314"/>
  <c r="B314"/>
  <c r="C313"/>
  <c r="B313"/>
  <c r="C312"/>
  <c r="B312"/>
  <c r="C311"/>
  <c r="B311"/>
  <c r="C310"/>
  <c r="B310"/>
  <c r="C309"/>
  <c r="B309"/>
  <c r="C308"/>
  <c r="B308"/>
  <c r="C307"/>
  <c r="B307"/>
  <c r="C306"/>
  <c r="B306"/>
  <c r="C305"/>
  <c r="B305"/>
  <c r="C304"/>
  <c r="B304"/>
  <c r="C303"/>
  <c r="B303"/>
  <c r="C302"/>
  <c r="B302"/>
  <c r="C301"/>
  <c r="B301"/>
  <c r="C300"/>
  <c r="B300"/>
  <c r="C299"/>
  <c r="B299"/>
  <c r="C298"/>
  <c r="B298"/>
  <c r="C297"/>
  <c r="B297"/>
  <c r="C296"/>
  <c r="B296"/>
  <c r="C295"/>
  <c r="B295"/>
  <c r="C294"/>
  <c r="B294"/>
  <c r="C293"/>
  <c r="B293"/>
  <c r="C292"/>
  <c r="B292"/>
  <c r="C291"/>
  <c r="B291"/>
  <c r="C290"/>
  <c r="B290"/>
  <c r="C289"/>
  <c r="B289"/>
  <c r="C288"/>
  <c r="B288"/>
  <c r="C287"/>
  <c r="B287"/>
  <c r="C286"/>
  <c r="B286"/>
  <c r="C285"/>
  <c r="B285"/>
  <c r="C284"/>
  <c r="B284"/>
  <c r="C283"/>
  <c r="B283"/>
  <c r="C282"/>
  <c r="B282"/>
  <c r="C281"/>
  <c r="B281"/>
  <c r="C280"/>
  <c r="B280"/>
  <c r="C279"/>
  <c r="B279"/>
  <c r="C278"/>
  <c r="B278"/>
  <c r="C277"/>
  <c r="B277"/>
  <c r="C276"/>
  <c r="B276"/>
  <c r="C275"/>
  <c r="B275"/>
  <c r="C274"/>
  <c r="B274"/>
  <c r="C273"/>
  <c r="B273"/>
  <c r="C272"/>
  <c r="B272"/>
  <c r="C271"/>
  <c r="B271"/>
  <c r="C270"/>
  <c r="B270"/>
  <c r="C269"/>
  <c r="B269"/>
  <c r="C268"/>
  <c r="B268"/>
  <c r="C266"/>
  <c r="B266"/>
  <c r="C265"/>
  <c r="B265"/>
  <c r="C264"/>
  <c r="B264"/>
  <c r="C263"/>
  <c r="B263"/>
  <c r="C262"/>
  <c r="B262"/>
  <c r="C261"/>
  <c r="B261"/>
  <c r="C260"/>
  <c r="B260"/>
  <c r="C259"/>
  <c r="B259"/>
  <c r="C258"/>
  <c r="B258"/>
  <c r="C257"/>
  <c r="B257"/>
  <c r="C256"/>
  <c r="B256"/>
  <c r="C255"/>
  <c r="B255"/>
  <c r="C254"/>
  <c r="B254"/>
  <c r="C253"/>
  <c r="B253"/>
  <c r="C252"/>
  <c r="B252"/>
  <c r="C251"/>
  <c r="B251"/>
  <c r="C250"/>
  <c r="B250"/>
  <c r="C249"/>
  <c r="B249"/>
  <c r="C248"/>
  <c r="B248"/>
  <c r="C247"/>
  <c r="B247"/>
  <c r="C246"/>
  <c r="B246"/>
  <c r="C245"/>
  <c r="B245"/>
  <c r="C244"/>
  <c r="B244"/>
  <c r="C243"/>
  <c r="B243"/>
  <c r="C242"/>
  <c r="B242"/>
  <c r="C241"/>
  <c r="B241"/>
  <c r="C240"/>
  <c r="B240"/>
  <c r="C239"/>
  <c r="B239"/>
  <c r="C238"/>
  <c r="B238"/>
  <c r="C237"/>
  <c r="B237"/>
  <c r="C236"/>
  <c r="B236"/>
  <c r="C235"/>
  <c r="B235"/>
  <c r="C234"/>
  <c r="B234"/>
  <c r="C233"/>
  <c r="B233"/>
  <c r="C232"/>
  <c r="B232"/>
  <c r="C231"/>
  <c r="B231"/>
  <c r="C230"/>
  <c r="B230"/>
  <c r="C229"/>
  <c r="B229"/>
  <c r="C228"/>
  <c r="B228"/>
  <c r="C227"/>
  <c r="B227"/>
  <c r="C226"/>
  <c r="B226"/>
  <c r="C225"/>
  <c r="B225"/>
  <c r="C224"/>
  <c r="B224"/>
  <c r="C223"/>
  <c r="B223"/>
  <c r="C222"/>
  <c r="B222"/>
  <c r="C221"/>
  <c r="B221"/>
  <c r="C220"/>
  <c r="B220"/>
  <c r="C219"/>
  <c r="B219"/>
  <c r="C218"/>
  <c r="B218"/>
  <c r="C217"/>
  <c r="B217"/>
  <c r="C216"/>
  <c r="B216"/>
  <c r="C215"/>
  <c r="B215"/>
  <c r="C214"/>
  <c r="B214"/>
  <c r="C213"/>
  <c r="B213"/>
  <c r="C212"/>
  <c r="B212"/>
  <c r="C211"/>
  <c r="B211"/>
  <c r="C210"/>
  <c r="B210"/>
  <c r="C209"/>
  <c r="B209"/>
  <c r="C208"/>
  <c r="B208"/>
  <c r="C207"/>
  <c r="B207"/>
  <c r="C206"/>
  <c r="B206"/>
  <c r="C205"/>
  <c r="B205"/>
  <c r="C204"/>
  <c r="B204"/>
  <c r="C203"/>
  <c r="B203"/>
  <c r="C202"/>
  <c r="B202"/>
  <c r="C201"/>
  <c r="B201"/>
  <c r="C200"/>
  <c r="B200"/>
  <c r="C199"/>
  <c r="B199"/>
  <c r="C198"/>
  <c r="B198"/>
  <c r="C197"/>
  <c r="B197"/>
  <c r="C196"/>
  <c r="B196"/>
  <c r="C195"/>
  <c r="B195"/>
  <c r="C194"/>
  <c r="B194"/>
  <c r="C193"/>
  <c r="B193"/>
  <c r="C192"/>
  <c r="B192"/>
  <c r="C191"/>
  <c r="B191"/>
  <c r="C190"/>
  <c r="B190"/>
  <c r="C189"/>
  <c r="B189"/>
  <c r="C188"/>
  <c r="B188"/>
  <c r="C187"/>
  <c r="B187"/>
  <c r="C186"/>
  <c r="B186"/>
  <c r="C185"/>
  <c r="B185"/>
  <c r="C184"/>
  <c r="B184"/>
  <c r="C183"/>
  <c r="B183"/>
  <c r="C182"/>
  <c r="B182"/>
  <c r="C181"/>
  <c r="B181"/>
  <c r="C180"/>
  <c r="B180"/>
  <c r="C179"/>
  <c r="B179"/>
  <c r="C178"/>
  <c r="B178"/>
  <c r="C177"/>
  <c r="B177"/>
  <c r="C176"/>
  <c r="B176"/>
  <c r="C175"/>
  <c r="B175"/>
  <c r="C174"/>
  <c r="B174"/>
  <c r="C173"/>
  <c r="B173"/>
  <c r="C172"/>
  <c r="B172"/>
  <c r="C171"/>
  <c r="B171"/>
  <c r="C170"/>
  <c r="B170"/>
  <c r="C169"/>
  <c r="B169"/>
  <c r="C168"/>
  <c r="B168"/>
  <c r="C167"/>
  <c r="B167"/>
  <c r="C166"/>
  <c r="B166"/>
  <c r="C165"/>
  <c r="B165"/>
  <c r="C164"/>
  <c r="B164"/>
  <c r="C163"/>
  <c r="B163"/>
  <c r="C162"/>
  <c r="B162"/>
  <c r="C161"/>
  <c r="B161"/>
  <c r="C160"/>
  <c r="B160"/>
  <c r="C159"/>
  <c r="B159"/>
  <c r="C158"/>
  <c r="B158"/>
  <c r="C157"/>
  <c r="B157"/>
  <c r="C156"/>
  <c r="B156"/>
  <c r="C155"/>
  <c r="B155"/>
  <c r="C154"/>
  <c r="B154"/>
  <c r="C153"/>
  <c r="B153"/>
  <c r="C152"/>
  <c r="B152"/>
  <c r="C151"/>
  <c r="B151"/>
  <c r="C150"/>
  <c r="B150"/>
  <c r="C149"/>
  <c r="B149"/>
  <c r="C148"/>
  <c r="B148"/>
  <c r="C147"/>
  <c r="B147"/>
  <c r="C146"/>
  <c r="B146"/>
  <c r="C145"/>
  <c r="B145"/>
  <c r="C144"/>
  <c r="B144"/>
  <c r="C143"/>
  <c r="B143"/>
  <c r="C142"/>
  <c r="B142"/>
  <c r="C141"/>
  <c r="B141"/>
  <c r="C140"/>
  <c r="B140"/>
  <c r="C139"/>
  <c r="B139"/>
  <c r="C138"/>
  <c r="B138"/>
  <c r="C137"/>
  <c r="B137"/>
  <c r="C136"/>
  <c r="B136"/>
  <c r="C135"/>
  <c r="B135"/>
  <c r="C134"/>
  <c r="B134"/>
  <c r="C133"/>
  <c r="B133"/>
  <c r="C132"/>
  <c r="B132"/>
  <c r="C131"/>
  <c r="B131"/>
  <c r="C130"/>
  <c r="B130"/>
  <c r="C129"/>
  <c r="B129"/>
  <c r="C128"/>
  <c r="B128"/>
  <c r="C127"/>
  <c r="B127"/>
  <c r="C126"/>
  <c r="B126"/>
  <c r="C125"/>
  <c r="B125"/>
  <c r="C124"/>
  <c r="B124"/>
  <c r="C123"/>
  <c r="B123"/>
  <c r="C122"/>
  <c r="B122"/>
  <c r="C121"/>
  <c r="B121"/>
  <c r="C120"/>
  <c r="B120"/>
  <c r="C119"/>
  <c r="B119"/>
  <c r="C118"/>
  <c r="B118"/>
  <c r="C117"/>
  <c r="B117"/>
  <c r="C116"/>
  <c r="B116"/>
  <c r="C115"/>
  <c r="B115"/>
  <c r="C114"/>
  <c r="B114"/>
  <c r="C113"/>
  <c r="B113"/>
  <c r="C112"/>
  <c r="B112"/>
  <c r="C111"/>
  <c r="B111"/>
  <c r="C110"/>
  <c r="B110"/>
  <c r="C109"/>
  <c r="B109"/>
  <c r="C108"/>
  <c r="B108"/>
  <c r="C107"/>
  <c r="B107"/>
  <c r="C106"/>
  <c r="B106"/>
  <c r="C105"/>
  <c r="B105"/>
  <c r="C104"/>
  <c r="B104"/>
  <c r="C103"/>
  <c r="B103"/>
  <c r="C102"/>
  <c r="B102"/>
  <c r="C101"/>
  <c r="B101"/>
  <c r="C100"/>
  <c r="B100"/>
  <c r="C99"/>
  <c r="B99"/>
  <c r="C98"/>
  <c r="B98"/>
  <c r="C97"/>
  <c r="B97"/>
  <c r="C96"/>
  <c r="B96"/>
  <c r="C95"/>
  <c r="B95"/>
  <c r="C94"/>
  <c r="B94"/>
  <c r="C93"/>
  <c r="B93"/>
  <c r="C92"/>
  <c r="B92"/>
  <c r="C91"/>
  <c r="B91"/>
  <c r="C90"/>
  <c r="B90"/>
  <c r="C89"/>
  <c r="B89"/>
  <c r="C88"/>
  <c r="B88"/>
  <c r="C87"/>
  <c r="B87"/>
  <c r="C86"/>
  <c r="B86"/>
  <c r="C85"/>
  <c r="B85"/>
  <c r="C84"/>
  <c r="B84"/>
  <c r="C83"/>
  <c r="B83"/>
  <c r="C82"/>
  <c r="B82"/>
  <c r="C81"/>
  <c r="B81"/>
  <c r="C80"/>
  <c r="B80"/>
  <c r="C79"/>
  <c r="B79"/>
  <c r="C78"/>
  <c r="B78"/>
  <c r="C77"/>
  <c r="B77"/>
  <c r="C76"/>
  <c r="B76"/>
  <c r="C75"/>
  <c r="B75"/>
  <c r="C74"/>
  <c r="B74"/>
  <c r="C73"/>
  <c r="B73"/>
  <c r="C72"/>
  <c r="B72"/>
  <c r="C71"/>
  <c r="B71"/>
  <c r="C70"/>
  <c r="B70"/>
  <c r="C69"/>
  <c r="B69"/>
  <c r="C68"/>
  <c r="B68"/>
  <c r="C67"/>
  <c r="B67"/>
  <c r="C66"/>
  <c r="B66"/>
  <c r="C65"/>
  <c r="B65"/>
  <c r="C64"/>
  <c r="B64"/>
  <c r="C63"/>
  <c r="B63"/>
  <c r="C62"/>
  <c r="B62"/>
  <c r="C61"/>
  <c r="B61"/>
  <c r="C60"/>
  <c r="B60"/>
  <c r="C59"/>
  <c r="B59"/>
  <c r="C58"/>
  <c r="B58"/>
  <c r="C57"/>
  <c r="B57"/>
  <c r="C56"/>
  <c r="B56"/>
  <c r="C55"/>
  <c r="B55"/>
  <c r="C54"/>
  <c r="B54"/>
  <c r="C53"/>
  <c r="B53"/>
  <c r="C52"/>
  <c r="B52"/>
  <c r="C51"/>
  <c r="B51"/>
  <c r="C50"/>
  <c r="B50"/>
  <c r="C49"/>
  <c r="B49"/>
  <c r="C48"/>
  <c r="B48"/>
  <c r="C47"/>
  <c r="B47"/>
  <c r="C46"/>
  <c r="B46"/>
  <c r="C45"/>
  <c r="B45"/>
  <c r="C44"/>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C10"/>
  <c r="B10"/>
  <c r="C9"/>
  <c r="B9"/>
  <c r="C8"/>
  <c r="B8"/>
  <c r="C7"/>
  <c r="B7"/>
  <c r="C6"/>
  <c r="B6"/>
  <c r="L2110" i="39" l="1"/>
  <c r="L2103"/>
  <c r="L2096"/>
  <c r="L2089"/>
  <c r="L2082"/>
  <c r="L2075"/>
  <c r="L2068"/>
  <c r="L2061"/>
  <c r="L2054"/>
  <c r="L2047"/>
  <c r="L2040"/>
  <c r="L2033"/>
  <c r="L2026"/>
  <c r="L2019"/>
  <c r="L2012"/>
  <c r="L2005"/>
  <c r="L1998"/>
  <c r="L1991"/>
  <c r="L1984"/>
  <c r="L1977"/>
  <c r="L1970"/>
  <c r="L1963"/>
  <c r="L1956"/>
  <c r="L1949"/>
  <c r="L1942"/>
  <c r="L1935"/>
  <c r="L1928"/>
  <c r="L1921"/>
  <c r="L1914"/>
  <c r="L1907"/>
  <c r="L1900"/>
  <c r="L1893"/>
  <c r="L1886"/>
  <c r="L1879"/>
  <c r="L1872"/>
  <c r="L1865"/>
  <c r="L2110" i="36"/>
  <c r="L2103"/>
  <c r="L2096"/>
  <c r="L2089"/>
  <c r="L2082"/>
  <c r="L2075"/>
  <c r="L2068"/>
  <c r="L2061"/>
  <c r="L2054"/>
  <c r="L2047"/>
  <c r="L2040"/>
  <c r="L2033"/>
  <c r="L2026"/>
  <c r="L2019"/>
  <c r="L2012"/>
  <c r="L2005"/>
  <c r="L1998"/>
  <c r="L1991"/>
  <c r="L1984"/>
  <c r="L1977"/>
  <c r="L1970"/>
  <c r="L1963"/>
  <c r="L1956"/>
  <c r="L1949"/>
  <c r="L1942"/>
  <c r="L1935"/>
  <c r="L1928"/>
  <c r="L1921"/>
  <c r="L1914"/>
  <c r="L1907"/>
  <c r="L1900"/>
  <c r="L1893"/>
  <c r="L1886"/>
  <c r="L1879"/>
  <c r="L1872"/>
  <c r="J1854" i="39"/>
  <c r="H1854"/>
  <c r="F1854"/>
  <c r="J1842"/>
  <c r="H1842"/>
  <c r="F1842"/>
  <c r="J1830"/>
  <c r="H1830"/>
  <c r="F1830"/>
  <c r="J1818"/>
  <c r="H1818"/>
  <c r="F1818"/>
  <c r="J1806"/>
  <c r="H1806"/>
  <c r="F1806"/>
  <c r="J1794"/>
  <c r="H1794"/>
  <c r="F1794"/>
  <c r="J1782"/>
  <c r="H1782"/>
  <c r="F1782"/>
  <c r="J1770"/>
  <c r="H1770"/>
  <c r="F1770"/>
  <c r="J1758"/>
  <c r="H1758"/>
  <c r="F1758"/>
  <c r="J1746"/>
  <c r="H1746"/>
  <c r="F1746"/>
  <c r="J1734"/>
  <c r="H1734"/>
  <c r="F1734"/>
  <c r="J1722"/>
  <c r="H1722"/>
  <c r="F1722"/>
  <c r="J1710"/>
  <c r="H1710"/>
  <c r="F1710"/>
  <c r="J1698"/>
  <c r="H1698"/>
  <c r="F1698"/>
  <c r="J1686"/>
  <c r="H1686"/>
  <c r="F1686"/>
  <c r="J1674"/>
  <c r="H1674"/>
  <c r="F1674"/>
  <c r="J1662"/>
  <c r="H1662"/>
  <c r="F1662"/>
  <c r="J1650"/>
  <c r="H1650"/>
  <c r="F1650"/>
  <c r="J1638"/>
  <c r="H1638"/>
  <c r="F1638"/>
  <c r="J1626"/>
  <c r="H1626"/>
  <c r="F1626"/>
  <c r="J1614"/>
  <c r="H1614"/>
  <c r="F1614"/>
  <c r="J1602"/>
  <c r="H1602"/>
  <c r="F1602"/>
  <c r="J1590"/>
  <c r="H1590"/>
  <c r="F1590"/>
  <c r="J1578"/>
  <c r="H1578"/>
  <c r="F1578"/>
  <c r="J1566"/>
  <c r="H1566"/>
  <c r="F1566"/>
  <c r="J1554"/>
  <c r="H1554"/>
  <c r="F1554"/>
  <c r="J1542"/>
  <c r="H1542"/>
  <c r="F1542"/>
  <c r="J1530"/>
  <c r="H1530"/>
  <c r="F1530"/>
  <c r="J1518"/>
  <c r="H1518"/>
  <c r="F1518"/>
  <c r="J1506"/>
  <c r="H1506"/>
  <c r="F1506"/>
  <c r="J1494"/>
  <c r="H1494"/>
  <c r="F1494"/>
  <c r="J1482"/>
  <c r="H1482"/>
  <c r="F1482"/>
  <c r="J1470"/>
  <c r="H1470"/>
  <c r="F1470"/>
  <c r="J1458"/>
  <c r="H1458"/>
  <c r="F1458"/>
  <c r="J1446"/>
  <c r="H1446"/>
  <c r="F1446"/>
  <c r="J1434"/>
  <c r="H1434"/>
  <c r="F1434"/>
  <c r="J1422"/>
  <c r="H1422"/>
  <c r="F1422"/>
  <c r="J1410"/>
  <c r="H1410"/>
  <c r="F1410"/>
  <c r="J1398"/>
  <c r="H1398"/>
  <c r="F1398"/>
  <c r="J1386"/>
  <c r="H1386"/>
  <c r="F1386"/>
  <c r="J1374"/>
  <c r="H1374"/>
  <c r="F1374"/>
  <c r="J1362"/>
  <c r="H1362"/>
  <c r="F1362"/>
  <c r="J1350"/>
  <c r="H1350"/>
  <c r="F1350"/>
  <c r="J1338"/>
  <c r="H1338"/>
  <c r="F1338"/>
  <c r="J1326"/>
  <c r="H1326"/>
  <c r="F1326"/>
  <c r="J1314"/>
  <c r="H1314"/>
  <c r="F1314"/>
  <c r="J1302"/>
  <c r="H1302"/>
  <c r="F1302"/>
  <c r="J1290"/>
  <c r="H1290"/>
  <c r="F1290"/>
  <c r="J1278"/>
  <c r="H1278"/>
  <c r="F1278"/>
  <c r="J1266"/>
  <c r="H1266"/>
  <c r="F1266"/>
  <c r="J1254"/>
  <c r="H1254"/>
  <c r="F1254"/>
  <c r="J1242"/>
  <c r="H1242"/>
  <c r="F1242"/>
  <c r="J1230"/>
  <c r="H1230"/>
  <c r="F1230"/>
  <c r="J1218"/>
  <c r="H1218"/>
  <c r="F1218"/>
  <c r="J1206"/>
  <c r="H1206"/>
  <c r="F1206"/>
  <c r="J1194"/>
  <c r="H1194"/>
  <c r="F1194"/>
  <c r="J1182"/>
  <c r="H1182"/>
  <c r="F1182"/>
  <c r="J1170"/>
  <c r="H1170"/>
  <c r="F1170"/>
  <c r="J1158"/>
  <c r="H1158"/>
  <c r="F1158"/>
  <c r="J1146"/>
  <c r="H1146"/>
  <c r="F1146"/>
  <c r="J1134"/>
  <c r="H1134"/>
  <c r="F1134"/>
  <c r="J1122"/>
  <c r="H1122"/>
  <c r="F1122"/>
  <c r="J1110"/>
  <c r="H1110"/>
  <c r="F1110"/>
  <c r="J1098"/>
  <c r="H1098"/>
  <c r="F1098"/>
  <c r="J1086"/>
  <c r="H1086"/>
  <c r="F1086"/>
  <c r="J1074"/>
  <c r="H1074"/>
  <c r="F1074"/>
  <c r="J1062"/>
  <c r="H1062"/>
  <c r="F1062"/>
  <c r="J1050"/>
  <c r="H1050"/>
  <c r="F1050"/>
  <c r="J1038"/>
  <c r="H1038"/>
  <c r="F1038"/>
  <c r="J1026"/>
  <c r="H1026"/>
  <c r="F1026"/>
  <c r="J1014"/>
  <c r="H1014"/>
  <c r="F1014"/>
  <c r="J1002"/>
  <c r="H1002"/>
  <c r="F1002"/>
  <c r="J990"/>
  <c r="H990"/>
  <c r="F990"/>
  <c r="J978"/>
  <c r="H978"/>
  <c r="F978"/>
  <c r="J966"/>
  <c r="H966"/>
  <c r="F966"/>
  <c r="J954"/>
  <c r="H954"/>
  <c r="F954"/>
  <c r="J942"/>
  <c r="H942"/>
  <c r="F942"/>
  <c r="J930"/>
  <c r="H930"/>
  <c r="F930"/>
  <c r="J918"/>
  <c r="H918"/>
  <c r="F918"/>
  <c r="J906"/>
  <c r="H906"/>
  <c r="F906"/>
  <c r="J894"/>
  <c r="H894"/>
  <c r="F894"/>
  <c r="J882"/>
  <c r="H882"/>
  <c r="F882"/>
  <c r="J870"/>
  <c r="H870"/>
  <c r="F870"/>
  <c r="J858"/>
  <c r="H858"/>
  <c r="F858"/>
  <c r="J846"/>
  <c r="H846"/>
  <c r="F846"/>
  <c r="J834"/>
  <c r="H834"/>
  <c r="F834"/>
  <c r="J822"/>
  <c r="H822"/>
  <c r="F822"/>
  <c r="J810"/>
  <c r="H810"/>
  <c r="F810"/>
  <c r="J798"/>
  <c r="H798"/>
  <c r="F798"/>
  <c r="J786"/>
  <c r="H786"/>
  <c r="F786"/>
  <c r="J774"/>
  <c r="H774"/>
  <c r="F774"/>
  <c r="J762"/>
  <c r="H762"/>
  <c r="F762"/>
  <c r="J750"/>
  <c r="H750"/>
  <c r="F750"/>
  <c r="J738"/>
  <c r="H738"/>
  <c r="F738"/>
  <c r="J726"/>
  <c r="H726"/>
  <c r="F726"/>
  <c r="J714"/>
  <c r="H714"/>
  <c r="F714"/>
  <c r="J702"/>
  <c r="H702"/>
  <c r="F702"/>
  <c r="J690"/>
  <c r="H690"/>
  <c r="F690"/>
  <c r="J678"/>
  <c r="H678"/>
  <c r="F678"/>
  <c r="J666"/>
  <c r="H666"/>
  <c r="F666"/>
  <c r="J654"/>
  <c r="H654"/>
  <c r="F654"/>
  <c r="J642"/>
  <c r="H642"/>
  <c r="F642"/>
  <c r="J630"/>
  <c r="H630"/>
  <c r="F630"/>
  <c r="J618"/>
  <c r="H618"/>
  <c r="F618"/>
  <c r="J606"/>
  <c r="H606"/>
  <c r="F606"/>
  <c r="J594"/>
  <c r="H594"/>
  <c r="F594"/>
  <c r="J582"/>
  <c r="H582"/>
  <c r="F582"/>
  <c r="J570"/>
  <c r="H570"/>
  <c r="F570"/>
  <c r="J558"/>
  <c r="H558"/>
  <c r="F558"/>
  <c r="J546"/>
  <c r="H546"/>
  <c r="F546"/>
  <c r="J534"/>
  <c r="H534"/>
  <c r="F534"/>
  <c r="J522"/>
  <c r="H522"/>
  <c r="F522"/>
  <c r="J510"/>
  <c r="H510"/>
  <c r="F510"/>
  <c r="J498"/>
  <c r="H498"/>
  <c r="F498"/>
  <c r="J486"/>
  <c r="H486"/>
  <c r="F486"/>
  <c r="J474"/>
  <c r="H474"/>
  <c r="F474"/>
  <c r="J462"/>
  <c r="H462"/>
  <c r="F462"/>
  <c r="J450"/>
  <c r="H450"/>
  <c r="F450"/>
  <c r="J438"/>
  <c r="H438"/>
  <c r="F438"/>
  <c r="J426"/>
  <c r="H426"/>
  <c r="F426"/>
  <c r="J414"/>
  <c r="H414"/>
  <c r="F414"/>
  <c r="J402"/>
  <c r="H402"/>
  <c r="F402"/>
  <c r="J390"/>
  <c r="H390"/>
  <c r="F390"/>
  <c r="J378"/>
  <c r="H378"/>
  <c r="F378"/>
  <c r="J366"/>
  <c r="H366"/>
  <c r="F366"/>
  <c r="J354"/>
  <c r="H354"/>
  <c r="F354"/>
  <c r="J342"/>
  <c r="H342"/>
  <c r="F342"/>
  <c r="J330"/>
  <c r="H330"/>
  <c r="F330"/>
  <c r="J318"/>
  <c r="H318"/>
  <c r="F318"/>
  <c r="J306"/>
  <c r="H306"/>
  <c r="F306"/>
  <c r="J294"/>
  <c r="H294"/>
  <c r="F294"/>
  <c r="J282"/>
  <c r="H282"/>
  <c r="F282"/>
  <c r="J270"/>
  <c r="H270"/>
  <c r="F270"/>
  <c r="J258"/>
  <c r="H258"/>
  <c r="F258"/>
  <c r="J246"/>
  <c r="H246"/>
  <c r="F246"/>
  <c r="J234"/>
  <c r="H234"/>
  <c r="F234"/>
  <c r="J222"/>
  <c r="H222"/>
  <c r="F222"/>
  <c r="J210"/>
  <c r="H210"/>
  <c r="F210"/>
  <c r="J198"/>
  <c r="H198"/>
  <c r="F198"/>
  <c r="J186"/>
  <c r="H186"/>
  <c r="F186"/>
  <c r="J174"/>
  <c r="H174"/>
  <c r="F174"/>
  <c r="J162"/>
  <c r="H162"/>
  <c r="F162"/>
  <c r="J150"/>
  <c r="H150"/>
  <c r="F150"/>
  <c r="J138"/>
  <c r="H138"/>
  <c r="F138"/>
  <c r="J126"/>
  <c r="H126"/>
  <c r="F126"/>
  <c r="J114"/>
  <c r="H114"/>
  <c r="F114"/>
  <c r="J102"/>
  <c r="H102"/>
  <c r="F102"/>
  <c r="J90"/>
  <c r="H90"/>
  <c r="F90"/>
  <c r="J78"/>
  <c r="H78"/>
  <c r="F78"/>
  <c r="J66"/>
  <c r="H66"/>
  <c r="F66"/>
  <c r="J54"/>
  <c r="H54"/>
  <c r="F54"/>
  <c r="J42"/>
  <c r="H42"/>
  <c r="F42"/>
  <c r="J30"/>
  <c r="H30"/>
  <c r="F30"/>
  <c r="J6"/>
  <c r="J3"/>
  <c r="E2" i="41"/>
  <c r="E2" i="40"/>
  <c r="J3" i="36"/>
  <c r="E3" i="41"/>
  <c r="J4" i="39"/>
  <c r="E3" i="40"/>
  <c r="J4" i="36"/>
  <c r="F6" i="39"/>
  <c r="H6"/>
  <c r="E1" i="40"/>
  <c r="J2" i="36"/>
  <c r="C4" i="41" l="1"/>
  <c r="E4" s="1"/>
  <c r="C4" i="40"/>
  <c r="D4" s="1"/>
  <c r="L2270" i="39"/>
  <c r="L2263"/>
  <c r="L2256"/>
  <c r="L2249"/>
  <c r="L2242"/>
  <c r="L2235"/>
  <c r="L2228"/>
  <c r="L2221"/>
  <c r="L2214"/>
  <c r="L2207"/>
  <c r="L2200"/>
  <c r="L2193"/>
  <c r="L2186"/>
  <c r="L2179"/>
  <c r="L2172"/>
  <c r="L2165"/>
  <c r="L2158"/>
  <c r="L2151"/>
  <c r="L2144"/>
  <c r="L2137"/>
  <c r="L2130"/>
  <c r="L2123"/>
  <c r="A1852"/>
  <c r="A1846"/>
  <c r="A1845"/>
  <c r="A1844"/>
  <c r="A1843"/>
  <c r="A1840"/>
  <c r="A1834"/>
  <c r="A1833"/>
  <c r="A1832"/>
  <c r="A1831"/>
  <c r="A1828"/>
  <c r="A1822"/>
  <c r="A1821"/>
  <c r="A1820"/>
  <c r="A1819"/>
  <c r="A1816"/>
  <c r="A1810"/>
  <c r="A1809"/>
  <c r="A1808"/>
  <c r="A1807"/>
  <c r="A1804"/>
  <c r="A1798"/>
  <c r="A1797"/>
  <c r="A1796"/>
  <c r="A1795"/>
  <c r="A1792"/>
  <c r="A1786"/>
  <c r="A1785"/>
  <c r="A1784"/>
  <c r="A1783"/>
  <c r="A1780"/>
  <c r="A1774"/>
  <c r="A1773"/>
  <c r="A1772"/>
  <c r="A1771"/>
  <c r="A1768"/>
  <c r="A1762"/>
  <c r="A1761"/>
  <c r="A1760"/>
  <c r="A1759"/>
  <c r="A1756"/>
  <c r="A1750"/>
  <c r="A1749"/>
  <c r="A1748"/>
  <c r="A1747"/>
  <c r="A1744"/>
  <c r="A1738"/>
  <c r="A1737"/>
  <c r="A1736"/>
  <c r="A1735"/>
  <c r="A1732"/>
  <c r="A1726"/>
  <c r="A1725"/>
  <c r="A1724"/>
  <c r="A1723"/>
  <c r="A1720"/>
  <c r="A1714"/>
  <c r="A1713"/>
  <c r="A1712"/>
  <c r="A1711"/>
  <c r="A1708"/>
  <c r="A1702"/>
  <c r="A1701"/>
  <c r="A1700"/>
  <c r="A1699"/>
  <c r="A1696"/>
  <c r="A1690"/>
  <c r="A1689"/>
  <c r="A1688"/>
  <c r="A1687"/>
  <c r="A1684"/>
  <c r="A1678"/>
  <c r="A1677"/>
  <c r="A1676"/>
  <c r="A1675"/>
  <c r="A1672"/>
  <c r="A1666"/>
  <c r="A1665"/>
  <c r="A1664"/>
  <c r="A1663"/>
  <c r="A1660"/>
  <c r="A1654"/>
  <c r="A1653"/>
  <c r="A1652"/>
  <c r="A1651"/>
  <c r="A1648"/>
  <c r="A1642"/>
  <c r="A1641"/>
  <c r="A1640"/>
  <c r="A1639"/>
  <c r="A1636"/>
  <c r="A1630"/>
  <c r="A1629"/>
  <c r="A1628"/>
  <c r="A1627"/>
  <c r="A1624"/>
  <c r="A1618"/>
  <c r="A1617"/>
  <c r="A1616"/>
  <c r="A1615"/>
  <c r="A1612"/>
  <c r="A1606"/>
  <c r="A1605"/>
  <c r="A1604"/>
  <c r="A1603"/>
  <c r="A1600"/>
  <c r="A1594"/>
  <c r="A1593"/>
  <c r="A1592"/>
  <c r="A1591"/>
  <c r="A1588"/>
  <c r="A1582"/>
  <c r="A1581"/>
  <c r="A1580"/>
  <c r="A1579"/>
  <c r="A1576"/>
  <c r="A1570"/>
  <c r="A1569"/>
  <c r="A1568"/>
  <c r="A1567"/>
  <c r="A1564"/>
  <c r="A1558"/>
  <c r="A1557"/>
  <c r="A1556"/>
  <c r="A1555"/>
  <c r="A1552"/>
  <c r="A1546"/>
  <c r="A1545"/>
  <c r="A1544"/>
  <c r="A1543"/>
  <c r="A1540"/>
  <c r="A1534"/>
  <c r="A1533"/>
  <c r="A1532"/>
  <c r="A1531"/>
  <c r="A1528"/>
  <c r="A1522"/>
  <c r="A1521"/>
  <c r="A1520"/>
  <c r="A1519"/>
  <c r="A1516"/>
  <c r="A1510"/>
  <c r="A1509"/>
  <c r="A1508"/>
  <c r="A1507"/>
  <c r="A1504"/>
  <c r="A1498"/>
  <c r="A1497"/>
  <c r="A1496"/>
  <c r="A1495"/>
  <c r="A1492"/>
  <c r="A1486"/>
  <c r="A1485"/>
  <c r="A1484"/>
  <c r="A1483"/>
  <c r="A1480"/>
  <c r="A1474"/>
  <c r="A1473"/>
  <c r="A1472"/>
  <c r="A1471"/>
  <c r="A1468"/>
  <c r="A1462"/>
  <c r="A1461"/>
  <c r="A1460"/>
  <c r="A1459"/>
  <c r="A1456"/>
  <c r="A1450"/>
  <c r="A1449"/>
  <c r="A1448"/>
  <c r="A1447"/>
  <c r="A1444"/>
  <c r="A1438"/>
  <c r="A1437"/>
  <c r="A1436"/>
  <c r="A1435"/>
  <c r="A1432"/>
  <c r="A1426"/>
  <c r="A1425"/>
  <c r="A1424"/>
  <c r="A1423"/>
  <c r="A1420"/>
  <c r="A1414"/>
  <c r="A1413"/>
  <c r="A1412"/>
  <c r="A1411"/>
  <c r="A1408"/>
  <c r="A1402"/>
  <c r="A1401"/>
  <c r="A1400"/>
  <c r="A1399"/>
  <c r="A1396"/>
  <c r="A1390"/>
  <c r="A1389"/>
  <c r="A1388"/>
  <c r="A1387"/>
  <c r="A1384"/>
  <c r="A1378"/>
  <c r="A1377"/>
  <c r="A1376"/>
  <c r="A1375"/>
  <c r="A1372"/>
  <c r="A1366"/>
  <c r="A1365"/>
  <c r="A1364"/>
  <c r="A1363"/>
  <c r="A1360"/>
  <c r="A1354"/>
  <c r="A1353"/>
  <c r="A1352"/>
  <c r="A1351"/>
  <c r="A1348"/>
  <c r="A1342"/>
  <c r="A1341"/>
  <c r="A1340"/>
  <c r="A1339"/>
  <c r="A1336"/>
  <c r="A1330"/>
  <c r="A1329"/>
  <c r="A1328"/>
  <c r="A1327"/>
  <c r="A1324"/>
  <c r="A1318"/>
  <c r="A1317"/>
  <c r="A1316"/>
  <c r="A1315"/>
  <c r="A1312"/>
  <c r="A1306"/>
  <c r="A1305"/>
  <c r="A1304"/>
  <c r="A1303"/>
  <c r="A1300"/>
  <c r="A1294"/>
  <c r="A1293"/>
  <c r="A1292"/>
  <c r="A1291"/>
  <c r="A1288"/>
  <c r="A1282"/>
  <c r="A1281"/>
  <c r="A1280"/>
  <c r="A1279"/>
  <c r="A1276"/>
  <c r="A1270"/>
  <c r="A1269"/>
  <c r="A1268"/>
  <c r="A1267"/>
  <c r="A1264"/>
  <c r="A1258"/>
  <c r="A1257"/>
  <c r="A1256"/>
  <c r="A1255"/>
  <c r="A1252"/>
  <c r="A1246"/>
  <c r="A1245"/>
  <c r="A1244"/>
  <c r="A1243"/>
  <c r="A1240"/>
  <c r="A1234"/>
  <c r="A1233"/>
  <c r="A1232"/>
  <c r="A1231"/>
  <c r="A1228"/>
  <c r="A1222"/>
  <c r="A1221"/>
  <c r="A1220"/>
  <c r="A1219"/>
  <c r="A1216"/>
  <c r="A1210"/>
  <c r="A1209"/>
  <c r="A1208"/>
  <c r="A1207"/>
  <c r="A1204"/>
  <c r="A1198"/>
  <c r="A1197"/>
  <c r="A1196"/>
  <c r="A1195"/>
  <c r="A1192"/>
  <c r="A1186"/>
  <c r="A1185"/>
  <c r="A1184"/>
  <c r="A1183"/>
  <c r="A1180"/>
  <c r="A1174"/>
  <c r="A1173"/>
  <c r="A1172"/>
  <c r="A1171"/>
  <c r="A1168"/>
  <c r="A1162"/>
  <c r="A1161"/>
  <c r="A1160"/>
  <c r="A1159"/>
  <c r="A1156"/>
  <c r="A1150"/>
  <c r="A1149"/>
  <c r="A1148"/>
  <c r="A1147"/>
  <c r="A1144"/>
  <c r="A1138"/>
  <c r="A1137"/>
  <c r="A1136"/>
  <c r="A1135"/>
  <c r="A1132"/>
  <c r="A1126"/>
  <c r="A1125"/>
  <c r="A1124"/>
  <c r="A1123"/>
  <c r="A1120"/>
  <c r="A1114"/>
  <c r="A1113"/>
  <c r="A1112"/>
  <c r="A1111"/>
  <c r="A1108"/>
  <c r="A1102"/>
  <c r="A1101"/>
  <c r="A1100"/>
  <c r="A1099"/>
  <c r="A1096"/>
  <c r="A1090"/>
  <c r="A1089"/>
  <c r="A1088"/>
  <c r="A1087"/>
  <c r="A1084"/>
  <c r="A1078"/>
  <c r="A1077"/>
  <c r="A1076"/>
  <c r="A1075"/>
  <c r="A1072"/>
  <c r="A1066"/>
  <c r="A1065"/>
  <c r="A1064"/>
  <c r="A1063"/>
  <c r="A1060"/>
  <c r="A1054"/>
  <c r="A1053"/>
  <c r="A1052"/>
  <c r="A1051"/>
  <c r="A1048"/>
  <c r="A1042"/>
  <c r="A1041"/>
  <c r="A1040"/>
  <c r="A1039"/>
  <c r="A1036"/>
  <c r="A1030"/>
  <c r="A1029"/>
  <c r="A1028"/>
  <c r="A1027"/>
  <c r="A1024"/>
  <c r="A1018"/>
  <c r="A1017"/>
  <c r="A1016"/>
  <c r="A1015"/>
  <c r="A1012"/>
  <c r="A1006"/>
  <c r="A1005"/>
  <c r="A1004"/>
  <c r="A1003"/>
  <c r="A1000"/>
  <c r="A994"/>
  <c r="A993"/>
  <c r="A992"/>
  <c r="A991"/>
  <c r="A988"/>
  <c r="A982"/>
  <c r="A981"/>
  <c r="A980"/>
  <c r="A979"/>
  <c r="A976"/>
  <c r="A970"/>
  <c r="A969"/>
  <c r="A968"/>
  <c r="A967"/>
  <c r="A964"/>
  <c r="A958"/>
  <c r="A957"/>
  <c r="A956"/>
  <c r="A955"/>
  <c r="A952"/>
  <c r="A946"/>
  <c r="A945"/>
  <c r="A944"/>
  <c r="A943"/>
  <c r="A940"/>
  <c r="A934"/>
  <c r="A933"/>
  <c r="A932"/>
  <c r="A931"/>
  <c r="A928"/>
  <c r="A922"/>
  <c r="A921"/>
  <c r="A920"/>
  <c r="A919"/>
  <c r="A916"/>
  <c r="A910"/>
  <c r="A909"/>
  <c r="A908"/>
  <c r="A907"/>
  <c r="A904"/>
  <c r="A898"/>
  <c r="A897"/>
  <c r="A896"/>
  <c r="A895"/>
  <c r="A892"/>
  <c r="A886"/>
  <c r="A885"/>
  <c r="A884"/>
  <c r="A883"/>
  <c r="A880"/>
  <c r="A874"/>
  <c r="A873"/>
  <c r="A872"/>
  <c r="A871"/>
  <c r="A868"/>
  <c r="A862"/>
  <c r="A861"/>
  <c r="A860"/>
  <c r="A859"/>
  <c r="A856"/>
  <c r="A850"/>
  <c r="A849"/>
  <c r="A848"/>
  <c r="A847"/>
  <c r="A844"/>
  <c r="A838"/>
  <c r="A837"/>
  <c r="A836"/>
  <c r="A835"/>
  <c r="A832"/>
  <c r="A826"/>
  <c r="A825"/>
  <c r="A824"/>
  <c r="A823"/>
  <c r="A820"/>
  <c r="A814"/>
  <c r="A813"/>
  <c r="A812"/>
  <c r="A811"/>
  <c r="A808"/>
  <c r="A802"/>
  <c r="A801"/>
  <c r="A800"/>
  <c r="A799"/>
  <c r="A796"/>
  <c r="A790"/>
  <c r="A789"/>
  <c r="A788"/>
  <c r="A787"/>
  <c r="A784"/>
  <c r="A778"/>
  <c r="A777"/>
  <c r="A776"/>
  <c r="A775"/>
  <c r="A772"/>
  <c r="A766"/>
  <c r="A765"/>
  <c r="A764"/>
  <c r="A763"/>
  <c r="A760"/>
  <c r="A754"/>
  <c r="A753"/>
  <c r="A752"/>
  <c r="A751"/>
  <c r="A748"/>
  <c r="A742"/>
  <c r="A741"/>
  <c r="A740"/>
  <c r="A739"/>
  <c r="A736"/>
  <c r="A730"/>
  <c r="A729"/>
  <c r="A728"/>
  <c r="A727"/>
  <c r="A724"/>
  <c r="A718"/>
  <c r="A717"/>
  <c r="A716"/>
  <c r="A715"/>
  <c r="A712"/>
  <c r="A706"/>
  <c r="A705"/>
  <c r="A704"/>
  <c r="A703"/>
  <c r="A700"/>
  <c r="A694"/>
  <c r="A693"/>
  <c r="A692"/>
  <c r="A691"/>
  <c r="A688"/>
  <c r="A682"/>
  <c r="A681"/>
  <c r="A680"/>
  <c r="A679"/>
  <c r="A676"/>
  <c r="A670"/>
  <c r="A669"/>
  <c r="A668"/>
  <c r="A667"/>
  <c r="A664"/>
  <c r="A658"/>
  <c r="A657"/>
  <c r="A656"/>
  <c r="A655"/>
  <c r="A652"/>
  <c r="A646"/>
  <c r="A645"/>
  <c r="A644"/>
  <c r="A643"/>
  <c r="A640"/>
  <c r="A634"/>
  <c r="A633"/>
  <c r="A632"/>
  <c r="A631"/>
  <c r="A628"/>
  <c r="A622"/>
  <c r="A621"/>
  <c r="A620"/>
  <c r="A619"/>
  <c r="A616"/>
  <c r="A610"/>
  <c r="A609"/>
  <c r="A608"/>
  <c r="A607"/>
  <c r="A604"/>
  <c r="A598"/>
  <c r="A597"/>
  <c r="A596"/>
  <c r="A595"/>
  <c r="A592"/>
  <c r="A586"/>
  <c r="A585"/>
  <c r="A584"/>
  <c r="A583"/>
  <c r="A580"/>
  <c r="A574"/>
  <c r="A573"/>
  <c r="A572"/>
  <c r="A571"/>
  <c r="A568"/>
  <c r="A562"/>
  <c r="A561"/>
  <c r="A560"/>
  <c r="A559"/>
  <c r="A556"/>
  <c r="A550"/>
  <c r="A549"/>
  <c r="A548"/>
  <c r="A547"/>
  <c r="A544"/>
  <c r="A538"/>
  <c r="A537"/>
  <c r="A536"/>
  <c r="A535"/>
  <c r="A532"/>
  <c r="A526"/>
  <c r="A525"/>
  <c r="A524"/>
  <c r="A523"/>
  <c r="A520"/>
  <c r="A514"/>
  <c r="A513"/>
  <c r="A512"/>
  <c r="A511"/>
  <c r="A508"/>
  <c r="A502"/>
  <c r="A501"/>
  <c r="A500"/>
  <c r="A499"/>
  <c r="A496"/>
  <c r="A490"/>
  <c r="A489"/>
  <c r="A488"/>
  <c r="A487"/>
  <c r="A484"/>
  <c r="A478"/>
  <c r="A477"/>
  <c r="A476"/>
  <c r="A475"/>
  <c r="A472"/>
  <c r="A466"/>
  <c r="A465"/>
  <c r="A464"/>
  <c r="A463"/>
  <c r="A460"/>
  <c r="A454"/>
  <c r="A453"/>
  <c r="A452"/>
  <c r="A451"/>
  <c r="A448"/>
  <c r="A442"/>
  <c r="A441"/>
  <c r="A440"/>
  <c r="A439"/>
  <c r="A436"/>
  <c r="A430"/>
  <c r="A429"/>
  <c r="A428"/>
  <c r="A427"/>
  <c r="A424"/>
  <c r="A418"/>
  <c r="A417"/>
  <c r="A416"/>
  <c r="A415"/>
  <c r="A412"/>
  <c r="A406"/>
  <c r="A405"/>
  <c r="A404"/>
  <c r="A403"/>
  <c r="A400"/>
  <c r="A394"/>
  <c r="A393"/>
  <c r="A392"/>
  <c r="A391"/>
  <c r="A388"/>
  <c r="A382"/>
  <c r="A381"/>
  <c r="A380"/>
  <c r="A379"/>
  <c r="A376"/>
  <c r="A370"/>
  <c r="A369"/>
  <c r="A368"/>
  <c r="A367"/>
  <c r="A364"/>
  <c r="A358"/>
  <c r="A357"/>
  <c r="A356"/>
  <c r="A355"/>
  <c r="A352"/>
  <c r="A346"/>
  <c r="A345"/>
  <c r="A344"/>
  <c r="A343"/>
  <c r="A340"/>
  <c r="A334"/>
  <c r="A333"/>
  <c r="A332"/>
  <c r="A331"/>
  <c r="A328"/>
  <c r="A322"/>
  <c r="A321"/>
  <c r="A320"/>
  <c r="A319"/>
  <c r="A316"/>
  <c r="A310"/>
  <c r="A309"/>
  <c r="A308"/>
  <c r="A307"/>
  <c r="A304"/>
  <c r="A298"/>
  <c r="A297"/>
  <c r="A296"/>
  <c r="A295"/>
  <c r="A292"/>
  <c r="A286"/>
  <c r="A285"/>
  <c r="A284"/>
  <c r="A283"/>
  <c r="A280"/>
  <c r="A274"/>
  <c r="A273"/>
  <c r="A272"/>
  <c r="A271"/>
  <c r="A268"/>
  <c r="A262"/>
  <c r="A261"/>
  <c r="A260"/>
  <c r="A259"/>
  <c r="A256"/>
  <c r="A250"/>
  <c r="A249"/>
  <c r="A248"/>
  <c r="A247"/>
  <c r="A244"/>
  <c r="A238"/>
  <c r="A237"/>
  <c r="A236"/>
  <c r="A235"/>
  <c r="A232"/>
  <c r="A226"/>
  <c r="A225"/>
  <c r="A224"/>
  <c r="A223"/>
  <c r="A220"/>
  <c r="A214"/>
  <c r="A213"/>
  <c r="A212"/>
  <c r="A211"/>
  <c r="A208"/>
  <c r="A202"/>
  <c r="A201"/>
  <c r="A200"/>
  <c r="A199"/>
  <c r="A196"/>
  <c r="A190"/>
  <c r="A189"/>
  <c r="A188"/>
  <c r="A187"/>
  <c r="A184"/>
  <c r="A178"/>
  <c r="A177"/>
  <c r="A176"/>
  <c r="A175"/>
  <c r="A172"/>
  <c r="A166"/>
  <c r="A165"/>
  <c r="A164"/>
  <c r="A163"/>
  <c r="A160"/>
  <c r="A154"/>
  <c r="A153"/>
  <c r="A152"/>
  <c r="A151"/>
  <c r="A148"/>
  <c r="A142"/>
  <c r="A141"/>
  <c r="A140"/>
  <c r="A139"/>
  <c r="A136"/>
  <c r="A130"/>
  <c r="A129"/>
  <c r="A128"/>
  <c r="A127"/>
  <c r="A124"/>
  <c r="A118"/>
  <c r="A117"/>
  <c r="A116"/>
  <c r="A115"/>
  <c r="A112"/>
  <c r="A106"/>
  <c r="A105"/>
  <c r="A104"/>
  <c r="A103"/>
  <c r="A100"/>
  <c r="A94"/>
  <c r="A93"/>
  <c r="A92"/>
  <c r="A91"/>
  <c r="A88"/>
  <c r="A82"/>
  <c r="A81"/>
  <c r="A80"/>
  <c r="A79"/>
  <c r="A76"/>
  <c r="A70"/>
  <c r="A69"/>
  <c r="A68"/>
  <c r="A67"/>
  <c r="A64"/>
  <c r="A58"/>
  <c r="A57"/>
  <c r="A56"/>
  <c r="A55"/>
  <c r="A52"/>
  <c r="A46"/>
  <c r="A45"/>
  <c r="A44"/>
  <c r="A43"/>
  <c r="A40"/>
  <c r="A34"/>
  <c r="A33"/>
  <c r="A32"/>
  <c r="A31"/>
  <c r="A28"/>
  <c r="A22"/>
  <c r="A21"/>
  <c r="A20"/>
  <c r="A19"/>
  <c r="A16"/>
  <c r="A10"/>
  <c r="A9"/>
  <c r="A8"/>
  <c r="A7"/>
  <c r="B6"/>
  <c r="D6" s="1"/>
  <c r="L2270" i="36"/>
  <c r="L2263"/>
  <c r="L2256"/>
  <c r="L2249"/>
  <c r="L2242"/>
  <c r="L2235"/>
  <c r="L2228"/>
  <c r="L2221"/>
  <c r="L2214"/>
  <c r="L2207"/>
  <c r="L2200"/>
  <c r="L2193"/>
  <c r="L2186"/>
  <c r="L2179"/>
  <c r="L2172"/>
  <c r="L2165"/>
  <c r="L2158"/>
  <c r="L2151"/>
  <c r="L2144"/>
  <c r="L2137"/>
  <c r="L2130"/>
  <c r="L2123"/>
  <c r="A184"/>
  <c r="A178"/>
  <c r="A177"/>
  <c r="A176"/>
  <c r="A175"/>
  <c r="A172"/>
  <c r="A166"/>
  <c r="A165"/>
  <c r="A164"/>
  <c r="A163"/>
  <c r="A160"/>
  <c r="A154"/>
  <c r="A153"/>
  <c r="A152"/>
  <c r="A151"/>
  <c r="A148"/>
  <c r="A142"/>
  <c r="A141"/>
  <c r="A140"/>
  <c r="A139"/>
  <c r="A136"/>
  <c r="A130"/>
  <c r="A129"/>
  <c r="A128"/>
  <c r="A127"/>
  <c r="A124"/>
  <c r="A118"/>
  <c r="A117"/>
  <c r="A116"/>
  <c r="A115"/>
  <c r="A112"/>
  <c r="A106"/>
  <c r="A105"/>
  <c r="A104"/>
  <c r="A103"/>
  <c r="A31"/>
  <c r="A32"/>
  <c r="A33"/>
  <c r="A34"/>
  <c r="A40"/>
  <c r="A43"/>
  <c r="A44"/>
  <c r="A45"/>
  <c r="A46"/>
  <c r="A52"/>
  <c r="A55"/>
  <c r="A56"/>
  <c r="A57"/>
  <c r="A58"/>
  <c r="A64"/>
  <c r="A67"/>
  <c r="A68"/>
  <c r="A69"/>
  <c r="A70"/>
  <c r="A76"/>
  <c r="A79"/>
  <c r="A80"/>
  <c r="A81"/>
  <c r="A82"/>
  <c r="A88"/>
  <c r="A91"/>
  <c r="A92"/>
  <c r="A93"/>
  <c r="A94"/>
  <c r="A100"/>
  <c r="A187"/>
  <c r="A188"/>
  <c r="A189"/>
  <c r="A190"/>
  <c r="A196"/>
  <c r="A199"/>
  <c r="A200"/>
  <c r="A201"/>
  <c r="A202"/>
  <c r="A208"/>
  <c r="A211"/>
  <c r="A212"/>
  <c r="A213"/>
  <c r="A214"/>
  <c r="A220"/>
  <c r="A223"/>
  <c r="A224"/>
  <c r="A225"/>
  <c r="A226"/>
  <c r="A232"/>
  <c r="A235"/>
  <c r="A236"/>
  <c r="A237"/>
  <c r="A238"/>
  <c r="A244"/>
  <c r="A247"/>
  <c r="A248"/>
  <c r="A249"/>
  <c r="A250"/>
  <c r="A256"/>
  <c r="A259"/>
  <c r="A260"/>
  <c r="A261"/>
  <c r="A262"/>
  <c r="A268"/>
  <c r="A271"/>
  <c r="A272"/>
  <c r="A273"/>
  <c r="A274"/>
  <c r="A280"/>
  <c r="A283"/>
  <c r="A284"/>
  <c r="A285"/>
  <c r="A286"/>
  <c r="A292"/>
  <c r="A295"/>
  <c r="A296"/>
  <c r="A297"/>
  <c r="A298"/>
  <c r="A304"/>
  <c r="A307"/>
  <c r="A308"/>
  <c r="A309"/>
  <c r="A310"/>
  <c r="A316"/>
  <c r="A319"/>
  <c r="A320"/>
  <c r="A321"/>
  <c r="A322"/>
  <c r="A328"/>
  <c r="A331"/>
  <c r="A332"/>
  <c r="A333"/>
  <c r="A334"/>
  <c r="A340"/>
  <c r="A343"/>
  <c r="A344"/>
  <c r="A345"/>
  <c r="A346"/>
  <c r="A352"/>
  <c r="A355"/>
  <c r="A356"/>
  <c r="A357"/>
  <c r="A358"/>
  <c r="A364"/>
  <c r="A367"/>
  <c r="A368"/>
  <c r="A369"/>
  <c r="A370"/>
  <c r="A376"/>
  <c r="A379"/>
  <c r="A380"/>
  <c r="A381"/>
  <c r="A382"/>
  <c r="A388"/>
  <c r="A391"/>
  <c r="A392"/>
  <c r="A393"/>
  <c r="A394"/>
  <c r="A400"/>
  <c r="A403"/>
  <c r="A404"/>
  <c r="A405"/>
  <c r="A406"/>
  <c r="A412"/>
  <c r="A415"/>
  <c r="A416"/>
  <c r="A417"/>
  <c r="A418"/>
  <c r="A424"/>
  <c r="A427"/>
  <c r="A428"/>
  <c r="A429"/>
  <c r="A430"/>
  <c r="A436"/>
  <c r="A439"/>
  <c r="A440"/>
  <c r="A441"/>
  <c r="A442"/>
  <c r="A448"/>
  <c r="A451"/>
  <c r="A452"/>
  <c r="A453"/>
  <c r="A454"/>
  <c r="A460"/>
  <c r="A463"/>
  <c r="A464"/>
  <c r="A465"/>
  <c r="A466"/>
  <c r="A472"/>
  <c r="A475"/>
  <c r="A476"/>
  <c r="A477"/>
  <c r="A478"/>
  <c r="A484"/>
  <c r="A487"/>
  <c r="A488"/>
  <c r="A489"/>
  <c r="A490"/>
  <c r="A496"/>
  <c r="A499"/>
  <c r="A500"/>
  <c r="A501"/>
  <c r="A502"/>
  <c r="A508"/>
  <c r="A511"/>
  <c r="A512"/>
  <c r="A513"/>
  <c r="A514"/>
  <c r="A520"/>
  <c r="A523"/>
  <c r="A524"/>
  <c r="A525"/>
  <c r="A526"/>
  <c r="A532"/>
  <c r="A535"/>
  <c r="A536"/>
  <c r="A537"/>
  <c r="A538"/>
  <c r="A544"/>
  <c r="A547"/>
  <c r="A548"/>
  <c r="A549"/>
  <c r="A550"/>
  <c r="A556"/>
  <c r="A559"/>
  <c r="A560"/>
  <c r="A561"/>
  <c r="A562"/>
  <c r="A568"/>
  <c r="A571"/>
  <c r="A572"/>
  <c r="A573"/>
  <c r="A574"/>
  <c r="A580"/>
  <c r="A583"/>
  <c r="A584"/>
  <c r="A585"/>
  <c r="A586"/>
  <c r="A592"/>
  <c r="A595"/>
  <c r="A596"/>
  <c r="A597"/>
  <c r="A598"/>
  <c r="A604"/>
  <c r="A607"/>
  <c r="A608"/>
  <c r="A609"/>
  <c r="A610"/>
  <c r="A616"/>
  <c r="A619"/>
  <c r="A620"/>
  <c r="A621"/>
  <c r="A622"/>
  <c r="A628"/>
  <c r="A631"/>
  <c r="A632"/>
  <c r="A633"/>
  <c r="A634"/>
  <c r="A640"/>
  <c r="A643"/>
  <c r="A644"/>
  <c r="A645"/>
  <c r="A646"/>
  <c r="A652"/>
  <c r="A655"/>
  <c r="A656"/>
  <c r="A657"/>
  <c r="A658"/>
  <c r="A664"/>
  <c r="A667"/>
  <c r="A668"/>
  <c r="A669"/>
  <c r="A670"/>
  <c r="A676"/>
  <c r="A679"/>
  <c r="A680"/>
  <c r="A681"/>
  <c r="A682"/>
  <c r="A688"/>
  <c r="A691"/>
  <c r="A692"/>
  <c r="A693"/>
  <c r="A694"/>
  <c r="A700"/>
  <c r="A703"/>
  <c r="A704"/>
  <c r="A705"/>
  <c r="A706"/>
  <c r="A712"/>
  <c r="A715"/>
  <c r="A716"/>
  <c r="A717"/>
  <c r="A718"/>
  <c r="A724"/>
  <c r="A727"/>
  <c r="A728"/>
  <c r="A729"/>
  <c r="A730"/>
  <c r="A736"/>
  <c r="A739"/>
  <c r="A740"/>
  <c r="A741"/>
  <c r="A742"/>
  <c r="A748"/>
  <c r="A751"/>
  <c r="A752"/>
  <c r="A753"/>
  <c r="A754"/>
  <c r="A760"/>
  <c r="A763"/>
  <c r="A764"/>
  <c r="A765"/>
  <c r="A766"/>
  <c r="A772"/>
  <c r="A775"/>
  <c r="A776"/>
  <c r="A777"/>
  <c r="A778"/>
  <c r="A784"/>
  <c r="A787"/>
  <c r="A788"/>
  <c r="A789"/>
  <c r="A790"/>
  <c r="A796"/>
  <c r="A799"/>
  <c r="A800"/>
  <c r="A801"/>
  <c r="A802"/>
  <c r="A808"/>
  <c r="A811"/>
  <c r="A812"/>
  <c r="A813"/>
  <c r="A814"/>
  <c r="A820"/>
  <c r="A823"/>
  <c r="A824"/>
  <c r="A825"/>
  <c r="A826"/>
  <c r="A832"/>
  <c r="A835"/>
  <c r="A836"/>
  <c r="A837"/>
  <c r="A838"/>
  <c r="A844"/>
  <c r="A847"/>
  <c r="A848"/>
  <c r="A849"/>
  <c r="A850"/>
  <c r="A856"/>
  <c r="A859"/>
  <c r="A860"/>
  <c r="A861"/>
  <c r="A862"/>
  <c r="A868"/>
  <c r="A871"/>
  <c r="A872"/>
  <c r="A873"/>
  <c r="A874"/>
  <c r="A880"/>
  <c r="A883"/>
  <c r="A884"/>
  <c r="A885"/>
  <c r="A886"/>
  <c r="A892"/>
  <c r="A895"/>
  <c r="A896"/>
  <c r="A897"/>
  <c r="A898"/>
  <c r="A904"/>
  <c r="A907"/>
  <c r="A908"/>
  <c r="A909"/>
  <c r="A910"/>
  <c r="A916"/>
  <c r="A919"/>
  <c r="A920"/>
  <c r="A921"/>
  <c r="A922"/>
  <c r="A928"/>
  <c r="A931"/>
  <c r="A932"/>
  <c r="A933"/>
  <c r="A934"/>
  <c r="A940"/>
  <c r="A943"/>
  <c r="A944"/>
  <c r="A945"/>
  <c r="A946"/>
  <c r="A952"/>
  <c r="A955"/>
  <c r="A956"/>
  <c r="A957"/>
  <c r="A958"/>
  <c r="A964"/>
  <c r="A967"/>
  <c r="A968"/>
  <c r="A969"/>
  <c r="A970"/>
  <c r="A976"/>
  <c r="A979"/>
  <c r="A980"/>
  <c r="A981"/>
  <c r="A982"/>
  <c r="A988"/>
  <c r="A991"/>
  <c r="A992"/>
  <c r="A993"/>
  <c r="A994"/>
  <c r="A1000"/>
  <c r="A1003"/>
  <c r="A1004"/>
  <c r="A1005"/>
  <c r="A1006"/>
  <c r="A1012"/>
  <c r="A1015"/>
  <c r="A1016"/>
  <c r="A1017"/>
  <c r="A1018"/>
  <c r="A1024"/>
  <c r="A1027"/>
  <c r="A1028"/>
  <c r="A1029"/>
  <c r="A1030"/>
  <c r="A1036"/>
  <c r="A1039"/>
  <c r="A1040"/>
  <c r="A1041"/>
  <c r="A1042"/>
  <c r="A1048"/>
  <c r="A1051"/>
  <c r="A1052"/>
  <c r="A1053"/>
  <c r="A1054"/>
  <c r="A1060"/>
  <c r="A1063"/>
  <c r="A1064"/>
  <c r="A1065"/>
  <c r="A1066"/>
  <c r="A1072"/>
  <c r="A1075"/>
  <c r="A1076"/>
  <c r="A1077"/>
  <c r="A1078"/>
  <c r="A1084"/>
  <c r="A1087"/>
  <c r="A1088"/>
  <c r="A1089"/>
  <c r="A1090"/>
  <c r="A1096"/>
  <c r="A1099"/>
  <c r="A1100"/>
  <c r="A1101"/>
  <c r="A1102"/>
  <c r="A1108"/>
  <c r="A1111"/>
  <c r="A1112"/>
  <c r="A1113"/>
  <c r="A1114"/>
  <c r="A1120"/>
  <c r="A1123"/>
  <c r="A1124"/>
  <c r="A1125"/>
  <c r="A1126"/>
  <c r="A1132"/>
  <c r="A1135"/>
  <c r="A1136"/>
  <c r="A1137"/>
  <c r="A1138"/>
  <c r="A1144"/>
  <c r="A1147"/>
  <c r="A1148"/>
  <c r="A1149"/>
  <c r="A1150"/>
  <c r="A1156"/>
  <c r="A1159"/>
  <c r="A1160"/>
  <c r="A1161"/>
  <c r="A1162"/>
  <c r="A1168"/>
  <c r="A1171"/>
  <c r="A1172"/>
  <c r="A1173"/>
  <c r="A1174"/>
  <c r="A1180"/>
  <c r="A1183"/>
  <c r="A1184"/>
  <c r="A1185"/>
  <c r="A1186"/>
  <c r="A1192"/>
  <c r="A1195"/>
  <c r="A1196"/>
  <c r="A1197"/>
  <c r="A1198"/>
  <c r="A1204"/>
  <c r="A1207"/>
  <c r="A1208"/>
  <c r="A1209"/>
  <c r="A1210"/>
  <c r="A1216"/>
  <c r="A1219"/>
  <c r="A1220"/>
  <c r="A1221"/>
  <c r="A1222"/>
  <c r="A1228"/>
  <c r="A1231"/>
  <c r="A1232"/>
  <c r="A1233"/>
  <c r="A1234"/>
  <c r="A1240"/>
  <c r="A1243"/>
  <c r="A1244"/>
  <c r="A1245"/>
  <c r="A1246"/>
  <c r="A1252"/>
  <c r="A1255"/>
  <c r="A1256"/>
  <c r="A1257"/>
  <c r="A1258"/>
  <c r="A1264"/>
  <c r="A1267"/>
  <c r="A1268"/>
  <c r="A1269"/>
  <c r="A1270"/>
  <c r="A1276"/>
  <c r="A1279"/>
  <c r="A1280"/>
  <c r="A1281"/>
  <c r="A1282"/>
  <c r="A1288"/>
  <c r="A1291"/>
  <c r="A1292"/>
  <c r="A1293"/>
  <c r="A1294"/>
  <c r="A1300"/>
  <c r="A1303"/>
  <c r="A1304"/>
  <c r="A1305"/>
  <c r="A1306"/>
  <c r="A1312"/>
  <c r="A1315"/>
  <c r="A1316"/>
  <c r="A1317"/>
  <c r="A1318"/>
  <c r="A1324"/>
  <c r="A1327"/>
  <c r="A1328"/>
  <c r="A1329"/>
  <c r="A1330"/>
  <c r="A1336"/>
  <c r="A1339"/>
  <c r="A1340"/>
  <c r="A1341"/>
  <c r="A1342"/>
  <c r="A1348"/>
  <c r="A1351"/>
  <c r="A1352"/>
  <c r="A1353"/>
  <c r="A1354"/>
  <c r="A1360"/>
  <c r="A1363"/>
  <c r="A1364"/>
  <c r="A1365"/>
  <c r="A1366"/>
  <c r="A1372"/>
  <c r="A1375"/>
  <c r="A1376"/>
  <c r="A1377"/>
  <c r="A1378"/>
  <c r="A1384"/>
  <c r="A1387"/>
  <c r="A1388"/>
  <c r="A1389"/>
  <c r="A1390"/>
  <c r="A1396"/>
  <c r="A1399"/>
  <c r="A1400"/>
  <c r="A1401"/>
  <c r="A1402"/>
  <c r="A1408"/>
  <c r="A1411"/>
  <c r="A1412"/>
  <c r="A1413"/>
  <c r="A1414"/>
  <c r="A1420"/>
  <c r="A1423"/>
  <c r="A1424"/>
  <c r="A1425"/>
  <c r="A1426"/>
  <c r="A1432"/>
  <c r="A1435"/>
  <c r="A1436"/>
  <c r="A1437"/>
  <c r="A1438"/>
  <c r="A1444"/>
  <c r="A1447"/>
  <c r="A1448"/>
  <c r="A1449"/>
  <c r="A1450"/>
  <c r="A1456"/>
  <c r="A1459"/>
  <c r="A1460"/>
  <c r="A1461"/>
  <c r="A1462"/>
  <c r="A1468"/>
  <c r="A1471"/>
  <c r="A1472"/>
  <c r="A1473"/>
  <c r="A1474"/>
  <c r="A1480"/>
  <c r="A1483"/>
  <c r="A1484"/>
  <c r="A1485"/>
  <c r="A1486"/>
  <c r="A1492"/>
  <c r="A1495"/>
  <c r="A1496"/>
  <c r="A1497"/>
  <c r="A1498"/>
  <c r="A1504"/>
  <c r="A1507"/>
  <c r="A1508"/>
  <c r="A1509"/>
  <c r="A1510"/>
  <c r="A1516"/>
  <c r="A1519"/>
  <c r="A1520"/>
  <c r="A1521"/>
  <c r="A1522"/>
  <c r="A1528"/>
  <c r="A1531"/>
  <c r="A1532"/>
  <c r="A1533"/>
  <c r="A1534"/>
  <c r="A1540"/>
  <c r="A1543"/>
  <c r="A1544"/>
  <c r="A1545"/>
  <c r="A1546"/>
  <c r="A1552"/>
  <c r="A1555"/>
  <c r="A1556"/>
  <c r="A1557"/>
  <c r="A1558"/>
  <c r="A1564"/>
  <c r="A1567"/>
  <c r="A1568"/>
  <c r="A1569"/>
  <c r="A1570"/>
  <c r="A1576"/>
  <c r="A1579"/>
  <c r="A1580"/>
  <c r="A1581"/>
  <c r="A1582"/>
  <c r="A1588"/>
  <c r="A1591"/>
  <c r="A1592"/>
  <c r="A1593"/>
  <c r="A1594"/>
  <c r="A1600"/>
  <c r="A1603"/>
  <c r="A1604"/>
  <c r="A1605"/>
  <c r="A1606"/>
  <c r="A1612"/>
  <c r="A1615"/>
  <c r="A1616"/>
  <c r="A1617"/>
  <c r="A1618"/>
  <c r="A1624"/>
  <c r="A1627"/>
  <c r="A1628"/>
  <c r="A1629"/>
  <c r="A1630"/>
  <c r="A1636"/>
  <c r="A1639"/>
  <c r="A1640"/>
  <c r="A1641"/>
  <c r="A1642"/>
  <c r="A1648"/>
  <c r="A1651"/>
  <c r="A1652"/>
  <c r="A1653"/>
  <c r="A1654"/>
  <c r="A1660"/>
  <c r="A1663"/>
  <c r="A1664"/>
  <c r="A1665"/>
  <c r="A1666"/>
  <c r="A1672"/>
  <c r="A1675"/>
  <c r="A1676"/>
  <c r="A1677"/>
  <c r="A1678"/>
  <c r="A1684"/>
  <c r="A1687"/>
  <c r="A1688"/>
  <c r="A1689"/>
  <c r="A1690"/>
  <c r="A1696"/>
  <c r="A1699"/>
  <c r="A1700"/>
  <c r="A1701"/>
  <c r="A1702"/>
  <c r="A1708"/>
  <c r="A1711"/>
  <c r="A1712"/>
  <c r="A1713"/>
  <c r="A1714"/>
  <c r="A1720"/>
  <c r="A1723"/>
  <c r="A1724"/>
  <c r="A1725"/>
  <c r="A1726"/>
  <c r="A1732"/>
  <c r="A1735"/>
  <c r="A1736"/>
  <c r="A1737"/>
  <c r="A1738"/>
  <c r="A1744"/>
  <c r="A1747"/>
  <c r="A1748"/>
  <c r="A1749"/>
  <c r="A1750"/>
  <c r="A1756"/>
  <c r="A1759"/>
  <c r="A1760"/>
  <c r="A1761"/>
  <c r="A1762"/>
  <c r="A1768"/>
  <c r="A1771"/>
  <c r="A1772"/>
  <c r="A1773"/>
  <c r="A1774"/>
  <c r="A1780"/>
  <c r="A1783"/>
  <c r="A1784"/>
  <c r="A1785"/>
  <c r="A1786"/>
  <c r="A1792"/>
  <c r="A1795"/>
  <c r="A1796"/>
  <c r="A1797"/>
  <c r="A1798"/>
  <c r="A1804"/>
  <c r="A1807"/>
  <c r="A1808"/>
  <c r="A1809"/>
  <c r="A1810"/>
  <c r="A1816"/>
  <c r="A1819"/>
  <c r="A1820"/>
  <c r="A1821"/>
  <c r="A1822"/>
  <c r="A1828"/>
  <c r="A1831"/>
  <c r="A1832"/>
  <c r="A1833"/>
  <c r="A1834"/>
  <c r="A1840"/>
  <c r="A1843"/>
  <c r="A1844"/>
  <c r="A1845"/>
  <c r="A1846"/>
  <c r="A1852"/>
  <c r="H16" i="39" l="1"/>
  <c r="A6"/>
  <c r="L5" l="1"/>
  <c r="E11" i="47"/>
  <c r="A17" i="39"/>
  <c r="B18" s="1"/>
  <c r="D18" l="1"/>
  <c r="I18"/>
  <c r="A18"/>
  <c r="A29" s="1"/>
  <c r="H28"/>
  <c r="A22" i="36"/>
  <c r="A28"/>
  <c r="A8"/>
  <c r="A9"/>
  <c r="A10"/>
  <c r="A19"/>
  <c r="A20"/>
  <c r="A21"/>
  <c r="F11" i="34"/>
  <c r="F12"/>
  <c r="F13"/>
  <c r="F14"/>
  <c r="F15"/>
  <c r="F17"/>
  <c r="F18"/>
  <c r="F19"/>
  <c r="F20"/>
  <c r="F21"/>
  <c r="F23"/>
  <c r="F24"/>
  <c r="F26"/>
  <c r="F27"/>
  <c r="F28"/>
  <c r="F29"/>
  <c r="F31"/>
  <c r="F32"/>
  <c r="F34"/>
  <c r="F35"/>
  <c r="F37"/>
  <c r="F38"/>
  <c r="F39"/>
  <c r="F41"/>
  <c r="F42"/>
  <c r="F43"/>
  <c r="F45"/>
  <c r="F48"/>
  <c r="F50"/>
  <c r="F54"/>
  <c r="F56"/>
  <c r="F58"/>
  <c r="F61"/>
  <c r="F64"/>
  <c r="F68"/>
  <c r="F70"/>
  <c r="F72"/>
  <c r="F75"/>
  <c r="F77"/>
  <c r="F81"/>
  <c r="F84"/>
  <c r="F87"/>
  <c r="F89"/>
  <c r="F92"/>
  <c r="F94"/>
  <c r="F96"/>
  <c r="F100"/>
  <c r="F102"/>
  <c r="F104"/>
  <c r="F107"/>
  <c r="F110"/>
  <c r="F112"/>
  <c r="F114"/>
  <c r="F117"/>
  <c r="F120"/>
  <c r="F122"/>
  <c r="F125"/>
  <c r="F127"/>
  <c r="F128"/>
  <c r="F132"/>
  <c r="F134"/>
  <c r="F136"/>
  <c r="F139"/>
  <c r="F141"/>
  <c r="F143"/>
  <c r="F146"/>
  <c r="F150"/>
  <c r="F152"/>
  <c r="F154"/>
  <c r="F156"/>
  <c r="F159"/>
  <c r="F161"/>
  <c r="F163"/>
  <c r="F166"/>
  <c r="F168"/>
  <c r="F170"/>
  <c r="F172"/>
  <c r="F174"/>
  <c r="F176"/>
  <c r="F180"/>
  <c r="F183"/>
  <c r="F186"/>
  <c r="F190"/>
  <c r="F192"/>
  <c r="F194"/>
  <c r="F197"/>
  <c r="F199"/>
  <c r="F202"/>
  <c r="F204"/>
  <c r="F206"/>
  <c r="F209"/>
  <c r="F211"/>
  <c r="F213"/>
  <c r="F216"/>
  <c r="F219"/>
  <c r="F223"/>
  <c r="F227"/>
  <c r="F230"/>
  <c r="F234"/>
  <c r="F236"/>
  <c r="F239"/>
  <c r="F242"/>
  <c r="F244"/>
  <c r="F247"/>
  <c r="F250"/>
  <c r="F253"/>
  <c r="F255"/>
  <c r="F258"/>
  <c r="F262"/>
  <c r="F263"/>
  <c r="F273"/>
  <c r="F277"/>
  <c r="F278"/>
  <c r="F279"/>
  <c r="F281"/>
  <c r="F282"/>
  <c r="F283"/>
  <c r="F284"/>
  <c r="F287"/>
  <c r="F289"/>
  <c r="F291"/>
  <c r="F293"/>
  <c r="F295"/>
  <c r="F299"/>
  <c r="F303"/>
  <c r="F306"/>
  <c r="F308"/>
  <c r="F310"/>
  <c r="F312"/>
  <c r="F314"/>
  <c r="F318"/>
  <c r="F323"/>
  <c r="F325"/>
  <c r="F327"/>
  <c r="F329"/>
  <c r="F331"/>
  <c r="F336"/>
  <c r="F338"/>
  <c r="F340"/>
  <c r="F342"/>
  <c r="F344"/>
  <c r="F347"/>
  <c r="F348"/>
  <c r="F350"/>
  <c r="F354"/>
  <c r="F357"/>
  <c r="F360"/>
  <c r="F364"/>
  <c r="F369"/>
  <c r="F370"/>
  <c r="F374"/>
  <c r="F375"/>
  <c r="F380"/>
  <c r="F381"/>
  <c r="L17" i="39" l="1"/>
  <c r="E12" i="47"/>
  <c r="B30" i="39"/>
  <c r="L5" i="36"/>
  <c r="A17"/>
  <c r="B18" s="1"/>
  <c r="D18" s="1"/>
  <c r="F4" i="34"/>
  <c r="D379"/>
  <c r="F379" s="1"/>
  <c r="D373"/>
  <c r="F373" s="1"/>
  <c r="D368"/>
  <c r="D363"/>
  <c r="D359"/>
  <c r="F359" s="1"/>
  <c r="D356"/>
  <c r="F356" s="1"/>
  <c r="D353"/>
  <c r="F353" s="1"/>
  <c r="D349"/>
  <c r="F349" s="1"/>
  <c r="D346"/>
  <c r="D343"/>
  <c r="F343" s="1"/>
  <c r="D341"/>
  <c r="F341" s="1"/>
  <c r="D339"/>
  <c r="F339" s="1"/>
  <c r="D337"/>
  <c r="F337" s="1"/>
  <c r="D335"/>
  <c r="D330"/>
  <c r="F330" s="1"/>
  <c r="D328"/>
  <c r="F328" s="1"/>
  <c r="D326"/>
  <c r="F326" s="1"/>
  <c r="D324"/>
  <c r="F324" s="1"/>
  <c r="D322"/>
  <c r="D317"/>
  <c r="D313"/>
  <c r="F313" s="1"/>
  <c r="D311"/>
  <c r="F311" s="1"/>
  <c r="D309"/>
  <c r="F309" s="1"/>
  <c r="D307"/>
  <c r="F307" s="1"/>
  <c r="D305"/>
  <c r="D302"/>
  <c r="D298"/>
  <c r="D294"/>
  <c r="F294" s="1"/>
  <c r="D292"/>
  <c r="F292" s="1"/>
  <c r="D290"/>
  <c r="F290" s="1"/>
  <c r="D288"/>
  <c r="F288" s="1"/>
  <c r="D286"/>
  <c r="D280"/>
  <c r="F280" s="1"/>
  <c r="D276"/>
  <c r="D272"/>
  <c r="D261"/>
  <c r="D257"/>
  <c r="F257" s="1"/>
  <c r="D254"/>
  <c r="F254" s="1"/>
  <c r="D252"/>
  <c r="D249"/>
  <c r="D246"/>
  <c r="D243"/>
  <c r="F243" s="1"/>
  <c r="D241"/>
  <c r="D238"/>
  <c r="D235"/>
  <c r="F235" s="1"/>
  <c r="D233"/>
  <c r="D229"/>
  <c r="F229" s="1"/>
  <c r="D226"/>
  <c r="F226" s="1"/>
  <c r="D222"/>
  <c r="D218"/>
  <c r="F218" s="1"/>
  <c r="D215"/>
  <c r="F215" s="1"/>
  <c r="D212"/>
  <c r="F212" s="1"/>
  <c r="D210"/>
  <c r="F210" s="1"/>
  <c r="D208"/>
  <c r="D205"/>
  <c r="F205" s="1"/>
  <c r="D203"/>
  <c r="F203" s="1"/>
  <c r="D201"/>
  <c r="D198"/>
  <c r="F198" s="1"/>
  <c r="D196"/>
  <c r="D193"/>
  <c r="F193" s="1"/>
  <c r="D191"/>
  <c r="F191" s="1"/>
  <c r="D189"/>
  <c r="D185"/>
  <c r="F185" s="1"/>
  <c r="D182"/>
  <c r="F182" s="1"/>
  <c r="D179"/>
  <c r="F179" s="1"/>
  <c r="D175"/>
  <c r="F175" s="1"/>
  <c r="D173"/>
  <c r="F173" s="1"/>
  <c r="D171"/>
  <c r="F171" s="1"/>
  <c r="D169"/>
  <c r="F169" s="1"/>
  <c r="D167"/>
  <c r="F167" s="1"/>
  <c r="D165"/>
  <c r="D162"/>
  <c r="F162" s="1"/>
  <c r="D160"/>
  <c r="F160" s="1"/>
  <c r="D158"/>
  <c r="D155"/>
  <c r="F155" s="1"/>
  <c r="D153"/>
  <c r="F153" s="1"/>
  <c r="D151"/>
  <c r="F151" s="1"/>
  <c r="D149"/>
  <c r="D145"/>
  <c r="F145" s="1"/>
  <c r="D142"/>
  <c r="F142" s="1"/>
  <c r="D140"/>
  <c r="F140" s="1"/>
  <c r="D138"/>
  <c r="F138" s="1"/>
  <c r="D135"/>
  <c r="F135" s="1"/>
  <c r="D133"/>
  <c r="F133" s="1"/>
  <c r="D131"/>
  <c r="F131" s="1"/>
  <c r="D126"/>
  <c r="F126" s="1"/>
  <c r="D124"/>
  <c r="D121"/>
  <c r="F121" s="1"/>
  <c r="D119"/>
  <c r="F119" s="1"/>
  <c r="D116"/>
  <c r="D113"/>
  <c r="F113" s="1"/>
  <c r="D111"/>
  <c r="F111" s="1"/>
  <c r="D109"/>
  <c r="F109" s="1"/>
  <c r="D106"/>
  <c r="D103"/>
  <c r="F103" s="1"/>
  <c r="D101"/>
  <c r="F101" s="1"/>
  <c r="D99"/>
  <c r="F99" s="1"/>
  <c r="D95"/>
  <c r="F95" s="1"/>
  <c r="D93"/>
  <c r="F93" s="1"/>
  <c r="D91"/>
  <c r="D88"/>
  <c r="F88" s="1"/>
  <c r="D86"/>
  <c r="D83"/>
  <c r="D80"/>
  <c r="D76"/>
  <c r="F76" s="1"/>
  <c r="D74"/>
  <c r="D71"/>
  <c r="F71" s="1"/>
  <c r="D69"/>
  <c r="F69" s="1"/>
  <c r="D67"/>
  <c r="F67" s="1"/>
  <c r="D63"/>
  <c r="D60"/>
  <c r="D57"/>
  <c r="F57" s="1"/>
  <c r="D55"/>
  <c r="F55" s="1"/>
  <c r="D53"/>
  <c r="D49"/>
  <c r="F49" s="1"/>
  <c r="D47"/>
  <c r="F47" s="1"/>
  <c r="D44"/>
  <c r="F44" s="1"/>
  <c r="D40"/>
  <c r="F40" s="1"/>
  <c r="D36"/>
  <c r="F36" s="1"/>
  <c r="D33"/>
  <c r="F33" s="1"/>
  <c r="D30"/>
  <c r="F30" s="1"/>
  <c r="D25"/>
  <c r="F25" s="1"/>
  <c r="D22"/>
  <c r="F22" s="1"/>
  <c r="D16"/>
  <c r="F16" s="1"/>
  <c r="D10"/>
  <c r="F10" s="1"/>
  <c r="C4"/>
  <c r="D4" s="1"/>
  <c r="D30" i="39" l="1"/>
  <c r="A30"/>
  <c r="A41" s="1"/>
  <c r="H40"/>
  <c r="D178" i="34"/>
  <c r="F178" s="1"/>
  <c r="D181"/>
  <c r="F181" s="1"/>
  <c r="D184"/>
  <c r="F184" s="1"/>
  <c r="D225"/>
  <c r="F225" s="1"/>
  <c r="D228"/>
  <c r="F228" s="1"/>
  <c r="D52"/>
  <c r="F53"/>
  <c r="D62"/>
  <c r="F62" s="1"/>
  <c r="F63"/>
  <c r="D73"/>
  <c r="F73" s="1"/>
  <c r="F74"/>
  <c r="D79"/>
  <c r="F79" s="1"/>
  <c r="F80"/>
  <c r="D85"/>
  <c r="F85" s="1"/>
  <c r="F86"/>
  <c r="D90"/>
  <c r="F90" s="1"/>
  <c r="F91"/>
  <c r="D105"/>
  <c r="F105" s="1"/>
  <c r="F106"/>
  <c r="D115"/>
  <c r="F115" s="1"/>
  <c r="F116"/>
  <c r="D164"/>
  <c r="F164" s="1"/>
  <c r="F165"/>
  <c r="D188"/>
  <c r="F188" s="1"/>
  <c r="F189"/>
  <c r="D207"/>
  <c r="F207" s="1"/>
  <c r="F208"/>
  <c r="D232"/>
  <c r="F232" s="1"/>
  <c r="F233"/>
  <c r="D237"/>
  <c r="F237" s="1"/>
  <c r="F238"/>
  <c r="D248"/>
  <c r="F248" s="1"/>
  <c r="F249"/>
  <c r="F268"/>
  <c r="D275"/>
  <c r="F275" s="1"/>
  <c r="F276"/>
  <c r="D285"/>
  <c r="F285" s="1"/>
  <c r="F286"/>
  <c r="D301"/>
  <c r="F301" s="1"/>
  <c r="F302"/>
  <c r="D316"/>
  <c r="F317"/>
  <c r="D334"/>
  <c r="F335"/>
  <c r="D367"/>
  <c r="F368"/>
  <c r="D46"/>
  <c r="F46" s="1"/>
  <c r="D59"/>
  <c r="F59" s="1"/>
  <c r="F60"/>
  <c r="D82"/>
  <c r="F82" s="1"/>
  <c r="F83"/>
  <c r="D123"/>
  <c r="F123" s="1"/>
  <c r="F124"/>
  <c r="D130"/>
  <c r="D137"/>
  <c r="F137" s="1"/>
  <c r="D144"/>
  <c r="F144" s="1"/>
  <c r="D148"/>
  <c r="F148" s="1"/>
  <c r="F149"/>
  <c r="D157"/>
  <c r="F157" s="1"/>
  <c r="F158"/>
  <c r="D195"/>
  <c r="F195" s="1"/>
  <c r="F196"/>
  <c r="D200"/>
  <c r="F200" s="1"/>
  <c r="F201"/>
  <c r="D214"/>
  <c r="F214" s="1"/>
  <c r="D217"/>
  <c r="F217" s="1"/>
  <c r="D221"/>
  <c r="F222"/>
  <c r="D240"/>
  <c r="F240" s="1"/>
  <c r="F241"/>
  <c r="D245"/>
  <c r="F245" s="1"/>
  <c r="F246"/>
  <c r="D251"/>
  <c r="F251" s="1"/>
  <c r="F252"/>
  <c r="D256"/>
  <c r="F256" s="1"/>
  <c r="D260"/>
  <c r="F261"/>
  <c r="D271"/>
  <c r="F272"/>
  <c r="D297"/>
  <c r="F298"/>
  <c r="D304"/>
  <c r="F304" s="1"/>
  <c r="F305"/>
  <c r="D321"/>
  <c r="F322"/>
  <c r="D345"/>
  <c r="F345" s="1"/>
  <c r="F346"/>
  <c r="D352"/>
  <c r="D355"/>
  <c r="F355" s="1"/>
  <c r="D358"/>
  <c r="F358" s="1"/>
  <c r="D362"/>
  <c r="F363"/>
  <c r="D372"/>
  <c r="D378"/>
  <c r="H28" i="36"/>
  <c r="D9" i="34"/>
  <c r="D66"/>
  <c r="D98"/>
  <c r="F98" s="1"/>
  <c r="D108"/>
  <c r="F108" s="1"/>
  <c r="D118"/>
  <c r="F118" s="1"/>
  <c r="L29" i="39" l="1"/>
  <c r="E13" i="47"/>
  <c r="D78" i="34"/>
  <c r="F78" s="1"/>
  <c r="D274"/>
  <c r="F274" s="1"/>
  <c r="D177"/>
  <c r="F177" s="1"/>
  <c r="D147"/>
  <c r="F147" s="1"/>
  <c r="D224"/>
  <c r="F224" s="1"/>
  <c r="D187"/>
  <c r="F187" s="1"/>
  <c r="L17" i="36"/>
  <c r="B42" i="39"/>
  <c r="F9" i="34"/>
  <c r="D371"/>
  <c r="F371" s="1"/>
  <c r="F372"/>
  <c r="D361"/>
  <c r="F361" s="1"/>
  <c r="F362"/>
  <c r="D220"/>
  <c r="F220" s="1"/>
  <c r="F221"/>
  <c r="D366"/>
  <c r="F367"/>
  <c r="D333"/>
  <c r="F334"/>
  <c r="D315"/>
  <c r="F315" s="1"/>
  <c r="F316"/>
  <c r="D265"/>
  <c r="F266"/>
  <c r="D51"/>
  <c r="F51" s="1"/>
  <c r="F52"/>
  <c r="D300"/>
  <c r="F300" s="1"/>
  <c r="D231"/>
  <c r="F231" s="1"/>
  <c r="D97"/>
  <c r="F97" s="1"/>
  <c r="D65"/>
  <c r="F65" s="1"/>
  <c r="F66"/>
  <c r="D377"/>
  <c r="F378"/>
  <c r="D351"/>
  <c r="F351" s="1"/>
  <c r="F352"/>
  <c r="D320"/>
  <c r="F321"/>
  <c r="D296"/>
  <c r="F296" s="1"/>
  <c r="F297"/>
  <c r="D270"/>
  <c r="F270" s="1"/>
  <c r="F271"/>
  <c r="D259"/>
  <c r="F259" s="1"/>
  <c r="F260"/>
  <c r="D129"/>
  <c r="F129" s="1"/>
  <c r="F130"/>
  <c r="A18" i="36"/>
  <c r="F8" i="34" l="1"/>
  <c r="D7"/>
  <c r="D42" i="39"/>
  <c r="A42"/>
  <c r="A53" s="1"/>
  <c r="B54" s="1"/>
  <c r="A54" s="1"/>
  <c r="H52"/>
  <c r="D264" i="34"/>
  <c r="F264" s="1"/>
  <c r="F265"/>
  <c r="F333"/>
  <c r="D332"/>
  <c r="F332" s="1"/>
  <c r="F366"/>
  <c r="D365"/>
  <c r="F365" s="1"/>
  <c r="D269"/>
  <c r="F269" s="1"/>
  <c r="D319"/>
  <c r="F319" s="1"/>
  <c r="F320"/>
  <c r="D376"/>
  <c r="F376" s="1"/>
  <c r="F377"/>
  <c r="A29" i="36"/>
  <c r="B30" s="1"/>
  <c r="D30" s="1"/>
  <c r="D6" i="34" l="1"/>
  <c r="L41" i="39"/>
  <c r="E14" i="47"/>
  <c r="D54" i="39"/>
  <c r="H64"/>
  <c r="L53" s="1"/>
  <c r="F7" i="34"/>
  <c r="A65" i="39"/>
  <c r="H40" i="36"/>
  <c r="E15" i="47" l="1"/>
  <c r="L29" i="36"/>
  <c r="B66" i="39"/>
  <c r="D66" s="1"/>
  <c r="A30" i="36"/>
  <c r="A66" i="39" l="1"/>
  <c r="A77" s="1"/>
  <c r="B78" s="1"/>
  <c r="D78" s="1"/>
  <c r="I66"/>
  <c r="H76"/>
  <c r="L65" s="1"/>
  <c r="I6"/>
  <c r="A41" i="36"/>
  <c r="B42" s="1"/>
  <c r="D42" s="1"/>
  <c r="I78" i="39" l="1"/>
  <c r="A78"/>
  <c r="A89" s="1"/>
  <c r="H88"/>
  <c r="L77" s="1"/>
  <c r="H52" i="36"/>
  <c r="L41" l="1"/>
  <c r="B90" i="39"/>
  <c r="A42" i="36"/>
  <c r="A53" s="1"/>
  <c r="B54" s="1"/>
  <c r="D54" s="1"/>
  <c r="D90" i="39" l="1"/>
  <c r="I90"/>
  <c r="A90"/>
  <c r="A101" s="1"/>
  <c r="B102" s="1"/>
  <c r="H100"/>
  <c r="L89" s="1"/>
  <c r="H64" i="36"/>
  <c r="A54"/>
  <c r="E10" i="47" l="1"/>
  <c r="F10" s="1"/>
  <c r="L53" i="36"/>
  <c r="D102" i="39"/>
  <c r="H112"/>
  <c r="L101" s="1"/>
  <c r="A102"/>
  <c r="A113" s="1"/>
  <c r="B114" s="1"/>
  <c r="I102"/>
  <c r="A65" i="36"/>
  <c r="B66" s="1"/>
  <c r="D66" s="1"/>
  <c r="D114" i="39" l="1"/>
  <c r="I114"/>
  <c r="H124"/>
  <c r="L113" s="1"/>
  <c r="A114"/>
  <c r="A125" s="1"/>
  <c r="B126" s="1"/>
  <c r="H76" i="36"/>
  <c r="A66"/>
  <c r="L65" l="1"/>
  <c r="D126" i="39"/>
  <c r="H136"/>
  <c r="L125" s="1"/>
  <c r="A126"/>
  <c r="A137" s="1"/>
  <c r="B138" s="1"/>
  <c r="I126"/>
  <c r="A77" i="36"/>
  <c r="B78" s="1"/>
  <c r="D78" s="1"/>
  <c r="D138" i="39" l="1"/>
  <c r="H148"/>
  <c r="L137" s="1"/>
  <c r="A138"/>
  <c r="A149" s="1"/>
  <c r="B150" s="1"/>
  <c r="I138"/>
  <c r="H88" i="36"/>
  <c r="A78"/>
  <c r="L77" l="1"/>
  <c r="D150" i="39"/>
  <c r="I150"/>
  <c r="H160"/>
  <c r="L149" s="1"/>
  <c r="A150"/>
  <c r="A161" s="1"/>
  <c r="B162" s="1"/>
  <c r="A89" i="36"/>
  <c r="B90" s="1"/>
  <c r="D90" s="1"/>
  <c r="D162" i="39" l="1"/>
  <c r="I162"/>
  <c r="H172"/>
  <c r="L161" s="1"/>
  <c r="A162"/>
  <c r="A173" s="1"/>
  <c r="B174" s="1"/>
  <c r="H100" i="36"/>
  <c r="A90"/>
  <c r="A101" s="1"/>
  <c r="B102" s="1"/>
  <c r="D102" s="1"/>
  <c r="L89" l="1"/>
  <c r="D174" i="39"/>
  <c r="I174"/>
  <c r="H184"/>
  <c r="L173" s="1"/>
  <c r="A174"/>
  <c r="A185" s="1"/>
  <c r="B186" s="1"/>
  <c r="H112" i="36"/>
  <c r="L101" s="1"/>
  <c r="A102"/>
  <c r="A113" s="1"/>
  <c r="B114" s="1"/>
  <c r="D114" s="1"/>
  <c r="D186" i="39" l="1"/>
  <c r="I186"/>
  <c r="H196"/>
  <c r="L185" s="1"/>
  <c r="A186"/>
  <c r="A197" s="1"/>
  <c r="B198" s="1"/>
  <c r="H124" i="36"/>
  <c r="A114"/>
  <c r="L113" l="1"/>
  <c r="D198" i="39"/>
  <c r="I198"/>
  <c r="H208"/>
  <c r="L197" s="1"/>
  <c r="A198"/>
  <c r="A209" s="1"/>
  <c r="B210" s="1"/>
  <c r="A125" i="36"/>
  <c r="B126" s="1"/>
  <c r="D126" s="1"/>
  <c r="D210" i="39" l="1"/>
  <c r="I210"/>
  <c r="H220"/>
  <c r="L209" s="1"/>
  <c r="A210"/>
  <c r="A221" s="1"/>
  <c r="B222" s="1"/>
  <c r="H136" i="36"/>
  <c r="A126"/>
  <c r="A137" s="1"/>
  <c r="B138" s="1"/>
  <c r="D138" s="1"/>
  <c r="L125" l="1"/>
  <c r="D222" i="39"/>
  <c r="I222"/>
  <c r="H232"/>
  <c r="L221" s="1"/>
  <c r="A222"/>
  <c r="A233" s="1"/>
  <c r="B234" s="1"/>
  <c r="H148" i="36"/>
  <c r="L137" s="1"/>
  <c r="A138"/>
  <c r="A149" s="1"/>
  <c r="B150" s="1"/>
  <c r="D150" s="1"/>
  <c r="D234" i="39" l="1"/>
  <c r="I234"/>
  <c r="H244"/>
  <c r="L233" s="1"/>
  <c r="A234"/>
  <c r="A245" s="1"/>
  <c r="B246" s="1"/>
  <c r="H160" i="36"/>
  <c r="L149" s="1"/>
  <c r="A150"/>
  <c r="A161" s="1"/>
  <c r="B162" s="1"/>
  <c r="D162" s="1"/>
  <c r="D246" i="39" l="1"/>
  <c r="H256"/>
  <c r="L245" s="1"/>
  <c r="A246"/>
  <c r="A257" s="1"/>
  <c r="B258" s="1"/>
  <c r="I246"/>
  <c r="H172" i="36"/>
  <c r="L161" s="1"/>
  <c r="A162"/>
  <c r="A173" s="1"/>
  <c r="B174" s="1"/>
  <c r="D174" s="1"/>
  <c r="D258" i="39" l="1"/>
  <c r="H268"/>
  <c r="L257" s="1"/>
  <c r="A258"/>
  <c r="A269" s="1"/>
  <c r="B270" s="1"/>
  <c r="I258"/>
  <c r="H184" i="36"/>
  <c r="L173" s="1"/>
  <c r="A174"/>
  <c r="A185" s="1"/>
  <c r="B186" s="1"/>
  <c r="D186" s="1"/>
  <c r="D270" i="39" l="1"/>
  <c r="I270"/>
  <c r="H280"/>
  <c r="L269" s="1"/>
  <c r="A270"/>
  <c r="A281" s="1"/>
  <c r="B282" s="1"/>
  <c r="H196" i="36"/>
  <c r="L185" s="1"/>
  <c r="A186"/>
  <c r="A197" s="1"/>
  <c r="B198" s="1"/>
  <c r="D198" s="1"/>
  <c r="D282" i="39" l="1"/>
  <c r="I282"/>
  <c r="H292"/>
  <c r="L281" s="1"/>
  <c r="A282"/>
  <c r="A293" s="1"/>
  <c r="B294" s="1"/>
  <c r="H208" i="36"/>
  <c r="L197" s="1"/>
  <c r="A198"/>
  <c r="A209" s="1"/>
  <c r="B210" s="1"/>
  <c r="D210" s="1"/>
  <c r="D294" i="39" l="1"/>
  <c r="H304"/>
  <c r="L293" s="1"/>
  <c r="A294"/>
  <c r="A305" s="1"/>
  <c r="B306" s="1"/>
  <c r="I294"/>
  <c r="H220" i="36"/>
  <c r="L209" s="1"/>
  <c r="A210"/>
  <c r="A221" s="1"/>
  <c r="B222" s="1"/>
  <c r="D222" s="1"/>
  <c r="D306" i="39" l="1"/>
  <c r="H316"/>
  <c r="L305" s="1"/>
  <c r="A306"/>
  <c r="A317" s="1"/>
  <c r="B318" s="1"/>
  <c r="I306"/>
  <c r="H232" i="36"/>
  <c r="L221" s="1"/>
  <c r="A222"/>
  <c r="A233" s="1"/>
  <c r="B234" s="1"/>
  <c r="D234" s="1"/>
  <c r="D318" i="39" l="1"/>
  <c r="I318"/>
  <c r="H328"/>
  <c r="L317" s="1"/>
  <c r="A318"/>
  <c r="A329" s="1"/>
  <c r="B330" s="1"/>
  <c r="H244" i="36"/>
  <c r="L233" s="1"/>
  <c r="A234"/>
  <c r="A245" s="1"/>
  <c r="B246" s="1"/>
  <c r="D246" s="1"/>
  <c r="D330" i="39" l="1"/>
  <c r="I330"/>
  <c r="H340"/>
  <c r="L329" s="1"/>
  <c r="A330"/>
  <c r="A341" s="1"/>
  <c r="B342" s="1"/>
  <c r="H256" i="36"/>
  <c r="L245" s="1"/>
  <c r="A246"/>
  <c r="A257" s="1"/>
  <c r="B258" s="1"/>
  <c r="D258" s="1"/>
  <c r="D342" i="39" l="1"/>
  <c r="H352"/>
  <c r="L341" s="1"/>
  <c r="A342"/>
  <c r="A353" s="1"/>
  <c r="B354" s="1"/>
  <c r="I342"/>
  <c r="H268" i="36"/>
  <c r="L257" s="1"/>
  <c r="A258"/>
  <c r="A269" s="1"/>
  <c r="B270" s="1"/>
  <c r="D270" s="1"/>
  <c r="D354" i="39" l="1"/>
  <c r="H364"/>
  <c r="L353" s="1"/>
  <c r="A354"/>
  <c r="A365" s="1"/>
  <c r="B366" s="1"/>
  <c r="I354"/>
  <c r="H280" i="36"/>
  <c r="L269" s="1"/>
  <c r="A270"/>
  <c r="A281" s="1"/>
  <c r="B282" s="1"/>
  <c r="D282" s="1"/>
  <c r="D366" i="39" l="1"/>
  <c r="I366"/>
  <c r="H376"/>
  <c r="L365" s="1"/>
  <c r="A366"/>
  <c r="A377" s="1"/>
  <c r="B378" s="1"/>
  <c r="H292" i="36"/>
  <c r="L281" s="1"/>
  <c r="A282"/>
  <c r="A293" s="1"/>
  <c r="B294" s="1"/>
  <c r="D294" s="1"/>
  <c r="D378" i="39" l="1"/>
  <c r="I378"/>
  <c r="H388"/>
  <c r="L377" s="1"/>
  <c r="A378"/>
  <c r="A389" s="1"/>
  <c r="B390" s="1"/>
  <c r="H304" i="36"/>
  <c r="L293" s="1"/>
  <c r="A294"/>
  <c r="A305" s="1"/>
  <c r="B306" s="1"/>
  <c r="D306" s="1"/>
  <c r="D390" i="39" l="1"/>
  <c r="H400"/>
  <c r="L389" s="1"/>
  <c r="A390"/>
  <c r="A401" s="1"/>
  <c r="B402" s="1"/>
  <c r="I390"/>
  <c r="H316" i="36"/>
  <c r="L305" s="1"/>
  <c r="A306"/>
  <c r="A317" s="1"/>
  <c r="B318" s="1"/>
  <c r="D318" s="1"/>
  <c r="D402" i="39" l="1"/>
  <c r="H412"/>
  <c r="L401" s="1"/>
  <c r="A402"/>
  <c r="A413" s="1"/>
  <c r="B414" s="1"/>
  <c r="I402"/>
  <c r="H328" i="36"/>
  <c r="L317" s="1"/>
  <c r="A318"/>
  <c r="A329" s="1"/>
  <c r="B330" s="1"/>
  <c r="D330" s="1"/>
  <c r="D414" i="39" l="1"/>
  <c r="I414"/>
  <c r="H424"/>
  <c r="L413" s="1"/>
  <c r="A414"/>
  <c r="A425" s="1"/>
  <c r="B426" s="1"/>
  <c r="H340" i="36"/>
  <c r="L329" s="1"/>
  <c r="A330"/>
  <c r="A341" s="1"/>
  <c r="B342" s="1"/>
  <c r="D342" s="1"/>
  <c r="D426" i="39" l="1"/>
  <c r="I426"/>
  <c r="H436"/>
  <c r="L425" s="1"/>
  <c r="A426"/>
  <c r="A437" s="1"/>
  <c r="B438" s="1"/>
  <c r="H352" i="36"/>
  <c r="L341" s="1"/>
  <c r="A342"/>
  <c r="A353" s="1"/>
  <c r="B354" s="1"/>
  <c r="D354" s="1"/>
  <c r="D438" i="39" l="1"/>
  <c r="H448"/>
  <c r="L437" s="1"/>
  <c r="A438"/>
  <c r="A449" s="1"/>
  <c r="B450" s="1"/>
  <c r="I438"/>
  <c r="H364" i="36"/>
  <c r="L353" s="1"/>
  <c r="A354"/>
  <c r="A365" s="1"/>
  <c r="B366" s="1"/>
  <c r="D366" s="1"/>
  <c r="D450" i="39" l="1"/>
  <c r="H460"/>
  <c r="L449" s="1"/>
  <c r="A450"/>
  <c r="A461" s="1"/>
  <c r="B462" s="1"/>
  <c r="I450"/>
  <c r="H376" i="36"/>
  <c r="L365" s="1"/>
  <c r="A366"/>
  <c r="A377" s="1"/>
  <c r="B378" s="1"/>
  <c r="D378" s="1"/>
  <c r="D462" i="39" l="1"/>
  <c r="I462"/>
  <c r="H472"/>
  <c r="L461" s="1"/>
  <c r="A462"/>
  <c r="A473" s="1"/>
  <c r="B474" s="1"/>
  <c r="H388" i="36"/>
  <c r="L377" s="1"/>
  <c r="A378"/>
  <c r="A389" s="1"/>
  <c r="B390" s="1"/>
  <c r="D390" s="1"/>
  <c r="D474" i="39" l="1"/>
  <c r="I474"/>
  <c r="H484"/>
  <c r="L473" s="1"/>
  <c r="A474"/>
  <c r="A485" s="1"/>
  <c r="B486" s="1"/>
  <c r="H400" i="36"/>
  <c r="L389" s="1"/>
  <c r="A390"/>
  <c r="A401" s="1"/>
  <c r="B402" s="1"/>
  <c r="D402" s="1"/>
  <c r="D486" i="39" l="1"/>
  <c r="H496"/>
  <c r="L485" s="1"/>
  <c r="A486"/>
  <c r="A497" s="1"/>
  <c r="B498" s="1"/>
  <c r="I486"/>
  <c r="H412" i="36"/>
  <c r="L401" s="1"/>
  <c r="A402"/>
  <c r="A413" s="1"/>
  <c r="B414" s="1"/>
  <c r="D414" s="1"/>
  <c r="D498" i="39" l="1"/>
  <c r="H508"/>
  <c r="L497" s="1"/>
  <c r="A498"/>
  <c r="A509" s="1"/>
  <c r="B510" s="1"/>
  <c r="I498"/>
  <c r="H424" i="36"/>
  <c r="L413" s="1"/>
  <c r="A414"/>
  <c r="A425" s="1"/>
  <c r="B426" s="1"/>
  <c r="D426" s="1"/>
  <c r="D510" i="39" l="1"/>
  <c r="I510"/>
  <c r="H520"/>
  <c r="L509" s="1"/>
  <c r="A510"/>
  <c r="A521" s="1"/>
  <c r="B522" s="1"/>
  <c r="H436" i="36"/>
  <c r="L425" s="1"/>
  <c r="A426"/>
  <c r="A437" s="1"/>
  <c r="B438" s="1"/>
  <c r="D438" s="1"/>
  <c r="D522" i="39" l="1"/>
  <c r="I522"/>
  <c r="H532"/>
  <c r="L521" s="1"/>
  <c r="A522"/>
  <c r="A533" s="1"/>
  <c r="B534" s="1"/>
  <c r="H448" i="36"/>
  <c r="L437" s="1"/>
  <c r="A438"/>
  <c r="A449" s="1"/>
  <c r="B450" s="1"/>
  <c r="D450" s="1"/>
  <c r="D534" i="39" l="1"/>
  <c r="H544"/>
  <c r="L533" s="1"/>
  <c r="A534"/>
  <c r="A545" s="1"/>
  <c r="B546" s="1"/>
  <c r="I534"/>
  <c r="H460" i="36"/>
  <c r="L449" s="1"/>
  <c r="A450"/>
  <c r="A461" s="1"/>
  <c r="B462" s="1"/>
  <c r="D462" s="1"/>
  <c r="D546" i="39" l="1"/>
  <c r="H556"/>
  <c r="L545" s="1"/>
  <c r="A546"/>
  <c r="A557" s="1"/>
  <c r="B558" s="1"/>
  <c r="I546"/>
  <c r="H472" i="36"/>
  <c r="L461" s="1"/>
  <c r="A462"/>
  <c r="A473" s="1"/>
  <c r="B474" s="1"/>
  <c r="D474" s="1"/>
  <c r="D558" i="39" l="1"/>
  <c r="I558"/>
  <c r="H568"/>
  <c r="L557" s="1"/>
  <c r="A558"/>
  <c r="A569" s="1"/>
  <c r="B570" s="1"/>
  <c r="H484" i="36"/>
  <c r="L473" s="1"/>
  <c r="A474"/>
  <c r="A485" s="1"/>
  <c r="B486" s="1"/>
  <c r="D486" s="1"/>
  <c r="D570" i="39" l="1"/>
  <c r="I570"/>
  <c r="H580"/>
  <c r="L569" s="1"/>
  <c r="A570"/>
  <c r="A581" s="1"/>
  <c r="B582" s="1"/>
  <c r="H496" i="36"/>
  <c r="L485" s="1"/>
  <c r="A486"/>
  <c r="A497" s="1"/>
  <c r="B498" s="1"/>
  <c r="D498" s="1"/>
  <c r="D582" i="39" l="1"/>
  <c r="H592"/>
  <c r="L581" s="1"/>
  <c r="A582"/>
  <c r="A593" s="1"/>
  <c r="B594" s="1"/>
  <c r="I582"/>
  <c r="H508" i="36"/>
  <c r="L497" s="1"/>
  <c r="A498"/>
  <c r="A509" s="1"/>
  <c r="B510" s="1"/>
  <c r="D510" s="1"/>
  <c r="D594" i="39" l="1"/>
  <c r="H604"/>
  <c r="L593" s="1"/>
  <c r="A594"/>
  <c r="A605" s="1"/>
  <c r="B606" s="1"/>
  <c r="I594"/>
  <c r="H520" i="36"/>
  <c r="L509" s="1"/>
  <c r="A510"/>
  <c r="A521" s="1"/>
  <c r="B522" s="1"/>
  <c r="D522" s="1"/>
  <c r="D606" i="39" l="1"/>
  <c r="I606"/>
  <c r="H616"/>
  <c r="L605" s="1"/>
  <c r="A606"/>
  <c r="A617" s="1"/>
  <c r="B618" s="1"/>
  <c r="H532" i="36"/>
  <c r="L521" s="1"/>
  <c r="A522"/>
  <c r="A533" s="1"/>
  <c r="B534" s="1"/>
  <c r="D534" s="1"/>
  <c r="D618" i="39" l="1"/>
  <c r="I618"/>
  <c r="H628"/>
  <c r="L617" s="1"/>
  <c r="A618"/>
  <c r="A629" s="1"/>
  <c r="B630" s="1"/>
  <c r="H544" i="36"/>
  <c r="L533" s="1"/>
  <c r="A534"/>
  <c r="A545" s="1"/>
  <c r="B546" s="1"/>
  <c r="D546" s="1"/>
  <c r="D630" i="39" l="1"/>
  <c r="H640"/>
  <c r="L629" s="1"/>
  <c r="A630"/>
  <c r="A641" s="1"/>
  <c r="B642" s="1"/>
  <c r="I630"/>
  <c r="H556" i="36"/>
  <c r="L545" s="1"/>
  <c r="A546"/>
  <c r="A557" s="1"/>
  <c r="B558" s="1"/>
  <c r="D558" s="1"/>
  <c r="D642" i="39" l="1"/>
  <c r="H652"/>
  <c r="L641" s="1"/>
  <c r="A642"/>
  <c r="A653" s="1"/>
  <c r="B654" s="1"/>
  <c r="I642"/>
  <c r="H568" i="36"/>
  <c r="L557" s="1"/>
  <c r="A558"/>
  <c r="A569" s="1"/>
  <c r="B570" s="1"/>
  <c r="D570" s="1"/>
  <c r="D654" i="39" l="1"/>
  <c r="I654"/>
  <c r="H664"/>
  <c r="L653" s="1"/>
  <c r="A654"/>
  <c r="A665" s="1"/>
  <c r="B666" s="1"/>
  <c r="H580" i="36"/>
  <c r="L569" s="1"/>
  <c r="A570"/>
  <c r="A581" s="1"/>
  <c r="B582" s="1"/>
  <c r="D582" s="1"/>
  <c r="D666" i="39" l="1"/>
  <c r="I666"/>
  <c r="H676"/>
  <c r="L665" s="1"/>
  <c r="A666"/>
  <c r="A677" s="1"/>
  <c r="B678" s="1"/>
  <c r="H592" i="36"/>
  <c r="L581" s="1"/>
  <c r="A582"/>
  <c r="A593" s="1"/>
  <c r="B594" s="1"/>
  <c r="D594" s="1"/>
  <c r="D678" i="39" l="1"/>
  <c r="H688"/>
  <c r="L677" s="1"/>
  <c r="A678"/>
  <c r="A689" s="1"/>
  <c r="B690" s="1"/>
  <c r="I678"/>
  <c r="H604" i="36"/>
  <c r="L593" s="1"/>
  <c r="A594"/>
  <c r="A605" s="1"/>
  <c r="B606" s="1"/>
  <c r="D606" s="1"/>
  <c r="D690" i="39" l="1"/>
  <c r="H700"/>
  <c r="L689" s="1"/>
  <c r="A690"/>
  <c r="A701" s="1"/>
  <c r="B702" s="1"/>
  <c r="I690"/>
  <c r="H616" i="36"/>
  <c r="L605" s="1"/>
  <c r="A606"/>
  <c r="A617" s="1"/>
  <c r="B618" s="1"/>
  <c r="D618" s="1"/>
  <c r="D702" i="39" l="1"/>
  <c r="I702"/>
  <c r="H712"/>
  <c r="L701" s="1"/>
  <c r="A702"/>
  <c r="A713" s="1"/>
  <c r="B714" s="1"/>
  <c r="H628" i="36"/>
  <c r="L617" s="1"/>
  <c r="A618"/>
  <c r="A629" s="1"/>
  <c r="B630" s="1"/>
  <c r="D630" s="1"/>
  <c r="D714" i="39" l="1"/>
  <c r="I714"/>
  <c r="H724"/>
  <c r="L713" s="1"/>
  <c r="A714"/>
  <c r="A725" s="1"/>
  <c r="B726" s="1"/>
  <c r="H640" i="36"/>
  <c r="L629" s="1"/>
  <c r="A630"/>
  <c r="A641" s="1"/>
  <c r="B642" s="1"/>
  <c r="D642" s="1"/>
  <c r="D726" i="39" l="1"/>
  <c r="H736"/>
  <c r="L725" s="1"/>
  <c r="A726"/>
  <c r="A737" s="1"/>
  <c r="B738" s="1"/>
  <c r="I726"/>
  <c r="H652" i="36"/>
  <c r="L641" s="1"/>
  <c r="A642"/>
  <c r="A653" s="1"/>
  <c r="B654" s="1"/>
  <c r="D654" s="1"/>
  <c r="D738" i="39" l="1"/>
  <c r="H748"/>
  <c r="L737" s="1"/>
  <c r="A738"/>
  <c r="A749" s="1"/>
  <c r="B750" s="1"/>
  <c r="I738"/>
  <c r="H664" i="36"/>
  <c r="L653" s="1"/>
  <c r="A654"/>
  <c r="A665" s="1"/>
  <c r="B666" s="1"/>
  <c r="D666" s="1"/>
  <c r="D750" i="39" l="1"/>
  <c r="I750"/>
  <c r="H760"/>
  <c r="L749" s="1"/>
  <c r="A750"/>
  <c r="A761" s="1"/>
  <c r="B762" s="1"/>
  <c r="H676" i="36"/>
  <c r="L665" s="1"/>
  <c r="A666"/>
  <c r="A677" s="1"/>
  <c r="B678" s="1"/>
  <c r="D678" s="1"/>
  <c r="D762" i="39" l="1"/>
  <c r="I762"/>
  <c r="H772"/>
  <c r="L761" s="1"/>
  <c r="A762"/>
  <c r="A773" s="1"/>
  <c r="B774" s="1"/>
  <c r="H688" i="36"/>
  <c r="L677" s="1"/>
  <c r="A678"/>
  <c r="A689" s="1"/>
  <c r="B690" s="1"/>
  <c r="D690" s="1"/>
  <c r="D774" i="39" l="1"/>
  <c r="H784"/>
  <c r="L773" s="1"/>
  <c r="A774"/>
  <c r="A785" s="1"/>
  <c r="B786" s="1"/>
  <c r="I774"/>
  <c r="H700" i="36"/>
  <c r="L689" s="1"/>
  <c r="A690"/>
  <c r="A701" s="1"/>
  <c r="B702" s="1"/>
  <c r="D702" s="1"/>
  <c r="D786" i="39" l="1"/>
  <c r="H796"/>
  <c r="L785" s="1"/>
  <c r="A786"/>
  <c r="A797" s="1"/>
  <c r="B798" s="1"/>
  <c r="I786"/>
  <c r="H712" i="36"/>
  <c r="L701" s="1"/>
  <c r="A702"/>
  <c r="A713" s="1"/>
  <c r="B714" s="1"/>
  <c r="D714" s="1"/>
  <c r="D798" i="39" l="1"/>
  <c r="I798"/>
  <c r="H808"/>
  <c r="L797" s="1"/>
  <c r="A798"/>
  <c r="A809" s="1"/>
  <c r="B810" s="1"/>
  <c r="H724" i="36"/>
  <c r="L713" s="1"/>
  <c r="A714"/>
  <c r="A725" s="1"/>
  <c r="B726" s="1"/>
  <c r="D726" s="1"/>
  <c r="D810" i="39" l="1"/>
  <c r="I810"/>
  <c r="H820"/>
  <c r="L809" s="1"/>
  <c r="A810"/>
  <c r="A821" s="1"/>
  <c r="B822" s="1"/>
  <c r="H736" i="36"/>
  <c r="L725" s="1"/>
  <c r="A726"/>
  <c r="A737" s="1"/>
  <c r="B738" s="1"/>
  <c r="D738" s="1"/>
  <c r="D822" i="39" l="1"/>
  <c r="H832"/>
  <c r="L821" s="1"/>
  <c r="A822"/>
  <c r="A833" s="1"/>
  <c r="B834" s="1"/>
  <c r="I822"/>
  <c r="H748" i="36"/>
  <c r="L737" s="1"/>
  <c r="A738"/>
  <c r="A749" s="1"/>
  <c r="B750" s="1"/>
  <c r="D750" s="1"/>
  <c r="D834" i="39" l="1"/>
  <c r="H844"/>
  <c r="L833" s="1"/>
  <c r="A834"/>
  <c r="A845" s="1"/>
  <c r="B846" s="1"/>
  <c r="I834"/>
  <c r="H760" i="36"/>
  <c r="L749" s="1"/>
  <c r="A750"/>
  <c r="A761" s="1"/>
  <c r="B762" s="1"/>
  <c r="D762" s="1"/>
  <c r="D846" i="39" l="1"/>
  <c r="I846"/>
  <c r="H856"/>
  <c r="L845" s="1"/>
  <c r="A846"/>
  <c r="A857" s="1"/>
  <c r="B858" s="1"/>
  <c r="H772" i="36"/>
  <c r="L761" s="1"/>
  <c r="A762"/>
  <c r="A773" s="1"/>
  <c r="B774" s="1"/>
  <c r="D774" s="1"/>
  <c r="D858" i="39" l="1"/>
  <c r="I858"/>
  <c r="H868"/>
  <c r="L857" s="1"/>
  <c r="A858"/>
  <c r="A869" s="1"/>
  <c r="B870" s="1"/>
  <c r="H784" i="36"/>
  <c r="L773" s="1"/>
  <c r="A774"/>
  <c r="A785" s="1"/>
  <c r="B786" s="1"/>
  <c r="D786" s="1"/>
  <c r="D870" i="39" l="1"/>
  <c r="H880"/>
  <c r="L869" s="1"/>
  <c r="A870"/>
  <c r="A881" s="1"/>
  <c r="B882" s="1"/>
  <c r="I870"/>
  <c r="H796" i="36"/>
  <c r="L785" s="1"/>
  <c r="A786"/>
  <c r="A797" s="1"/>
  <c r="B798" s="1"/>
  <c r="D798" s="1"/>
  <c r="D882" i="39" l="1"/>
  <c r="H892"/>
  <c r="L881" s="1"/>
  <c r="A882"/>
  <c r="A893" s="1"/>
  <c r="B894" s="1"/>
  <c r="I882"/>
  <c r="H808" i="36"/>
  <c r="L797" s="1"/>
  <c r="A798"/>
  <c r="A809" s="1"/>
  <c r="B810" s="1"/>
  <c r="D810" s="1"/>
  <c r="D894" i="39" l="1"/>
  <c r="I894"/>
  <c r="H904"/>
  <c r="L893" s="1"/>
  <c r="A894"/>
  <c r="A905" s="1"/>
  <c r="B906" s="1"/>
  <c r="H820" i="36"/>
  <c r="L809" s="1"/>
  <c r="A810"/>
  <c r="A821" s="1"/>
  <c r="B822" s="1"/>
  <c r="D822" s="1"/>
  <c r="D906" i="39" l="1"/>
  <c r="I906"/>
  <c r="H916"/>
  <c r="L905" s="1"/>
  <c r="A906"/>
  <c r="A917" s="1"/>
  <c r="B918" s="1"/>
  <c r="H832" i="36"/>
  <c r="L821" s="1"/>
  <c r="A822"/>
  <c r="A833" s="1"/>
  <c r="B834" s="1"/>
  <c r="D834" s="1"/>
  <c r="D918" i="39" l="1"/>
  <c r="H928"/>
  <c r="L917" s="1"/>
  <c r="A918"/>
  <c r="A929" s="1"/>
  <c r="B930" s="1"/>
  <c r="I918"/>
  <c r="H844" i="36"/>
  <c r="L833" s="1"/>
  <c r="A834"/>
  <c r="A845" s="1"/>
  <c r="B846" s="1"/>
  <c r="D846" s="1"/>
  <c r="D930" i="39" l="1"/>
  <c r="H940"/>
  <c r="L929" s="1"/>
  <c r="A930"/>
  <c r="A941" s="1"/>
  <c r="B942" s="1"/>
  <c r="I930"/>
  <c r="H856" i="36"/>
  <c r="L845" s="1"/>
  <c r="A846"/>
  <c r="A857" s="1"/>
  <c r="B858" s="1"/>
  <c r="D858" s="1"/>
  <c r="D942" i="39" l="1"/>
  <c r="I942"/>
  <c r="H952"/>
  <c r="L941" s="1"/>
  <c r="A942"/>
  <c r="A953" s="1"/>
  <c r="B954" s="1"/>
  <c r="H868" i="36"/>
  <c r="L857" s="1"/>
  <c r="A858"/>
  <c r="A869" s="1"/>
  <c r="B870" s="1"/>
  <c r="D870" s="1"/>
  <c r="D954" i="39" l="1"/>
  <c r="I954"/>
  <c r="H964"/>
  <c r="L953" s="1"/>
  <c r="A954"/>
  <c r="A965" s="1"/>
  <c r="B966" s="1"/>
  <c r="H880" i="36"/>
  <c r="L869" s="1"/>
  <c r="A870"/>
  <c r="A881" s="1"/>
  <c r="B882" s="1"/>
  <c r="D882" s="1"/>
  <c r="D966" i="39" l="1"/>
  <c r="H976"/>
  <c r="L965" s="1"/>
  <c r="A966"/>
  <c r="A977" s="1"/>
  <c r="B978" s="1"/>
  <c r="I966"/>
  <c r="H892" i="36"/>
  <c r="L881" s="1"/>
  <c r="A882"/>
  <c r="A893" s="1"/>
  <c r="B894" s="1"/>
  <c r="D894" s="1"/>
  <c r="D978" i="39" l="1"/>
  <c r="H988"/>
  <c r="L977" s="1"/>
  <c r="A978"/>
  <c r="A989" s="1"/>
  <c r="B990" s="1"/>
  <c r="I978"/>
  <c r="H904" i="36"/>
  <c r="L893" s="1"/>
  <c r="A894"/>
  <c r="A905" s="1"/>
  <c r="B906" s="1"/>
  <c r="D906" s="1"/>
  <c r="D990" i="39" l="1"/>
  <c r="I990"/>
  <c r="H1000"/>
  <c r="L989" s="1"/>
  <c r="A990"/>
  <c r="A1001" s="1"/>
  <c r="B1002" s="1"/>
  <c r="H916" i="36"/>
  <c r="L905" s="1"/>
  <c r="A906"/>
  <c r="A917" s="1"/>
  <c r="B918" s="1"/>
  <c r="D918" s="1"/>
  <c r="D1002" i="39" l="1"/>
  <c r="I1002"/>
  <c r="H1012"/>
  <c r="L1001" s="1"/>
  <c r="A1002"/>
  <c r="A1013" s="1"/>
  <c r="B1014" s="1"/>
  <c r="H928" i="36"/>
  <c r="L917" s="1"/>
  <c r="A918"/>
  <c r="A929" s="1"/>
  <c r="B930" s="1"/>
  <c r="D930" s="1"/>
  <c r="D1014" i="39" l="1"/>
  <c r="H1024"/>
  <c r="L1013" s="1"/>
  <c r="A1014"/>
  <c r="A1025" s="1"/>
  <c r="B1026" s="1"/>
  <c r="I1014"/>
  <c r="H940" i="36"/>
  <c r="L929" s="1"/>
  <c r="A930"/>
  <c r="A941" s="1"/>
  <c r="B942" s="1"/>
  <c r="D942" s="1"/>
  <c r="D1026" i="39" l="1"/>
  <c r="H1036"/>
  <c r="L1025" s="1"/>
  <c r="A1026"/>
  <c r="A1037" s="1"/>
  <c r="B1038" s="1"/>
  <c r="I1026"/>
  <c r="H952" i="36"/>
  <c r="L941" s="1"/>
  <c r="A942"/>
  <c r="A953" s="1"/>
  <c r="B954" s="1"/>
  <c r="D954" s="1"/>
  <c r="D1038" i="39" l="1"/>
  <c r="I1038"/>
  <c r="H1048"/>
  <c r="L1037" s="1"/>
  <c r="A1038"/>
  <c r="A1049" s="1"/>
  <c r="B1050" s="1"/>
  <c r="H964" i="36"/>
  <c r="L953" s="1"/>
  <c r="A954"/>
  <c r="A965" s="1"/>
  <c r="B966" s="1"/>
  <c r="D966" s="1"/>
  <c r="D1050" i="39" l="1"/>
  <c r="I1050"/>
  <c r="H1060"/>
  <c r="L1049" s="1"/>
  <c r="A1050"/>
  <c r="A1061" s="1"/>
  <c r="B1062" s="1"/>
  <c r="H976" i="36"/>
  <c r="L965" s="1"/>
  <c r="A966"/>
  <c r="A977" s="1"/>
  <c r="B978" s="1"/>
  <c r="D978" s="1"/>
  <c r="D1062" i="39" l="1"/>
  <c r="H1072"/>
  <c r="L1061" s="1"/>
  <c r="A1062"/>
  <c r="A1073" s="1"/>
  <c r="B1074" s="1"/>
  <c r="I1062"/>
  <c r="H988" i="36"/>
  <c r="L977" s="1"/>
  <c r="A978"/>
  <c r="A989" s="1"/>
  <c r="B990" s="1"/>
  <c r="D990" s="1"/>
  <c r="D1074" i="39" l="1"/>
  <c r="H1084"/>
  <c r="L1073" s="1"/>
  <c r="A1074"/>
  <c r="A1085" s="1"/>
  <c r="B1086" s="1"/>
  <c r="I1074"/>
  <c r="H1000" i="36"/>
  <c r="L989" s="1"/>
  <c r="A990"/>
  <c r="A1001" s="1"/>
  <c r="B1002" s="1"/>
  <c r="D1002" s="1"/>
  <c r="D1086" i="39" l="1"/>
  <c r="I1086"/>
  <c r="H1096"/>
  <c r="L1085" s="1"/>
  <c r="A1086"/>
  <c r="A1097" s="1"/>
  <c r="B1098" s="1"/>
  <c r="H1012" i="36"/>
  <c r="L1001" s="1"/>
  <c r="A1002"/>
  <c r="A1013" s="1"/>
  <c r="B1014" s="1"/>
  <c r="D1014" s="1"/>
  <c r="D1098" i="39" l="1"/>
  <c r="I1098"/>
  <c r="H1108"/>
  <c r="L1097" s="1"/>
  <c r="A1098"/>
  <c r="A1109" s="1"/>
  <c r="B1110" s="1"/>
  <c r="H1024" i="36"/>
  <c r="L1013" s="1"/>
  <c r="A1014"/>
  <c r="A1025" s="1"/>
  <c r="B1026" s="1"/>
  <c r="D1026" s="1"/>
  <c r="D1110" i="39" l="1"/>
  <c r="H1120"/>
  <c r="L1109" s="1"/>
  <c r="A1110"/>
  <c r="A1121" s="1"/>
  <c r="B1122" s="1"/>
  <c r="I1110"/>
  <c r="H1036" i="36"/>
  <c r="L1025" s="1"/>
  <c r="A1026"/>
  <c r="A1037" s="1"/>
  <c r="B1038" s="1"/>
  <c r="D1038" s="1"/>
  <c r="D1122" i="39" l="1"/>
  <c r="H1132"/>
  <c r="L1121" s="1"/>
  <c r="A1122"/>
  <c r="A1133" s="1"/>
  <c r="B1134" s="1"/>
  <c r="I1122"/>
  <c r="H1048" i="36"/>
  <c r="L1037" s="1"/>
  <c r="A1038"/>
  <c r="A1049" s="1"/>
  <c r="B1050" s="1"/>
  <c r="D1050" s="1"/>
  <c r="D1134" i="39" l="1"/>
  <c r="I1134"/>
  <c r="H1144"/>
  <c r="L1133" s="1"/>
  <c r="A1134"/>
  <c r="A1145" s="1"/>
  <c r="B1146" s="1"/>
  <c r="H1060" i="36"/>
  <c r="L1049" s="1"/>
  <c r="A1050"/>
  <c r="A1061" s="1"/>
  <c r="B1062" s="1"/>
  <c r="D1062" s="1"/>
  <c r="D1146" i="39" l="1"/>
  <c r="I1146"/>
  <c r="H1156"/>
  <c r="L1145" s="1"/>
  <c r="A1146"/>
  <c r="A1157" s="1"/>
  <c r="B1158" s="1"/>
  <c r="H1072" i="36"/>
  <c r="L1061" s="1"/>
  <c r="A1062"/>
  <c r="A1073" s="1"/>
  <c r="B1074" s="1"/>
  <c r="D1074" s="1"/>
  <c r="D1158" i="39" l="1"/>
  <c r="H1168"/>
  <c r="L1157" s="1"/>
  <c r="A1158"/>
  <c r="A1169" s="1"/>
  <c r="B1170" s="1"/>
  <c r="I1158"/>
  <c r="H1084" i="36"/>
  <c r="L1073" s="1"/>
  <c r="A1074"/>
  <c r="A1085" s="1"/>
  <c r="B1086" s="1"/>
  <c r="D1086" s="1"/>
  <c r="D1170" i="39" l="1"/>
  <c r="H1180"/>
  <c r="L1169" s="1"/>
  <c r="A1170"/>
  <c r="A1181" s="1"/>
  <c r="B1182" s="1"/>
  <c r="I1170"/>
  <c r="H1096" i="36"/>
  <c r="L1085" s="1"/>
  <c r="A1086"/>
  <c r="A1097" s="1"/>
  <c r="B1098" s="1"/>
  <c r="D1098" s="1"/>
  <c r="D1182" i="39" l="1"/>
  <c r="H1192"/>
  <c r="L1181" s="1"/>
  <c r="A1182"/>
  <c r="A1193" s="1"/>
  <c r="B1194" s="1"/>
  <c r="I1182"/>
  <c r="H1108" i="36"/>
  <c r="L1097" s="1"/>
  <c r="A1098"/>
  <c r="A1109" s="1"/>
  <c r="B1110" s="1"/>
  <c r="D1110" s="1"/>
  <c r="D1194" i="39" l="1"/>
  <c r="H1204"/>
  <c r="L1193" s="1"/>
  <c r="A1194"/>
  <c r="A1205" s="1"/>
  <c r="B1206" s="1"/>
  <c r="I1194"/>
  <c r="H1120" i="36"/>
  <c r="L1109" s="1"/>
  <c r="A1110"/>
  <c r="A1121" s="1"/>
  <c r="B1122" s="1"/>
  <c r="D1122" s="1"/>
  <c r="D1206" i="39" l="1"/>
  <c r="H1216"/>
  <c r="L1205" s="1"/>
  <c r="A1206"/>
  <c r="A1217" s="1"/>
  <c r="B1218" s="1"/>
  <c r="I1206"/>
  <c r="H1132" i="36"/>
  <c r="L1121" s="1"/>
  <c r="A1122"/>
  <c r="A1133" s="1"/>
  <c r="B1134" s="1"/>
  <c r="D1134" s="1"/>
  <c r="D1218" i="39" l="1"/>
  <c r="H1228"/>
  <c r="L1217" s="1"/>
  <c r="A1218"/>
  <c r="A1229" s="1"/>
  <c r="B1230" s="1"/>
  <c r="I1218"/>
  <c r="H1144" i="36"/>
  <c r="L1133" s="1"/>
  <c r="A1134"/>
  <c r="A1145" s="1"/>
  <c r="B1146" s="1"/>
  <c r="D1146" s="1"/>
  <c r="D1230" i="39" l="1"/>
  <c r="H1240"/>
  <c r="L1229" s="1"/>
  <c r="A1230"/>
  <c r="A1241" s="1"/>
  <c r="B1242" s="1"/>
  <c r="I1230"/>
  <c r="H1156" i="36"/>
  <c r="L1145" s="1"/>
  <c r="A1146"/>
  <c r="A1157" s="1"/>
  <c r="B1158" s="1"/>
  <c r="D1158" s="1"/>
  <c r="D1242" i="39" l="1"/>
  <c r="H1252"/>
  <c r="L1241" s="1"/>
  <c r="A1242"/>
  <c r="A1253" s="1"/>
  <c r="B1254" s="1"/>
  <c r="I1242"/>
  <c r="H1168" i="36"/>
  <c r="L1157" s="1"/>
  <c r="A1158"/>
  <c r="A1169" s="1"/>
  <c r="B1170" s="1"/>
  <c r="D1170" s="1"/>
  <c r="D1254" i="39" l="1"/>
  <c r="I1254"/>
  <c r="H1264"/>
  <c r="L1253" s="1"/>
  <c r="A1254"/>
  <c r="A1265" s="1"/>
  <c r="B1266" s="1"/>
  <c r="H1180" i="36"/>
  <c r="L1169" s="1"/>
  <c r="A1170"/>
  <c r="A1181" s="1"/>
  <c r="B1182" s="1"/>
  <c r="D1182" s="1"/>
  <c r="D1266" i="39" l="1"/>
  <c r="I1266"/>
  <c r="H1276"/>
  <c r="L1265" s="1"/>
  <c r="A1266"/>
  <c r="A1277" s="1"/>
  <c r="B1278" s="1"/>
  <c r="H1192" i="36"/>
  <c r="L1181" s="1"/>
  <c r="A1182"/>
  <c r="A1193" s="1"/>
  <c r="B1194" s="1"/>
  <c r="D1194" s="1"/>
  <c r="D1278" i="39" l="1"/>
  <c r="H1288"/>
  <c r="L1277" s="1"/>
  <c r="A1278"/>
  <c r="A1289" s="1"/>
  <c r="B1290" s="1"/>
  <c r="I1278"/>
  <c r="H1204" i="36"/>
  <c r="L1193" s="1"/>
  <c r="A1194"/>
  <c r="A1205" s="1"/>
  <c r="B1206" s="1"/>
  <c r="D1206" s="1"/>
  <c r="D1290" i="39" l="1"/>
  <c r="H1300"/>
  <c r="L1289" s="1"/>
  <c r="A1290"/>
  <c r="A1301" s="1"/>
  <c r="B1302" s="1"/>
  <c r="I1290"/>
  <c r="H1216" i="36"/>
  <c r="L1205" s="1"/>
  <c r="A1206"/>
  <c r="A1217" s="1"/>
  <c r="B1218" s="1"/>
  <c r="D1218" s="1"/>
  <c r="D1302" i="39" l="1"/>
  <c r="I1302"/>
  <c r="H1312"/>
  <c r="L1301" s="1"/>
  <c r="A1302"/>
  <c r="A1313" s="1"/>
  <c r="B1314" s="1"/>
  <c r="H1228" i="36"/>
  <c r="L1217" s="1"/>
  <c r="A1218"/>
  <c r="A1229" s="1"/>
  <c r="B1230" s="1"/>
  <c r="D1230" s="1"/>
  <c r="D1314" i="39" l="1"/>
  <c r="I1314"/>
  <c r="H1324"/>
  <c r="L1313" s="1"/>
  <c r="A1314"/>
  <c r="A1325" s="1"/>
  <c r="B1326" s="1"/>
  <c r="H1240" i="36"/>
  <c r="L1229" s="1"/>
  <c r="A1230"/>
  <c r="A1241" s="1"/>
  <c r="B1242" s="1"/>
  <c r="D1242" s="1"/>
  <c r="D1326" i="39" l="1"/>
  <c r="H1336"/>
  <c r="L1325" s="1"/>
  <c r="A1326"/>
  <c r="A1337" s="1"/>
  <c r="B1338" s="1"/>
  <c r="I1326"/>
  <c r="H1252" i="36"/>
  <c r="L1241" s="1"/>
  <c r="A1242"/>
  <c r="A1253" s="1"/>
  <c r="B1254" s="1"/>
  <c r="D1254" s="1"/>
  <c r="D1338" i="39" l="1"/>
  <c r="H1348"/>
  <c r="L1337" s="1"/>
  <c r="A1338"/>
  <c r="A1349" s="1"/>
  <c r="B1350" s="1"/>
  <c r="I1338"/>
  <c r="H1264" i="36"/>
  <c r="L1253" s="1"/>
  <c r="A1254"/>
  <c r="A1265" s="1"/>
  <c r="B1266" s="1"/>
  <c r="D1266" s="1"/>
  <c r="D1350" i="39" l="1"/>
  <c r="I1350"/>
  <c r="H1360"/>
  <c r="L1349" s="1"/>
  <c r="A1350"/>
  <c r="A1361" s="1"/>
  <c r="B1362" s="1"/>
  <c r="H1276" i="36"/>
  <c r="L1265" s="1"/>
  <c r="A1266"/>
  <c r="A1277" s="1"/>
  <c r="B1278" s="1"/>
  <c r="D1278" s="1"/>
  <c r="D1362" i="39" l="1"/>
  <c r="I1362"/>
  <c r="H1372"/>
  <c r="L1361" s="1"/>
  <c r="A1362"/>
  <c r="A1373" s="1"/>
  <c r="B1374" s="1"/>
  <c r="H1288" i="36"/>
  <c r="L1277" s="1"/>
  <c r="A1278"/>
  <c r="A1289" s="1"/>
  <c r="B1290" s="1"/>
  <c r="D1290" s="1"/>
  <c r="D1374" i="39" l="1"/>
  <c r="H1384"/>
  <c r="L1373" s="1"/>
  <c r="A1374"/>
  <c r="A1385" s="1"/>
  <c r="B1386" s="1"/>
  <c r="I1374"/>
  <c r="H1300" i="36"/>
  <c r="L1289" s="1"/>
  <c r="A1290"/>
  <c r="A1301" s="1"/>
  <c r="B1302" s="1"/>
  <c r="D1302" s="1"/>
  <c r="D1386" i="39" l="1"/>
  <c r="H1396"/>
  <c r="L1385" s="1"/>
  <c r="A1386"/>
  <c r="A1397" s="1"/>
  <c r="B1398" s="1"/>
  <c r="I1386"/>
  <c r="H1312" i="36"/>
  <c r="L1301" s="1"/>
  <c r="A1302"/>
  <c r="A1313" s="1"/>
  <c r="B1314" s="1"/>
  <c r="D1314" s="1"/>
  <c r="D1398" i="39" l="1"/>
  <c r="I1398"/>
  <c r="H1408"/>
  <c r="L1397" s="1"/>
  <c r="A1398"/>
  <c r="A1409" s="1"/>
  <c r="B1410" s="1"/>
  <c r="H1324" i="36"/>
  <c r="L1313" s="1"/>
  <c r="A1314"/>
  <c r="A1325" s="1"/>
  <c r="B1326" s="1"/>
  <c r="D1326" s="1"/>
  <c r="D1410" i="39" l="1"/>
  <c r="I1410"/>
  <c r="H1420"/>
  <c r="L1409" s="1"/>
  <c r="A1410"/>
  <c r="A1421" s="1"/>
  <c r="B1422" s="1"/>
  <c r="H1336" i="36"/>
  <c r="L1325" s="1"/>
  <c r="A1326"/>
  <c r="A1337" s="1"/>
  <c r="B1338" s="1"/>
  <c r="D1338" s="1"/>
  <c r="D1422" i="39" l="1"/>
  <c r="H1432"/>
  <c r="L1421" s="1"/>
  <c r="A1422"/>
  <c r="A1433" s="1"/>
  <c r="B1434" s="1"/>
  <c r="I1422"/>
  <c r="H1348" i="36"/>
  <c r="A1338"/>
  <c r="A1349" s="1"/>
  <c r="B1350" s="1"/>
  <c r="D1350" s="1"/>
  <c r="L1337"/>
  <c r="D1434" i="39" l="1"/>
  <c r="H1444"/>
  <c r="L1433" s="1"/>
  <c r="A1434"/>
  <c r="A1445" s="1"/>
  <c r="B1446" s="1"/>
  <c r="I1434"/>
  <c r="H1360" i="36"/>
  <c r="L1349" s="1"/>
  <c r="A1350"/>
  <c r="A1361" s="1"/>
  <c r="B1362" s="1"/>
  <c r="D1362" s="1"/>
  <c r="D1446" i="39" l="1"/>
  <c r="I1446"/>
  <c r="H1456"/>
  <c r="L1445" s="1"/>
  <c r="A1446"/>
  <c r="A1457" s="1"/>
  <c r="B1458" s="1"/>
  <c r="H1372" i="36"/>
  <c r="L1361" s="1"/>
  <c r="A1362"/>
  <c r="A1373" s="1"/>
  <c r="B1374" s="1"/>
  <c r="D1374" s="1"/>
  <c r="D1458" i="39" l="1"/>
  <c r="I1458"/>
  <c r="H1468"/>
  <c r="L1457" s="1"/>
  <c r="A1458"/>
  <c r="A1469" s="1"/>
  <c r="B1470" s="1"/>
  <c r="H1384" i="36"/>
  <c r="L1373" s="1"/>
  <c r="A1374"/>
  <c r="A1385" s="1"/>
  <c r="B1386" s="1"/>
  <c r="D1386" s="1"/>
  <c r="D1470" i="39" l="1"/>
  <c r="H1480"/>
  <c r="L1469" s="1"/>
  <c r="A1470"/>
  <c r="A1481" s="1"/>
  <c r="B1482" s="1"/>
  <c r="I1470"/>
  <c r="H1396" i="36"/>
  <c r="L1385" s="1"/>
  <c r="A1386"/>
  <c r="A1397" s="1"/>
  <c r="B1398" s="1"/>
  <c r="D1398" s="1"/>
  <c r="D1482" i="39" l="1"/>
  <c r="H1492"/>
  <c r="L1481" s="1"/>
  <c r="A1482"/>
  <c r="A1493" s="1"/>
  <c r="B1494" s="1"/>
  <c r="I1482"/>
  <c r="H1408" i="36"/>
  <c r="L1397" s="1"/>
  <c r="A1398"/>
  <c r="A1409" s="1"/>
  <c r="B1410" s="1"/>
  <c r="D1410" s="1"/>
  <c r="D1494" i="39" l="1"/>
  <c r="I1494"/>
  <c r="H1504"/>
  <c r="L1493" s="1"/>
  <c r="A1494"/>
  <c r="A1505" s="1"/>
  <c r="B1506" s="1"/>
  <c r="H1420" i="36"/>
  <c r="L1409" s="1"/>
  <c r="A1410"/>
  <c r="A1421" s="1"/>
  <c r="B1422" s="1"/>
  <c r="D1422" s="1"/>
  <c r="D1506" i="39" l="1"/>
  <c r="I1506"/>
  <c r="H1516"/>
  <c r="L1505" s="1"/>
  <c r="A1506"/>
  <c r="A1517" s="1"/>
  <c r="B1518" s="1"/>
  <c r="H1432" i="36"/>
  <c r="L1421" s="1"/>
  <c r="A1422"/>
  <c r="A1433" s="1"/>
  <c r="B1434" s="1"/>
  <c r="D1434" s="1"/>
  <c r="D1518" i="39" l="1"/>
  <c r="H1528"/>
  <c r="L1517" s="1"/>
  <c r="A1518"/>
  <c r="A1529" s="1"/>
  <c r="B1530" s="1"/>
  <c r="I1518"/>
  <c r="H1444" i="36"/>
  <c r="L1433" s="1"/>
  <c r="A1434"/>
  <c r="A1445" s="1"/>
  <c r="B1446" s="1"/>
  <c r="D1446" s="1"/>
  <c r="D1530" i="39" l="1"/>
  <c r="H1540"/>
  <c r="L1529" s="1"/>
  <c r="A1530"/>
  <c r="A1541" s="1"/>
  <c r="B1542" s="1"/>
  <c r="I1530"/>
  <c r="H1456" i="36"/>
  <c r="L1445" s="1"/>
  <c r="A1446"/>
  <c r="A1457" s="1"/>
  <c r="B1458" s="1"/>
  <c r="D1458" s="1"/>
  <c r="D1542" i="39" l="1"/>
  <c r="I1542"/>
  <c r="H1552"/>
  <c r="L1541" s="1"/>
  <c r="A1542"/>
  <c r="A1553" s="1"/>
  <c r="B1554" s="1"/>
  <c r="H1468" i="36"/>
  <c r="L1457" s="1"/>
  <c r="A1458"/>
  <c r="A1469" s="1"/>
  <c r="B1470" s="1"/>
  <c r="D1470" s="1"/>
  <c r="D1554" i="39" l="1"/>
  <c r="I1554"/>
  <c r="H1564"/>
  <c r="L1553" s="1"/>
  <c r="A1554"/>
  <c r="A1565" s="1"/>
  <c r="B1566" s="1"/>
  <c r="H1480" i="36"/>
  <c r="L1469" s="1"/>
  <c r="A1470"/>
  <c r="A1481" s="1"/>
  <c r="B1482" s="1"/>
  <c r="D1482" s="1"/>
  <c r="D1566" i="39" l="1"/>
  <c r="H1576"/>
  <c r="L1565" s="1"/>
  <c r="A1566"/>
  <c r="A1577" s="1"/>
  <c r="B1578" s="1"/>
  <c r="I1566"/>
  <c r="H1492" i="36"/>
  <c r="L1481" s="1"/>
  <c r="A1482"/>
  <c r="A1493" s="1"/>
  <c r="B1494" s="1"/>
  <c r="D1494" s="1"/>
  <c r="D1578" i="39" l="1"/>
  <c r="H1588"/>
  <c r="L1577" s="1"/>
  <c r="A1578"/>
  <c r="A1589" s="1"/>
  <c r="B1590" s="1"/>
  <c r="I1578"/>
  <c r="H1504" i="36"/>
  <c r="L1493" s="1"/>
  <c r="A1494"/>
  <c r="A1505" s="1"/>
  <c r="B1506" s="1"/>
  <c r="D1506" s="1"/>
  <c r="D1590" i="39" l="1"/>
  <c r="I1590"/>
  <c r="H1600"/>
  <c r="L1589" s="1"/>
  <c r="A1590"/>
  <c r="A1601" s="1"/>
  <c r="B1602" s="1"/>
  <c r="H1516" i="36"/>
  <c r="L1505" s="1"/>
  <c r="A1506"/>
  <c r="A1517" s="1"/>
  <c r="B1518" s="1"/>
  <c r="D1518" s="1"/>
  <c r="D1602" i="39" l="1"/>
  <c r="I1602"/>
  <c r="H1612"/>
  <c r="L1601" s="1"/>
  <c r="A1602"/>
  <c r="A1613" s="1"/>
  <c r="B1614" s="1"/>
  <c r="H1528" i="36"/>
  <c r="L1517" s="1"/>
  <c r="A1518"/>
  <c r="A1529" s="1"/>
  <c r="B1530" s="1"/>
  <c r="D1530" s="1"/>
  <c r="D1614" i="39" l="1"/>
  <c r="H1624"/>
  <c r="L1613" s="1"/>
  <c r="A1614"/>
  <c r="A1625" s="1"/>
  <c r="B1626" s="1"/>
  <c r="I1614"/>
  <c r="H1540" i="36"/>
  <c r="L1529" s="1"/>
  <c r="A1530"/>
  <c r="A1541" s="1"/>
  <c r="B1542" s="1"/>
  <c r="D1542" s="1"/>
  <c r="D1626" i="39" l="1"/>
  <c r="H1636"/>
  <c r="L1625" s="1"/>
  <c r="A1626"/>
  <c r="A1637" s="1"/>
  <c r="B1638" s="1"/>
  <c r="I1626"/>
  <c r="H1552" i="36"/>
  <c r="L1541" s="1"/>
  <c r="A1542"/>
  <c r="A1553" s="1"/>
  <c r="B1554" s="1"/>
  <c r="D1554" s="1"/>
  <c r="D1638" i="39" l="1"/>
  <c r="I1638"/>
  <c r="H1648"/>
  <c r="L1637" s="1"/>
  <c r="A1638"/>
  <c r="A1649" s="1"/>
  <c r="B1650" s="1"/>
  <c r="H1564" i="36"/>
  <c r="L1553" s="1"/>
  <c r="A1554"/>
  <c r="A1565" s="1"/>
  <c r="B1566" s="1"/>
  <c r="D1566" s="1"/>
  <c r="D1650" i="39" l="1"/>
  <c r="I1650"/>
  <c r="H1660"/>
  <c r="L1649" s="1"/>
  <c r="A1650"/>
  <c r="A1661" s="1"/>
  <c r="B1662" s="1"/>
  <c r="H1576" i="36"/>
  <c r="L1565" s="1"/>
  <c r="A1566"/>
  <c r="A1577" s="1"/>
  <c r="B1578" s="1"/>
  <c r="D1578" s="1"/>
  <c r="D1662" i="39" l="1"/>
  <c r="H1672"/>
  <c r="L1661" s="1"/>
  <c r="A1662"/>
  <c r="A1673" s="1"/>
  <c r="B1674" s="1"/>
  <c r="I1662"/>
  <c r="H1588" i="36"/>
  <c r="L1577" s="1"/>
  <c r="A1578"/>
  <c r="A1589" s="1"/>
  <c r="B1590" s="1"/>
  <c r="D1590" s="1"/>
  <c r="D1674" i="39" l="1"/>
  <c r="H1684"/>
  <c r="L1673" s="1"/>
  <c r="A1674"/>
  <c r="A1685" s="1"/>
  <c r="B1686" s="1"/>
  <c r="I1674"/>
  <c r="H1600" i="36"/>
  <c r="L1589" s="1"/>
  <c r="A1590"/>
  <c r="A1601" s="1"/>
  <c r="B1602" s="1"/>
  <c r="D1602" s="1"/>
  <c r="D1686" i="39" l="1"/>
  <c r="I1686"/>
  <c r="H1696"/>
  <c r="L1685" s="1"/>
  <c r="A1686"/>
  <c r="A1697" s="1"/>
  <c r="B1698" s="1"/>
  <c r="H1612" i="36"/>
  <c r="L1601" s="1"/>
  <c r="A1602"/>
  <c r="A1613" s="1"/>
  <c r="B1614" s="1"/>
  <c r="D1614" s="1"/>
  <c r="D1698" i="39" l="1"/>
  <c r="I1698"/>
  <c r="H1708"/>
  <c r="L1697" s="1"/>
  <c r="A1698"/>
  <c r="A1709" s="1"/>
  <c r="B1710" s="1"/>
  <c r="H1624" i="36"/>
  <c r="L1613" s="1"/>
  <c r="A1614"/>
  <c r="A1625" s="1"/>
  <c r="B1626" s="1"/>
  <c r="D1626" s="1"/>
  <c r="D1710" i="39" l="1"/>
  <c r="H1720"/>
  <c r="L1709" s="1"/>
  <c r="A1710"/>
  <c r="A1721" s="1"/>
  <c r="B1722" s="1"/>
  <c r="I1710"/>
  <c r="H1636" i="36"/>
  <c r="L1625" s="1"/>
  <c r="A1626"/>
  <c r="A1637" s="1"/>
  <c r="B1638" s="1"/>
  <c r="D1638" s="1"/>
  <c r="D1722" i="39" l="1"/>
  <c r="H1732"/>
  <c r="L1721" s="1"/>
  <c r="A1722"/>
  <c r="A1733" s="1"/>
  <c r="B1734" s="1"/>
  <c r="I1722"/>
  <c r="H1648" i="36"/>
  <c r="L1637" s="1"/>
  <c r="A1638"/>
  <c r="A1649" s="1"/>
  <c r="B1650" s="1"/>
  <c r="D1650" s="1"/>
  <c r="D1734" i="39" l="1"/>
  <c r="I1734"/>
  <c r="H1744"/>
  <c r="L1733" s="1"/>
  <c r="A1734"/>
  <c r="A1745" s="1"/>
  <c r="B1746" s="1"/>
  <c r="H1660" i="36"/>
  <c r="L1649" s="1"/>
  <c r="A1650"/>
  <c r="A1661" s="1"/>
  <c r="B1662" s="1"/>
  <c r="D1662" s="1"/>
  <c r="D1746" i="39" l="1"/>
  <c r="I1746"/>
  <c r="H1756"/>
  <c r="L1745" s="1"/>
  <c r="A1746"/>
  <c r="A1757" s="1"/>
  <c r="B1758" s="1"/>
  <c r="H1672" i="36"/>
  <c r="L1661" s="1"/>
  <c r="A1662"/>
  <c r="A1673" s="1"/>
  <c r="B1674" s="1"/>
  <c r="D1674" s="1"/>
  <c r="D1758" i="39" l="1"/>
  <c r="H1768"/>
  <c r="L1757" s="1"/>
  <c r="A1758"/>
  <c r="A1769" s="1"/>
  <c r="B1770" s="1"/>
  <c r="I1758"/>
  <c r="H1684" i="36"/>
  <c r="L1673" s="1"/>
  <c r="A1674"/>
  <c r="A1685" s="1"/>
  <c r="B1686" s="1"/>
  <c r="D1686" s="1"/>
  <c r="D1770" i="39" l="1"/>
  <c r="H1780"/>
  <c r="L1769" s="1"/>
  <c r="A1770"/>
  <c r="A1781" s="1"/>
  <c r="B1782" s="1"/>
  <c r="I1770"/>
  <c r="H1696" i="36"/>
  <c r="L1685" s="1"/>
  <c r="A1686"/>
  <c r="A1697" s="1"/>
  <c r="B1698" s="1"/>
  <c r="D1698" s="1"/>
  <c r="D1782" i="39" l="1"/>
  <c r="I1782"/>
  <c r="H1792"/>
  <c r="L1781" s="1"/>
  <c r="A1782"/>
  <c r="A1793" s="1"/>
  <c r="B1794" s="1"/>
  <c r="H1708" i="36"/>
  <c r="L1697" s="1"/>
  <c r="A1698"/>
  <c r="A1709" s="1"/>
  <c r="B1710" s="1"/>
  <c r="D1710" s="1"/>
  <c r="D1794" i="39" l="1"/>
  <c r="I1794"/>
  <c r="H1804"/>
  <c r="L1793" s="1"/>
  <c r="A1794"/>
  <c r="A1805" s="1"/>
  <c r="B1806" s="1"/>
  <c r="H1720" i="36"/>
  <c r="L1709" s="1"/>
  <c r="A1710"/>
  <c r="A1721" s="1"/>
  <c r="B1722" s="1"/>
  <c r="D1722" s="1"/>
  <c r="D1806" i="39" l="1"/>
  <c r="H1816"/>
  <c r="L1805" s="1"/>
  <c r="A1806"/>
  <c r="A1817" s="1"/>
  <c r="B1818" s="1"/>
  <c r="I1806"/>
  <c r="H1732" i="36"/>
  <c r="L1721" s="1"/>
  <c r="A1722"/>
  <c r="A1733" s="1"/>
  <c r="B1734" s="1"/>
  <c r="D1734" s="1"/>
  <c r="D1818" i="39" l="1"/>
  <c r="H1828"/>
  <c r="L1817" s="1"/>
  <c r="A1818"/>
  <c r="A1829" s="1"/>
  <c r="B1830" s="1"/>
  <c r="I1818"/>
  <c r="H1744" i="36"/>
  <c r="L1733" s="1"/>
  <c r="A1734"/>
  <c r="A1745" s="1"/>
  <c r="B1746" s="1"/>
  <c r="D1746" s="1"/>
  <c r="D1830" i="39" l="1"/>
  <c r="I1830"/>
  <c r="H1840"/>
  <c r="L1829" s="1"/>
  <c r="A1830"/>
  <c r="A1841" s="1"/>
  <c r="B1842" s="1"/>
  <c r="H1756" i="36"/>
  <c r="L1745" s="1"/>
  <c r="A1746"/>
  <c r="A1757" s="1"/>
  <c r="B1758" s="1"/>
  <c r="D1758" s="1"/>
  <c r="D1842" i="39" l="1"/>
  <c r="I1842"/>
  <c r="H1852"/>
  <c r="L1841" s="1"/>
  <c r="A1842"/>
  <c r="A1853" s="1"/>
  <c r="B1854" s="1"/>
  <c r="H1768" i="36"/>
  <c r="L1757" s="1"/>
  <c r="A1758"/>
  <c r="A1769" s="1"/>
  <c r="B1770" s="1"/>
  <c r="D1770" s="1"/>
  <c r="D1854" i="39" l="1"/>
  <c r="H1864"/>
  <c r="I1854"/>
  <c r="H1780" i="36"/>
  <c r="L1769" s="1"/>
  <c r="A1770"/>
  <c r="A1781" s="1"/>
  <c r="B1782" s="1"/>
  <c r="D1782" s="1"/>
  <c r="E92" i="47" l="1"/>
  <c r="E258"/>
  <c r="E37"/>
  <c r="E194"/>
  <c r="E364"/>
  <c r="E146"/>
  <c r="E312"/>
  <c r="E77"/>
  <c r="E244"/>
  <c r="E29"/>
  <c r="E180"/>
  <c r="E348"/>
  <c r="E125"/>
  <c r="E289"/>
  <c r="E54"/>
  <c r="E216"/>
  <c r="E34"/>
  <c r="E190"/>
  <c r="E357"/>
  <c r="E112"/>
  <c r="E281"/>
  <c r="E50"/>
  <c r="E213"/>
  <c r="E21"/>
  <c r="E166"/>
  <c r="E336"/>
  <c r="E100"/>
  <c r="E268"/>
  <c r="E267" s="1"/>
  <c r="E266" s="1"/>
  <c r="E41"/>
  <c r="E202"/>
  <c r="E374"/>
  <c r="E143"/>
  <c r="E310"/>
  <c r="E75"/>
  <c r="E242"/>
  <c r="E23"/>
  <c r="E168"/>
  <c r="E338"/>
  <c r="E132"/>
  <c r="E295"/>
  <c r="E72"/>
  <c r="E239"/>
  <c r="E32"/>
  <c r="E186"/>
  <c r="E354"/>
  <c r="E120"/>
  <c r="E284"/>
  <c r="E58"/>
  <c r="E223"/>
  <c r="E20"/>
  <c r="E163"/>
  <c r="E331"/>
  <c r="E96"/>
  <c r="E263"/>
  <c r="E68"/>
  <c r="E234"/>
  <c r="E70"/>
  <c r="E236"/>
  <c r="E26"/>
  <c r="E172"/>
  <c r="E342"/>
  <c r="E127"/>
  <c r="E291"/>
  <c r="E56"/>
  <c r="E219"/>
  <c r="E19"/>
  <c r="E161"/>
  <c r="E329"/>
  <c r="E104"/>
  <c r="E277"/>
  <c r="E38"/>
  <c r="E197"/>
  <c r="E369"/>
  <c r="E128"/>
  <c r="E293"/>
  <c r="E381"/>
  <c r="E24"/>
  <c r="E170"/>
  <c r="E340"/>
  <c r="E114"/>
  <c r="E282"/>
  <c r="E64"/>
  <c r="E230"/>
  <c r="E18"/>
  <c r="E159"/>
  <c r="E327"/>
  <c r="E102"/>
  <c r="E273"/>
  <c r="E42"/>
  <c r="E204"/>
  <c r="E375"/>
  <c r="E136"/>
  <c r="E303"/>
  <c r="E110"/>
  <c r="E279"/>
  <c r="E35"/>
  <c r="E192"/>
  <c r="E360"/>
  <c r="E134"/>
  <c r="E299"/>
  <c r="E87"/>
  <c r="E253"/>
  <c r="E28"/>
  <c r="E176"/>
  <c r="E347"/>
  <c r="E122"/>
  <c r="E287"/>
  <c r="E61"/>
  <c r="E227"/>
  <c r="E17"/>
  <c r="E156"/>
  <c r="E325"/>
  <c r="E89"/>
  <c r="E255"/>
  <c r="E48"/>
  <c r="E211"/>
  <c r="E154"/>
  <c r="E323"/>
  <c r="E107"/>
  <c r="E278"/>
  <c r="E39"/>
  <c r="E199"/>
  <c r="E370"/>
  <c r="E141"/>
  <c r="E308"/>
  <c r="E84"/>
  <c r="E250"/>
  <c r="E27"/>
  <c r="E174"/>
  <c r="E344"/>
  <c r="E150"/>
  <c r="E314"/>
  <c r="E152"/>
  <c r="E318"/>
  <c r="E94"/>
  <c r="E262"/>
  <c r="E43"/>
  <c r="E206"/>
  <c r="E380"/>
  <c r="E139"/>
  <c r="E306"/>
  <c r="E81"/>
  <c r="E247"/>
  <c r="E31"/>
  <c r="E183"/>
  <c r="E350"/>
  <c r="E117"/>
  <c r="E283"/>
  <c r="E45"/>
  <c r="E209"/>
  <c r="L1853" i="39"/>
  <c r="H1792" i="36"/>
  <c r="L1781" s="1"/>
  <c r="A1782"/>
  <c r="A1793" s="1"/>
  <c r="B1794" s="1"/>
  <c r="D1794" s="1"/>
  <c r="H1804" l="1"/>
  <c r="L1793" s="1"/>
  <c r="A1794"/>
  <c r="A1805" s="1"/>
  <c r="B1806" s="1"/>
  <c r="D1806" s="1"/>
  <c r="H1816" l="1"/>
  <c r="L1805" s="1"/>
  <c r="A1806"/>
  <c r="A1817" s="1"/>
  <c r="B1818" s="1"/>
  <c r="D1818" s="1"/>
  <c r="H1828" l="1"/>
  <c r="L1817" s="1"/>
  <c r="A1818"/>
  <c r="A1829" s="1"/>
  <c r="B1830" s="1"/>
  <c r="D1830" s="1"/>
  <c r="H1840" l="1"/>
  <c r="L1829" s="1"/>
  <c r="A1830"/>
  <c r="A1841" s="1"/>
  <c r="B1842" s="1"/>
  <c r="D1842" s="1"/>
  <c r="H1852" l="1"/>
  <c r="L1841" s="1"/>
  <c r="A1842"/>
  <c r="A1853" s="1"/>
  <c r="B1854" s="1"/>
  <c r="D1854" s="1"/>
  <c r="E249" i="47" l="1"/>
  <c r="E248" s="1"/>
  <c r="E265"/>
  <c r="E264" s="1"/>
  <c r="E173"/>
  <c r="E353"/>
  <c r="E352" s="1"/>
  <c r="E171"/>
  <c r="E138"/>
  <c r="E341"/>
  <c r="E88"/>
  <c r="E326"/>
  <c r="E86"/>
  <c r="E47"/>
  <c r="E288"/>
  <c r="E363"/>
  <c r="E362" s="1"/>
  <c r="E361" s="1"/>
  <c r="E49"/>
  <c r="E226"/>
  <c r="E225" s="1"/>
  <c r="E222"/>
  <c r="E221" s="1"/>
  <c r="E220" s="1"/>
  <c r="E215"/>
  <c r="E214" s="1"/>
  <c r="E145"/>
  <c r="E144" s="1"/>
  <c r="E196"/>
  <c r="E198"/>
  <c r="E111"/>
  <c r="E343"/>
  <c r="E153"/>
  <c r="E121"/>
  <c r="E294"/>
  <c r="E63"/>
  <c r="E62" s="1"/>
  <c r="E311"/>
  <c r="E116"/>
  <c r="E115" s="1"/>
  <c r="E74"/>
  <c r="E241"/>
  <c r="E292"/>
  <c r="E106"/>
  <c r="E105" s="1"/>
  <c r="E55"/>
  <c r="E229"/>
  <c r="E228" s="1"/>
  <c r="E233"/>
  <c r="E218"/>
  <c r="E217" s="1"/>
  <c r="E151"/>
  <c r="E356"/>
  <c r="E355" s="1"/>
  <c r="E175"/>
  <c r="E155"/>
  <c r="E330"/>
  <c r="E93"/>
  <c r="E53"/>
  <c r="E313"/>
  <c r="E191"/>
  <c r="E149"/>
  <c r="E286"/>
  <c r="E307"/>
  <c r="E71"/>
  <c r="E305"/>
  <c r="E185"/>
  <c r="E184" s="1"/>
  <c r="E335"/>
  <c r="E140"/>
  <c r="E99"/>
  <c r="E57"/>
  <c r="E328"/>
  <c r="E205"/>
  <c r="E243"/>
  <c r="E254"/>
  <c r="E162"/>
  <c r="E359"/>
  <c r="E358" s="1"/>
  <c r="E189"/>
  <c r="E158"/>
  <c r="E95"/>
  <c r="E317"/>
  <c r="E316" s="1"/>
  <c r="E315" s="1"/>
  <c r="E119"/>
  <c r="E80"/>
  <c r="E79" s="1"/>
  <c r="E272"/>
  <c r="E271" s="1"/>
  <c r="E270" s="1"/>
  <c r="E298"/>
  <c r="E297" s="1"/>
  <c r="E296" s="1"/>
  <c r="E109"/>
  <c r="E67"/>
  <c r="E235"/>
  <c r="E302"/>
  <c r="E301" s="1"/>
  <c r="E182"/>
  <c r="E181" s="1"/>
  <c r="E210"/>
  <c r="E212"/>
  <c r="E142"/>
  <c r="E373"/>
  <c r="E372" s="1"/>
  <c r="E371" s="1"/>
  <c r="E193"/>
  <c r="E169"/>
  <c r="E101"/>
  <c r="E322"/>
  <c r="E83"/>
  <c r="E82" s="1"/>
  <c r="E44"/>
  <c r="E337"/>
  <c r="E208"/>
  <c r="E246"/>
  <c r="E245" s="1"/>
  <c r="E257"/>
  <c r="E256" s="1"/>
  <c r="E165"/>
  <c r="E167"/>
  <c r="E135"/>
  <c r="E324"/>
  <c r="E76"/>
  <c r="E252"/>
  <c r="E290"/>
  <c r="E179"/>
  <c r="E178" s="1"/>
  <c r="E203"/>
  <c r="E201"/>
  <c r="E131"/>
  <c r="E346"/>
  <c r="E160"/>
  <c r="E124"/>
  <c r="E309"/>
  <c r="E69"/>
  <c r="E349"/>
  <c r="E91"/>
  <c r="E133"/>
  <c r="E276"/>
  <c r="E339"/>
  <c r="E103"/>
  <c r="E60"/>
  <c r="E59" s="1"/>
  <c r="E113"/>
  <c r="E238"/>
  <c r="E237" s="1"/>
  <c r="E11" i="34"/>
  <c r="E12"/>
  <c r="E13"/>
  <c r="E14"/>
  <c r="E15"/>
  <c r="H1864" i="36" l="1"/>
  <c r="L1853" s="1"/>
  <c r="E40" i="47"/>
  <c r="E90"/>
  <c r="E177"/>
  <c r="E379"/>
  <c r="E378" s="1"/>
  <c r="E377" s="1"/>
  <c r="E376" s="1"/>
  <c r="E251"/>
  <c r="E22"/>
  <c r="E126"/>
  <c r="E123" s="1"/>
  <c r="E118"/>
  <c r="E148"/>
  <c r="E85"/>
  <c r="E200"/>
  <c r="E345"/>
  <c r="E207"/>
  <c r="E321"/>
  <c r="E320" s="1"/>
  <c r="E319" s="1"/>
  <c r="E33"/>
  <c r="E261"/>
  <c r="E260" s="1"/>
  <c r="E259" s="1"/>
  <c r="E108"/>
  <c r="E368"/>
  <c r="E367" s="1"/>
  <c r="E366" s="1"/>
  <c r="E365" s="1"/>
  <c r="E188"/>
  <c r="E98"/>
  <c r="E334"/>
  <c r="E304"/>
  <c r="E285"/>
  <c r="E52"/>
  <c r="E51" s="1"/>
  <c r="E30"/>
  <c r="E240"/>
  <c r="E16"/>
  <c r="E195"/>
  <c r="E137"/>
  <c r="E351"/>
  <c r="E130"/>
  <c r="E164"/>
  <c r="E280"/>
  <c r="E275" s="1"/>
  <c r="E274" s="1"/>
  <c r="E300"/>
  <c r="E66"/>
  <c r="E157"/>
  <c r="E25"/>
  <c r="E36"/>
  <c r="E232"/>
  <c r="E73"/>
  <c r="E224"/>
  <c r="E46"/>
  <c r="E10" i="34"/>
  <c r="E306"/>
  <c r="E305" s="1"/>
  <c r="E141"/>
  <c r="E140" s="1"/>
  <c r="E329"/>
  <c r="E328" s="1"/>
  <c r="E159"/>
  <c r="E158" s="1"/>
  <c r="E364"/>
  <c r="E363" s="1"/>
  <c r="E362" s="1"/>
  <c r="E361" s="1"/>
  <c r="E87"/>
  <c r="E86" s="1"/>
  <c r="E104"/>
  <c r="E103" s="1"/>
  <c r="E39"/>
  <c r="E50"/>
  <c r="E49" s="1"/>
  <c r="E236"/>
  <c r="E235" s="1"/>
  <c r="E70"/>
  <c r="E69" s="1"/>
  <c r="E110"/>
  <c r="E109" s="1"/>
  <c r="E336"/>
  <c r="E335" s="1"/>
  <c r="E283"/>
  <c r="E209"/>
  <c r="E208" s="1"/>
  <c r="E186"/>
  <c r="E185" s="1"/>
  <c r="E184" s="1"/>
  <c r="E136"/>
  <c r="E135" s="1"/>
  <c r="E327"/>
  <c r="E326" s="1"/>
  <c r="E161"/>
  <c r="E160" s="1"/>
  <c r="E348"/>
  <c r="E176"/>
  <c r="E175" s="1"/>
  <c r="E289"/>
  <c r="E288" s="1"/>
  <c r="E127"/>
  <c r="E143"/>
  <c r="E142" s="1"/>
  <c r="E75"/>
  <c r="E74" s="1"/>
  <c r="E258"/>
  <c r="E257" s="1"/>
  <c r="E256" s="1"/>
  <c r="E369"/>
  <c r="E277"/>
  <c r="E180"/>
  <c r="E179" s="1"/>
  <c r="E178" s="1"/>
  <c r="E199"/>
  <c r="E198" s="1"/>
  <c r="E166"/>
  <c r="E165" s="1"/>
  <c r="E117"/>
  <c r="E116" s="1"/>
  <c r="E115" s="1"/>
  <c r="E278"/>
  <c r="E190"/>
  <c r="E189" s="1"/>
  <c r="E96"/>
  <c r="E95" s="1"/>
  <c r="E331"/>
  <c r="E330" s="1"/>
  <c r="E370"/>
  <c r="E41"/>
  <c r="E56"/>
  <c r="E55" s="1"/>
  <c r="E227"/>
  <c r="E226" s="1"/>
  <c r="E225" s="1"/>
  <c r="E172"/>
  <c r="E171" s="1"/>
  <c r="E132"/>
  <c r="E131" s="1"/>
  <c r="E230"/>
  <c r="E229" s="1"/>
  <c r="E228" s="1"/>
  <c r="E340"/>
  <c r="E339" s="1"/>
  <c r="E125"/>
  <c r="E124" s="1"/>
  <c r="E223"/>
  <c r="E222" s="1"/>
  <c r="E221" s="1"/>
  <c r="E220" s="1"/>
  <c r="E58"/>
  <c r="E57" s="1"/>
  <c r="E244"/>
  <c r="E243" s="1"/>
  <c r="E77"/>
  <c r="E76" s="1"/>
  <c r="E253"/>
  <c r="E252" s="1"/>
  <c r="E279"/>
  <c r="E197"/>
  <c r="E196" s="1"/>
  <c r="E213"/>
  <c r="E212" s="1"/>
  <c r="E314"/>
  <c r="E313" s="1"/>
  <c r="E152"/>
  <c r="E151" s="1"/>
  <c r="E281"/>
  <c r="E310"/>
  <c r="E309" s="1"/>
  <c r="E263"/>
  <c r="E35"/>
  <c r="E45"/>
  <c r="E44" s="1"/>
  <c r="E204"/>
  <c r="E203" s="1"/>
  <c r="E154"/>
  <c r="E153" s="1"/>
  <c r="E247"/>
  <c r="E246" s="1"/>
  <c r="E245" s="1"/>
  <c r="E81"/>
  <c r="E80" s="1"/>
  <c r="E79" s="1"/>
  <c r="E273"/>
  <c r="E272" s="1"/>
  <c r="E271" s="1"/>
  <c r="E270" s="1"/>
  <c r="E100"/>
  <c r="E99" s="1"/>
  <c r="E299"/>
  <c r="E298" s="1"/>
  <c r="E297" s="1"/>
  <c r="E296" s="1"/>
  <c r="E312"/>
  <c r="E311" s="1"/>
  <c r="E242"/>
  <c r="E241" s="1"/>
  <c r="E262"/>
  <c r="E338"/>
  <c r="E337" s="1"/>
  <c r="E170"/>
  <c r="E169" s="1"/>
  <c r="E318"/>
  <c r="E317" s="1"/>
  <c r="E316" s="1"/>
  <c r="E315" s="1"/>
  <c r="E350"/>
  <c r="E349" s="1"/>
  <c r="E84"/>
  <c r="E83" s="1"/>
  <c r="E82" s="1"/>
  <c r="E37"/>
  <c r="E89"/>
  <c r="E88" s="1"/>
  <c r="E291"/>
  <c r="E290" s="1"/>
  <c r="E239"/>
  <c r="E238" s="1"/>
  <c r="E237" s="1"/>
  <c r="E268"/>
  <c r="E102"/>
  <c r="E101" s="1"/>
  <c r="E287"/>
  <c r="E286" s="1"/>
  <c r="E120"/>
  <c r="E119" s="1"/>
  <c r="E323"/>
  <c r="E322" s="1"/>
  <c r="E354"/>
  <c r="E353" s="1"/>
  <c r="E352" s="1"/>
  <c r="E284"/>
  <c r="E303"/>
  <c r="E302" s="1"/>
  <c r="E301" s="1"/>
  <c r="E357"/>
  <c r="E356" s="1"/>
  <c r="E355" s="1"/>
  <c r="E192"/>
  <c r="E191" s="1"/>
  <c r="E360"/>
  <c r="E359" s="1"/>
  <c r="E358" s="1"/>
  <c r="E34"/>
  <c r="E33" s="1"/>
  <c r="E163"/>
  <c r="E162" s="1"/>
  <c r="E114"/>
  <c r="E113" s="1"/>
  <c r="E128"/>
  <c r="E380"/>
  <c r="E325"/>
  <c r="E324" s="1"/>
  <c r="E282"/>
  <c r="E122"/>
  <c r="E121" s="1"/>
  <c r="E308"/>
  <c r="E307" s="1"/>
  <c r="E139"/>
  <c r="E138" s="1"/>
  <c r="E137" s="1"/>
  <c r="E342"/>
  <c r="E341" s="1"/>
  <c r="E42"/>
  <c r="E61"/>
  <c r="E60" s="1"/>
  <c r="E59" s="1"/>
  <c r="E344"/>
  <c r="E343" s="1"/>
  <c r="E381"/>
  <c r="E211"/>
  <c r="E210" s="1"/>
  <c r="E48"/>
  <c r="E47" s="1"/>
  <c r="E46" s="1"/>
  <c r="E68"/>
  <c r="E67" s="1"/>
  <c r="E250"/>
  <c r="E249" s="1"/>
  <c r="E248" s="1"/>
  <c r="E194"/>
  <c r="E193" s="1"/>
  <c r="E168"/>
  <c r="E167" s="1"/>
  <c r="E107"/>
  <c r="E106" s="1"/>
  <c r="E105" s="1"/>
  <c r="E54"/>
  <c r="E53" s="1"/>
  <c r="E94"/>
  <c r="E93" s="1"/>
  <c r="E92"/>
  <c r="E91" s="1"/>
  <c r="E150"/>
  <c r="E149" s="1"/>
  <c r="E64"/>
  <c r="E63" s="1"/>
  <c r="E62" s="1"/>
  <c r="E255"/>
  <c r="E254" s="1"/>
  <c r="E216"/>
  <c r="E215" s="1"/>
  <c r="E214" s="1"/>
  <c r="E347"/>
  <c r="E346" s="1"/>
  <c r="E374"/>
  <c r="E38"/>
  <c r="E183"/>
  <c r="E182" s="1"/>
  <c r="E181" s="1"/>
  <c r="E134"/>
  <c r="E133" s="1"/>
  <c r="E112"/>
  <c r="E111" s="1"/>
  <c r="E146"/>
  <c r="E145" s="1"/>
  <c r="E144" s="1"/>
  <c r="E295"/>
  <c r="E294" s="1"/>
  <c r="E43"/>
  <c r="E202"/>
  <c r="E201" s="1"/>
  <c r="E219"/>
  <c r="E218" s="1"/>
  <c r="E217" s="1"/>
  <c r="E206"/>
  <c r="E205" s="1"/>
  <c r="E156"/>
  <c r="E155" s="1"/>
  <c r="E293"/>
  <c r="E292" s="1"/>
  <c r="E234"/>
  <c r="E233" s="1"/>
  <c r="E174"/>
  <c r="E173" s="1"/>
  <c r="E375"/>
  <c r="E72"/>
  <c r="E71" s="1"/>
  <c r="E31"/>
  <c r="E21"/>
  <c r="E23"/>
  <c r="E29"/>
  <c r="E20"/>
  <c r="E27"/>
  <c r="E17"/>
  <c r="E28"/>
  <c r="E26"/>
  <c r="E19"/>
  <c r="E18"/>
  <c r="E32"/>
  <c r="E24"/>
  <c r="E267" l="1"/>
  <c r="E266" s="1"/>
  <c r="E265" s="1"/>
  <c r="E264" s="1"/>
  <c r="E147" i="47"/>
  <c r="E333"/>
  <c r="E78"/>
  <c r="E97"/>
  <c r="E231"/>
  <c r="E269"/>
  <c r="E9"/>
  <c r="E332"/>
  <c r="E187"/>
  <c r="E65"/>
  <c r="E129"/>
  <c r="E232" i="34"/>
  <c r="E195"/>
  <c r="E261"/>
  <c r="E260" s="1"/>
  <c r="E259" s="1"/>
  <c r="E345"/>
  <c r="E52"/>
  <c r="E51" s="1"/>
  <c r="E373"/>
  <c r="E372" s="1"/>
  <c r="E371" s="1"/>
  <c r="E90"/>
  <c r="E351"/>
  <c r="E118"/>
  <c r="E240"/>
  <c r="E148"/>
  <c r="E66"/>
  <c r="E321"/>
  <c r="E320" s="1"/>
  <c r="E319" s="1"/>
  <c r="E285"/>
  <c r="E36"/>
  <c r="E98"/>
  <c r="E280"/>
  <c r="E251"/>
  <c r="E130"/>
  <c r="E129" s="1"/>
  <c r="E224"/>
  <c r="E40"/>
  <c r="E188"/>
  <c r="E276"/>
  <c r="E275" s="1"/>
  <c r="E108"/>
  <c r="E85"/>
  <c r="E78" s="1"/>
  <c r="E157"/>
  <c r="E200"/>
  <c r="E379"/>
  <c r="E378" s="1"/>
  <c r="E377" s="1"/>
  <c r="E376" s="1"/>
  <c r="E164"/>
  <c r="E177"/>
  <c r="E368"/>
  <c r="E367" s="1"/>
  <c r="E366" s="1"/>
  <c r="E73"/>
  <c r="E126"/>
  <c r="E123" s="1"/>
  <c r="E207"/>
  <c r="E334"/>
  <c r="E304"/>
  <c r="E300" s="1"/>
  <c r="E25"/>
  <c r="E16"/>
  <c r="E22"/>
  <c r="E30"/>
  <c r="E8" i="47" l="1"/>
  <c r="F8" s="1"/>
  <c r="F9"/>
  <c r="E231" i="34"/>
  <c r="E333"/>
  <c r="E332" s="1"/>
  <c r="E365"/>
  <c r="E274"/>
  <c r="E269" s="1"/>
  <c r="E187"/>
  <c r="E147"/>
  <c r="E97"/>
  <c r="E65"/>
  <c r="E9"/>
  <c r="E8" s="1"/>
  <c r="E7" i="47" l="1"/>
  <c r="E6" s="1"/>
  <c r="F6" s="1"/>
  <c r="G267" i="41" s="1"/>
  <c r="E267" s="1"/>
  <c r="F7" i="47"/>
  <c r="E7" i="34"/>
  <c r="E6" s="1"/>
  <c r="F6" s="1"/>
  <c r="G267" i="40" s="1"/>
  <c r="E267" s="1"/>
  <c r="G380" i="41" l="1"/>
  <c r="E380" s="1"/>
  <c r="G378"/>
  <c r="E378" s="1"/>
  <c r="G376"/>
  <c r="E376" s="1"/>
  <c r="G374"/>
  <c r="E374" s="1"/>
  <c r="G372"/>
  <c r="E372" s="1"/>
  <c r="G370"/>
  <c r="E370" s="1"/>
  <c r="G368"/>
  <c r="E368" s="1"/>
  <c r="G366"/>
  <c r="E366" s="1"/>
  <c r="G364"/>
  <c r="E364" s="1"/>
  <c r="G362"/>
  <c r="E362" s="1"/>
  <c r="G360"/>
  <c r="E360" s="1"/>
  <c r="G358"/>
  <c r="E358" s="1"/>
  <c r="G356"/>
  <c r="E356" s="1"/>
  <c r="G354"/>
  <c r="E354" s="1"/>
  <c r="G352"/>
  <c r="E352" s="1"/>
  <c r="G350"/>
  <c r="E350" s="1"/>
  <c r="G348"/>
  <c r="E348" s="1"/>
  <c r="G346"/>
  <c r="E346" s="1"/>
  <c r="G344"/>
  <c r="E344" s="1"/>
  <c r="G342"/>
  <c r="E342" s="1"/>
  <c r="G340"/>
  <c r="E340" s="1"/>
  <c r="G338"/>
  <c r="E338" s="1"/>
  <c r="G336"/>
  <c r="E336" s="1"/>
  <c r="G334"/>
  <c r="E334" s="1"/>
  <c r="G332"/>
  <c r="E332" s="1"/>
  <c r="G330"/>
  <c r="E330" s="1"/>
  <c r="G328"/>
  <c r="E328" s="1"/>
  <c r="G326"/>
  <c r="E326" s="1"/>
  <c r="G324"/>
  <c r="E324" s="1"/>
  <c r="G322"/>
  <c r="E322" s="1"/>
  <c r="G320"/>
  <c r="E320" s="1"/>
  <c r="G318"/>
  <c r="E318" s="1"/>
  <c r="G316"/>
  <c r="E316" s="1"/>
  <c r="G314"/>
  <c r="E314" s="1"/>
  <c r="G312"/>
  <c r="E312" s="1"/>
  <c r="G310"/>
  <c r="E310" s="1"/>
  <c r="G308"/>
  <c r="E308" s="1"/>
  <c r="G306"/>
  <c r="E306" s="1"/>
  <c r="G304"/>
  <c r="E304" s="1"/>
  <c r="G302"/>
  <c r="E302" s="1"/>
  <c r="G300"/>
  <c r="E300" s="1"/>
  <c r="G298"/>
  <c r="E298" s="1"/>
  <c r="G296"/>
  <c r="E296" s="1"/>
  <c r="G294"/>
  <c r="E294" s="1"/>
  <c r="G292"/>
  <c r="E292" s="1"/>
  <c r="G290"/>
  <c r="E290" s="1"/>
  <c r="G288"/>
  <c r="E288" s="1"/>
  <c r="G286"/>
  <c r="E286" s="1"/>
  <c r="G284"/>
  <c r="E284" s="1"/>
  <c r="G282"/>
  <c r="E282" s="1"/>
  <c r="G280"/>
  <c r="E280" s="1"/>
  <c r="G278"/>
  <c r="E278" s="1"/>
  <c r="G276"/>
  <c r="E276" s="1"/>
  <c r="G274"/>
  <c r="E274" s="1"/>
  <c r="G272"/>
  <c r="E272" s="1"/>
  <c r="G270"/>
  <c r="E270" s="1"/>
  <c r="G268"/>
  <c r="E268" s="1"/>
  <c r="G265"/>
  <c r="E265" s="1"/>
  <c r="G263"/>
  <c r="E263" s="1"/>
  <c r="G261"/>
  <c r="E261" s="1"/>
  <c r="G259"/>
  <c r="E259" s="1"/>
  <c r="G257"/>
  <c r="E257" s="1"/>
  <c r="G255"/>
  <c r="E255" s="1"/>
  <c r="G253"/>
  <c r="E253" s="1"/>
  <c r="G251"/>
  <c r="E251" s="1"/>
  <c r="G249"/>
  <c r="E249" s="1"/>
  <c r="G247"/>
  <c r="E247" s="1"/>
  <c r="G245"/>
  <c r="E245" s="1"/>
  <c r="G243"/>
  <c r="E243" s="1"/>
  <c r="G241"/>
  <c r="E241" s="1"/>
  <c r="G239"/>
  <c r="E239" s="1"/>
  <c r="G237"/>
  <c r="E237" s="1"/>
  <c r="G235"/>
  <c r="E235" s="1"/>
  <c r="G233"/>
  <c r="E233" s="1"/>
  <c r="G231"/>
  <c r="E231" s="1"/>
  <c r="G229"/>
  <c r="E229" s="1"/>
  <c r="G227"/>
  <c r="E227" s="1"/>
  <c r="G225"/>
  <c r="E225" s="1"/>
  <c r="G223"/>
  <c r="E223" s="1"/>
  <c r="G221"/>
  <c r="E221" s="1"/>
  <c r="G219"/>
  <c r="E219" s="1"/>
  <c r="G217"/>
  <c r="E217" s="1"/>
  <c r="G215"/>
  <c r="E215" s="1"/>
  <c r="G213"/>
  <c r="E213" s="1"/>
  <c r="G211"/>
  <c r="E211" s="1"/>
  <c r="G209"/>
  <c r="E209" s="1"/>
  <c r="G207"/>
  <c r="E207" s="1"/>
  <c r="G205"/>
  <c r="E205" s="1"/>
  <c r="G203"/>
  <c r="E203" s="1"/>
  <c r="G201"/>
  <c r="E201" s="1"/>
  <c r="G199"/>
  <c r="E199" s="1"/>
  <c r="G197"/>
  <c r="E197" s="1"/>
  <c r="G195"/>
  <c r="E195" s="1"/>
  <c r="G193"/>
  <c r="E193" s="1"/>
  <c r="G191"/>
  <c r="E191" s="1"/>
  <c r="G189"/>
  <c r="E189" s="1"/>
  <c r="G187"/>
  <c r="E187" s="1"/>
  <c r="G185"/>
  <c r="E185" s="1"/>
  <c r="G183"/>
  <c r="E183" s="1"/>
  <c r="G181"/>
  <c r="E181" s="1"/>
  <c r="G179"/>
  <c r="E179" s="1"/>
  <c r="G177"/>
  <c r="E177" s="1"/>
  <c r="G175"/>
  <c r="E175" s="1"/>
  <c r="G173"/>
  <c r="E173" s="1"/>
  <c r="G171"/>
  <c r="E171" s="1"/>
  <c r="G169"/>
  <c r="E169" s="1"/>
  <c r="G167"/>
  <c r="E167" s="1"/>
  <c r="G165"/>
  <c r="E165" s="1"/>
  <c r="G163"/>
  <c r="E163" s="1"/>
  <c r="G161"/>
  <c r="E161" s="1"/>
  <c r="G159"/>
  <c r="E159" s="1"/>
  <c r="G157"/>
  <c r="E157" s="1"/>
  <c r="G155"/>
  <c r="E155" s="1"/>
  <c r="G153"/>
  <c r="E153" s="1"/>
  <c r="G151"/>
  <c r="E151" s="1"/>
  <c r="G149"/>
  <c r="E149" s="1"/>
  <c r="G147"/>
  <c r="E147" s="1"/>
  <c r="G145"/>
  <c r="E145" s="1"/>
  <c r="G143"/>
  <c r="E143" s="1"/>
  <c r="G141"/>
  <c r="E141" s="1"/>
  <c r="G139"/>
  <c r="E139" s="1"/>
  <c r="G137"/>
  <c r="E137" s="1"/>
  <c r="G135"/>
  <c r="G133"/>
  <c r="E133" s="1"/>
  <c r="G131"/>
  <c r="E131" s="1"/>
  <c r="G129"/>
  <c r="E129" s="1"/>
  <c r="G127"/>
  <c r="E127" s="1"/>
  <c r="G125"/>
  <c r="E125" s="1"/>
  <c r="G123"/>
  <c r="E123" s="1"/>
  <c r="G121"/>
  <c r="E121" s="1"/>
  <c r="G119"/>
  <c r="E119" s="1"/>
  <c r="G117"/>
  <c r="E117" s="1"/>
  <c r="G115"/>
  <c r="E115" s="1"/>
  <c r="G113"/>
  <c r="E113" s="1"/>
  <c r="G111"/>
  <c r="E111" s="1"/>
  <c r="G109"/>
  <c r="E109" s="1"/>
  <c r="G107"/>
  <c r="E107" s="1"/>
  <c r="G105"/>
  <c r="E105" s="1"/>
  <c r="G103"/>
  <c r="E103" s="1"/>
  <c r="G101"/>
  <c r="E101" s="1"/>
  <c r="G99"/>
  <c r="E99" s="1"/>
  <c r="G97"/>
  <c r="E97" s="1"/>
  <c r="G95"/>
  <c r="E95" s="1"/>
  <c r="G93"/>
  <c r="E93" s="1"/>
  <c r="G91"/>
  <c r="E91" s="1"/>
  <c r="G89"/>
  <c r="E89" s="1"/>
  <c r="G87"/>
  <c r="E87" s="1"/>
  <c r="G85"/>
  <c r="E85" s="1"/>
  <c r="G83"/>
  <c r="E83" s="1"/>
  <c r="G81"/>
  <c r="E81" s="1"/>
  <c r="G79"/>
  <c r="E79" s="1"/>
  <c r="G77"/>
  <c r="E77" s="1"/>
  <c r="G75"/>
  <c r="E75" s="1"/>
  <c r="G73"/>
  <c r="E73" s="1"/>
  <c r="G71"/>
  <c r="E71" s="1"/>
  <c r="G69"/>
  <c r="E69" s="1"/>
  <c r="G67"/>
  <c r="E67" s="1"/>
  <c r="G65"/>
  <c r="E65" s="1"/>
  <c r="G63"/>
  <c r="E63" s="1"/>
  <c r="G61"/>
  <c r="E61" s="1"/>
  <c r="G59"/>
  <c r="E59" s="1"/>
  <c r="G57"/>
  <c r="E57" s="1"/>
  <c r="G55"/>
  <c r="E55" s="1"/>
  <c r="G53"/>
  <c r="E53" s="1"/>
  <c r="G51"/>
  <c r="E51" s="1"/>
  <c r="G49"/>
  <c r="E49" s="1"/>
  <c r="G47"/>
  <c r="E47" s="1"/>
  <c r="G45"/>
  <c r="E45" s="1"/>
  <c r="G43"/>
  <c r="E43" s="1"/>
  <c r="G41"/>
  <c r="E41" s="1"/>
  <c r="G39"/>
  <c r="E39" s="1"/>
  <c r="G37"/>
  <c r="E37" s="1"/>
  <c r="G35"/>
  <c r="E35" s="1"/>
  <c r="G33"/>
  <c r="E33" s="1"/>
  <c r="G31"/>
  <c r="E31" s="1"/>
  <c r="G29"/>
  <c r="E29" s="1"/>
  <c r="G27"/>
  <c r="E27" s="1"/>
  <c r="G25"/>
  <c r="E25" s="1"/>
  <c r="G23"/>
  <c r="E23" s="1"/>
  <c r="G21"/>
  <c r="E21" s="1"/>
  <c r="G19"/>
  <c r="E19" s="1"/>
  <c r="G17"/>
  <c r="E17" s="1"/>
  <c r="G15"/>
  <c r="E15" s="1"/>
  <c r="G13"/>
  <c r="E13" s="1"/>
  <c r="G11"/>
  <c r="E11" s="1"/>
  <c r="G9"/>
  <c r="E9" s="1"/>
  <c r="G7"/>
  <c r="E7" s="1"/>
  <c r="G52"/>
  <c r="G48"/>
  <c r="E48" s="1"/>
  <c r="G44"/>
  <c r="E44" s="1"/>
  <c r="G40"/>
  <c r="E40" s="1"/>
  <c r="G36"/>
  <c r="E36" s="1"/>
  <c r="G32"/>
  <c r="E32" s="1"/>
  <c r="G28"/>
  <c r="E28" s="1"/>
  <c r="G24"/>
  <c r="E24" s="1"/>
  <c r="G20"/>
  <c r="E20" s="1"/>
  <c r="G16"/>
  <c r="E16" s="1"/>
  <c r="G12"/>
  <c r="E12" s="1"/>
  <c r="G8"/>
  <c r="E8" s="1"/>
  <c r="G381"/>
  <c r="E381" s="1"/>
  <c r="G379"/>
  <c r="E379" s="1"/>
  <c r="G377"/>
  <c r="E377" s="1"/>
  <c r="G375"/>
  <c r="E375" s="1"/>
  <c r="G373"/>
  <c r="E373" s="1"/>
  <c r="G371"/>
  <c r="E371" s="1"/>
  <c r="G369"/>
  <c r="E369" s="1"/>
  <c r="G367"/>
  <c r="E367" s="1"/>
  <c r="G365"/>
  <c r="E365" s="1"/>
  <c r="G363"/>
  <c r="E363" s="1"/>
  <c r="G361"/>
  <c r="E361" s="1"/>
  <c r="G359"/>
  <c r="E359" s="1"/>
  <c r="G357"/>
  <c r="E357" s="1"/>
  <c r="G355"/>
  <c r="E355" s="1"/>
  <c r="G353"/>
  <c r="E353" s="1"/>
  <c r="G351"/>
  <c r="E351" s="1"/>
  <c r="G349"/>
  <c r="E349" s="1"/>
  <c r="G347"/>
  <c r="E347" s="1"/>
  <c r="G345"/>
  <c r="E345" s="1"/>
  <c r="G343"/>
  <c r="E343" s="1"/>
  <c r="G341"/>
  <c r="E341" s="1"/>
  <c r="G339"/>
  <c r="E339" s="1"/>
  <c r="G337"/>
  <c r="E337" s="1"/>
  <c r="G335"/>
  <c r="E335" s="1"/>
  <c r="G333"/>
  <c r="E333" s="1"/>
  <c r="G331"/>
  <c r="E331" s="1"/>
  <c r="G329"/>
  <c r="E329" s="1"/>
  <c r="G327"/>
  <c r="E327" s="1"/>
  <c r="G325"/>
  <c r="E325" s="1"/>
  <c r="G323"/>
  <c r="E323" s="1"/>
  <c r="G321"/>
  <c r="E321" s="1"/>
  <c r="G319"/>
  <c r="E319" s="1"/>
  <c r="G317"/>
  <c r="E317" s="1"/>
  <c r="G315"/>
  <c r="E315" s="1"/>
  <c r="G313"/>
  <c r="E313" s="1"/>
  <c r="G311"/>
  <c r="E311" s="1"/>
  <c r="G309"/>
  <c r="E309" s="1"/>
  <c r="G307"/>
  <c r="E307" s="1"/>
  <c r="G305"/>
  <c r="E305" s="1"/>
  <c r="G303"/>
  <c r="E303" s="1"/>
  <c r="G301"/>
  <c r="E301" s="1"/>
  <c r="G299"/>
  <c r="E299" s="1"/>
  <c r="G297"/>
  <c r="E297" s="1"/>
  <c r="G295"/>
  <c r="E295" s="1"/>
  <c r="G293"/>
  <c r="E293" s="1"/>
  <c r="G291"/>
  <c r="E291" s="1"/>
  <c r="G289"/>
  <c r="E289" s="1"/>
  <c r="G287"/>
  <c r="E287" s="1"/>
  <c r="G285"/>
  <c r="E285" s="1"/>
  <c r="G283"/>
  <c r="E283" s="1"/>
  <c r="G281"/>
  <c r="E281" s="1"/>
  <c r="G279"/>
  <c r="E279" s="1"/>
  <c r="G277"/>
  <c r="E277" s="1"/>
  <c r="G275"/>
  <c r="E275" s="1"/>
  <c r="G273"/>
  <c r="E273" s="1"/>
  <c r="G271"/>
  <c r="E271" s="1"/>
  <c r="G269"/>
  <c r="E269" s="1"/>
  <c r="G266"/>
  <c r="E266" s="1"/>
  <c r="G264"/>
  <c r="E264" s="1"/>
  <c r="G262"/>
  <c r="E262" s="1"/>
  <c r="G260"/>
  <c r="E260" s="1"/>
  <c r="G258"/>
  <c r="E258" s="1"/>
  <c r="G256"/>
  <c r="E256" s="1"/>
  <c r="G254"/>
  <c r="E254" s="1"/>
  <c r="G252"/>
  <c r="E252" s="1"/>
  <c r="G250"/>
  <c r="E250" s="1"/>
  <c r="G248"/>
  <c r="E248" s="1"/>
  <c r="G246"/>
  <c r="E246" s="1"/>
  <c r="G244"/>
  <c r="E244" s="1"/>
  <c r="G242"/>
  <c r="E242" s="1"/>
  <c r="G240"/>
  <c r="E240" s="1"/>
  <c r="G238"/>
  <c r="E238" s="1"/>
  <c r="G236"/>
  <c r="E236" s="1"/>
  <c r="G234"/>
  <c r="E234" s="1"/>
  <c r="G232"/>
  <c r="E232" s="1"/>
  <c r="G230"/>
  <c r="E230" s="1"/>
  <c r="G228"/>
  <c r="E228" s="1"/>
  <c r="G226"/>
  <c r="E226" s="1"/>
  <c r="G224"/>
  <c r="E224" s="1"/>
  <c r="G222"/>
  <c r="E222" s="1"/>
  <c r="G220"/>
  <c r="E220" s="1"/>
  <c r="G218"/>
  <c r="E218" s="1"/>
  <c r="G216"/>
  <c r="E216" s="1"/>
  <c r="G214"/>
  <c r="E214" s="1"/>
  <c r="G212"/>
  <c r="E212" s="1"/>
  <c r="G210"/>
  <c r="E210" s="1"/>
  <c r="G208"/>
  <c r="E208" s="1"/>
  <c r="G206"/>
  <c r="E206" s="1"/>
  <c r="G204"/>
  <c r="E204" s="1"/>
  <c r="G202"/>
  <c r="E202" s="1"/>
  <c r="G200"/>
  <c r="E200" s="1"/>
  <c r="G198"/>
  <c r="E198" s="1"/>
  <c r="G196"/>
  <c r="E196" s="1"/>
  <c r="G194"/>
  <c r="E194" s="1"/>
  <c r="G192"/>
  <c r="E192" s="1"/>
  <c r="G190"/>
  <c r="E190" s="1"/>
  <c r="G188"/>
  <c r="E188" s="1"/>
  <c r="G186"/>
  <c r="E186" s="1"/>
  <c r="G184"/>
  <c r="E184" s="1"/>
  <c r="G182"/>
  <c r="E182" s="1"/>
  <c r="G180"/>
  <c r="E180" s="1"/>
  <c r="G178"/>
  <c r="E178" s="1"/>
  <c r="G176"/>
  <c r="E176" s="1"/>
  <c r="G174"/>
  <c r="E174" s="1"/>
  <c r="G172"/>
  <c r="E172" s="1"/>
  <c r="G170"/>
  <c r="E170" s="1"/>
  <c r="G168"/>
  <c r="E168" s="1"/>
  <c r="G166"/>
  <c r="E166" s="1"/>
  <c r="G164"/>
  <c r="E164" s="1"/>
  <c r="G162"/>
  <c r="E162" s="1"/>
  <c r="G160"/>
  <c r="E160" s="1"/>
  <c r="G158"/>
  <c r="E158" s="1"/>
  <c r="G156"/>
  <c r="E156" s="1"/>
  <c r="G154"/>
  <c r="E154" s="1"/>
  <c r="G152"/>
  <c r="E152" s="1"/>
  <c r="G150"/>
  <c r="E150" s="1"/>
  <c r="G148"/>
  <c r="E148" s="1"/>
  <c r="G146"/>
  <c r="E146" s="1"/>
  <c r="G144"/>
  <c r="E144" s="1"/>
  <c r="G142"/>
  <c r="E142" s="1"/>
  <c r="G140"/>
  <c r="E140" s="1"/>
  <c r="G138"/>
  <c r="E138" s="1"/>
  <c r="G136"/>
  <c r="E136" s="1"/>
  <c r="G134"/>
  <c r="E134" s="1"/>
  <c r="G132"/>
  <c r="E132" s="1"/>
  <c r="G130"/>
  <c r="E130" s="1"/>
  <c r="G128"/>
  <c r="E128" s="1"/>
  <c r="G126"/>
  <c r="E126" s="1"/>
  <c r="G124"/>
  <c r="E124" s="1"/>
  <c r="G122"/>
  <c r="E122" s="1"/>
  <c r="G120"/>
  <c r="E120" s="1"/>
  <c r="G118"/>
  <c r="E118" s="1"/>
  <c r="G116"/>
  <c r="E116" s="1"/>
  <c r="G114"/>
  <c r="E114" s="1"/>
  <c r="G112"/>
  <c r="E112" s="1"/>
  <c r="G110"/>
  <c r="E110" s="1"/>
  <c r="G108"/>
  <c r="E108" s="1"/>
  <c r="G106"/>
  <c r="E106" s="1"/>
  <c r="G104"/>
  <c r="E104" s="1"/>
  <c r="G102"/>
  <c r="E102" s="1"/>
  <c r="G100"/>
  <c r="E100" s="1"/>
  <c r="G98"/>
  <c r="E98" s="1"/>
  <c r="G96"/>
  <c r="E96" s="1"/>
  <c r="G94"/>
  <c r="E94" s="1"/>
  <c r="G92"/>
  <c r="E92" s="1"/>
  <c r="G90"/>
  <c r="E90" s="1"/>
  <c r="G88"/>
  <c r="E88" s="1"/>
  <c r="G86"/>
  <c r="E86" s="1"/>
  <c r="G84"/>
  <c r="E84" s="1"/>
  <c r="G82"/>
  <c r="E82" s="1"/>
  <c r="G80"/>
  <c r="E80" s="1"/>
  <c r="G78"/>
  <c r="E78" s="1"/>
  <c r="G76"/>
  <c r="E76" s="1"/>
  <c r="G74"/>
  <c r="E74" s="1"/>
  <c r="G72"/>
  <c r="E72" s="1"/>
  <c r="G70"/>
  <c r="E70" s="1"/>
  <c r="G68"/>
  <c r="E68" s="1"/>
  <c r="G66"/>
  <c r="E66" s="1"/>
  <c r="G64"/>
  <c r="E64" s="1"/>
  <c r="G62"/>
  <c r="E62" s="1"/>
  <c r="G60"/>
  <c r="E60" s="1"/>
  <c r="G58"/>
  <c r="E58" s="1"/>
  <c r="G56"/>
  <c r="E56" s="1"/>
  <c r="G54"/>
  <c r="E54" s="1"/>
  <c r="G50"/>
  <c r="E50" s="1"/>
  <c r="G46"/>
  <c r="E46" s="1"/>
  <c r="G42"/>
  <c r="E42" s="1"/>
  <c r="G38"/>
  <c r="E38" s="1"/>
  <c r="G34"/>
  <c r="E34" s="1"/>
  <c r="G30"/>
  <c r="E30" s="1"/>
  <c r="G26"/>
  <c r="E26" s="1"/>
  <c r="G22"/>
  <c r="E22" s="1"/>
  <c r="G18"/>
  <c r="E18" s="1"/>
  <c r="G14"/>
  <c r="E14" s="1"/>
  <c r="G10"/>
  <c r="E10" s="1"/>
  <c r="G6"/>
  <c r="E6" s="1"/>
  <c r="E52"/>
  <c r="E135"/>
  <c r="G22" i="40"/>
  <c r="E22" s="1"/>
  <c r="G318"/>
  <c r="E318" s="1"/>
  <c r="G211"/>
  <c r="E211" s="1"/>
  <c r="G286"/>
  <c r="E286" s="1"/>
  <c r="G275"/>
  <c r="E275" s="1"/>
  <c r="G147"/>
  <c r="E147" s="1"/>
  <c r="G366"/>
  <c r="E366" s="1"/>
  <c r="G302"/>
  <c r="E302" s="1"/>
  <c r="G237"/>
  <c r="E237" s="1"/>
  <c r="G307"/>
  <c r="E307" s="1"/>
  <c r="G179"/>
  <c r="E179" s="1"/>
  <c r="G198"/>
  <c r="E198" s="1"/>
  <c r="G374"/>
  <c r="E374" s="1"/>
  <c r="G342"/>
  <c r="E342" s="1"/>
  <c r="G310"/>
  <c r="E310" s="1"/>
  <c r="G278"/>
  <c r="E278" s="1"/>
  <c r="G245"/>
  <c r="E245" s="1"/>
  <c r="G367"/>
  <c r="E367" s="1"/>
  <c r="G323"/>
  <c r="E323" s="1"/>
  <c r="G258"/>
  <c r="E258" s="1"/>
  <c r="G195"/>
  <c r="E195" s="1"/>
  <c r="G131"/>
  <c r="E131" s="1"/>
  <c r="G9"/>
  <c r="E9" s="1"/>
  <c r="G102"/>
  <c r="E102" s="1"/>
  <c r="G378"/>
  <c r="E378" s="1"/>
  <c r="G362"/>
  <c r="E362" s="1"/>
  <c r="G346"/>
  <c r="E346" s="1"/>
  <c r="G330"/>
  <c r="E330" s="1"/>
  <c r="G314"/>
  <c r="E314" s="1"/>
  <c r="G298"/>
  <c r="E298" s="1"/>
  <c r="G282"/>
  <c r="E282" s="1"/>
  <c r="G265"/>
  <c r="E265" s="1"/>
  <c r="G249"/>
  <c r="E249" s="1"/>
  <c r="G233"/>
  <c r="E233" s="1"/>
  <c r="G371"/>
  <c r="E371" s="1"/>
  <c r="G355"/>
  <c r="E355" s="1"/>
  <c r="G331"/>
  <c r="E331" s="1"/>
  <c r="G299"/>
  <c r="E299" s="1"/>
  <c r="G266"/>
  <c r="E266" s="1"/>
  <c r="G234"/>
  <c r="E234" s="1"/>
  <c r="G203"/>
  <c r="E203" s="1"/>
  <c r="G171"/>
  <c r="E171" s="1"/>
  <c r="G139"/>
  <c r="E139" s="1"/>
  <c r="G89"/>
  <c r="E89" s="1"/>
  <c r="G25"/>
  <c r="E25" s="1"/>
  <c r="G182"/>
  <c r="E182" s="1"/>
  <c r="G118"/>
  <c r="E118" s="1"/>
  <c r="G54"/>
  <c r="E54" s="1"/>
  <c r="G6"/>
  <c r="E6" s="1"/>
  <c r="G339"/>
  <c r="E339" s="1"/>
  <c r="G253"/>
  <c r="E253" s="1"/>
  <c r="G350"/>
  <c r="E350" s="1"/>
  <c r="G375"/>
  <c r="E375" s="1"/>
  <c r="G41"/>
  <c r="E41" s="1"/>
  <c r="G134"/>
  <c r="E134" s="1"/>
  <c r="G334"/>
  <c r="E334" s="1"/>
  <c r="G270"/>
  <c r="E270" s="1"/>
  <c r="G359"/>
  <c r="E359" s="1"/>
  <c r="G242"/>
  <c r="E242" s="1"/>
  <c r="G105"/>
  <c r="E105" s="1"/>
  <c r="G70"/>
  <c r="E70" s="1"/>
  <c r="G358"/>
  <c r="E358" s="1"/>
  <c r="G326"/>
  <c r="E326" s="1"/>
  <c r="G294"/>
  <c r="E294" s="1"/>
  <c r="G261"/>
  <c r="E261" s="1"/>
  <c r="G229"/>
  <c r="E229" s="1"/>
  <c r="G351"/>
  <c r="E351" s="1"/>
  <c r="G291"/>
  <c r="E291" s="1"/>
  <c r="G227"/>
  <c r="E227" s="1"/>
  <c r="G163"/>
  <c r="E163" s="1"/>
  <c r="G73"/>
  <c r="E73" s="1"/>
  <c r="G166"/>
  <c r="E166" s="1"/>
  <c r="G38"/>
  <c r="E38" s="1"/>
  <c r="G370"/>
  <c r="E370" s="1"/>
  <c r="G354"/>
  <c r="E354" s="1"/>
  <c r="G338"/>
  <c r="E338" s="1"/>
  <c r="G322"/>
  <c r="E322" s="1"/>
  <c r="G306"/>
  <c r="E306" s="1"/>
  <c r="G290"/>
  <c r="E290" s="1"/>
  <c r="G274"/>
  <c r="E274" s="1"/>
  <c r="G257"/>
  <c r="E257" s="1"/>
  <c r="G241"/>
  <c r="E241" s="1"/>
  <c r="G379"/>
  <c r="E379" s="1"/>
  <c r="G363"/>
  <c r="E363" s="1"/>
  <c r="G347"/>
  <c r="E347" s="1"/>
  <c r="G315"/>
  <c r="E315" s="1"/>
  <c r="G283"/>
  <c r="E283" s="1"/>
  <c r="G250"/>
  <c r="E250" s="1"/>
  <c r="G219"/>
  <c r="E219" s="1"/>
  <c r="G187"/>
  <c r="E187" s="1"/>
  <c r="G155"/>
  <c r="E155" s="1"/>
  <c r="G121"/>
  <c r="E121" s="1"/>
  <c r="G57"/>
  <c r="E57" s="1"/>
  <c r="G214"/>
  <c r="E214" s="1"/>
  <c r="G150"/>
  <c r="E150" s="1"/>
  <c r="G86"/>
  <c r="E86" s="1"/>
  <c r="G14"/>
  <c r="E14" s="1"/>
  <c r="I42" i="39" s="1"/>
  <c r="G335" i="40"/>
  <c r="E335" s="1"/>
  <c r="G319"/>
  <c r="E319" s="1"/>
  <c r="G303"/>
  <c r="E303" s="1"/>
  <c r="G287"/>
  <c r="E287" s="1"/>
  <c r="G271"/>
  <c r="E271" s="1"/>
  <c r="G254"/>
  <c r="E254" s="1"/>
  <c r="G238"/>
  <c r="E238" s="1"/>
  <c r="G223"/>
  <c r="E223" s="1"/>
  <c r="G207"/>
  <c r="E207" s="1"/>
  <c r="G191"/>
  <c r="E191" s="1"/>
  <c r="G175"/>
  <c r="E175" s="1"/>
  <c r="G159"/>
  <c r="E159" s="1"/>
  <c r="G143"/>
  <c r="E143" s="1"/>
  <c r="G127"/>
  <c r="E127" s="1"/>
  <c r="G97"/>
  <c r="E97" s="1"/>
  <c r="G65"/>
  <c r="E65" s="1"/>
  <c r="G33"/>
  <c r="E33" s="1"/>
  <c r="G222"/>
  <c r="E222" s="1"/>
  <c r="G190"/>
  <c r="E190" s="1"/>
  <c r="G158"/>
  <c r="E158" s="1"/>
  <c r="G126"/>
  <c r="E126" s="1"/>
  <c r="G94"/>
  <c r="E94" s="1"/>
  <c r="G62"/>
  <c r="E62" s="1"/>
  <c r="G30"/>
  <c r="E30" s="1"/>
  <c r="G12"/>
  <c r="E12" s="1"/>
  <c r="G20"/>
  <c r="E20" s="1"/>
  <c r="G28"/>
  <c r="E28" s="1"/>
  <c r="G36"/>
  <c r="E36" s="1"/>
  <c r="G44"/>
  <c r="E44" s="1"/>
  <c r="G52"/>
  <c r="E52" s="1"/>
  <c r="G60"/>
  <c r="E60" s="1"/>
  <c r="G68"/>
  <c r="E68" s="1"/>
  <c r="G76"/>
  <c r="E76" s="1"/>
  <c r="G84"/>
  <c r="E84" s="1"/>
  <c r="G92"/>
  <c r="E92" s="1"/>
  <c r="G100"/>
  <c r="E100" s="1"/>
  <c r="G108"/>
  <c r="E108" s="1"/>
  <c r="G116"/>
  <c r="E116" s="1"/>
  <c r="G124"/>
  <c r="E124" s="1"/>
  <c r="G132"/>
  <c r="E132" s="1"/>
  <c r="G140"/>
  <c r="E140" s="1"/>
  <c r="G148"/>
  <c r="E148" s="1"/>
  <c r="G156"/>
  <c r="E156" s="1"/>
  <c r="G164"/>
  <c r="E164" s="1"/>
  <c r="G172"/>
  <c r="E172" s="1"/>
  <c r="G180"/>
  <c r="E180" s="1"/>
  <c r="G188"/>
  <c r="E188" s="1"/>
  <c r="G196"/>
  <c r="E196" s="1"/>
  <c r="G204"/>
  <c r="E204" s="1"/>
  <c r="G212"/>
  <c r="E212" s="1"/>
  <c r="G220"/>
  <c r="E220" s="1"/>
  <c r="G7"/>
  <c r="E7" s="1"/>
  <c r="G15"/>
  <c r="E15" s="1"/>
  <c r="I54" i="39" s="1"/>
  <c r="G23" i="40"/>
  <c r="E23" s="1"/>
  <c r="G31"/>
  <c r="E31" s="1"/>
  <c r="G39"/>
  <c r="E39" s="1"/>
  <c r="G47"/>
  <c r="E47" s="1"/>
  <c r="G55"/>
  <c r="E55" s="1"/>
  <c r="G63"/>
  <c r="E63" s="1"/>
  <c r="G71"/>
  <c r="E71" s="1"/>
  <c r="G79"/>
  <c r="E79" s="1"/>
  <c r="G87"/>
  <c r="E87" s="1"/>
  <c r="G95"/>
  <c r="E95" s="1"/>
  <c r="G103"/>
  <c r="E103" s="1"/>
  <c r="G111"/>
  <c r="E111" s="1"/>
  <c r="G119"/>
  <c r="E119" s="1"/>
  <c r="G380"/>
  <c r="E380" s="1"/>
  <c r="G372"/>
  <c r="E372" s="1"/>
  <c r="G364"/>
  <c r="E364" s="1"/>
  <c r="G356"/>
  <c r="E356" s="1"/>
  <c r="G348"/>
  <c r="E348" s="1"/>
  <c r="G340"/>
  <c r="E340" s="1"/>
  <c r="G332"/>
  <c r="E332" s="1"/>
  <c r="G324"/>
  <c r="E324" s="1"/>
  <c r="G316"/>
  <c r="E316" s="1"/>
  <c r="G308"/>
  <c r="E308" s="1"/>
  <c r="G300"/>
  <c r="E300" s="1"/>
  <c r="G292"/>
  <c r="E292" s="1"/>
  <c r="G284"/>
  <c r="E284" s="1"/>
  <c r="G276"/>
  <c r="E276" s="1"/>
  <c r="G268"/>
  <c r="E268" s="1"/>
  <c r="G259"/>
  <c r="E259" s="1"/>
  <c r="G251"/>
  <c r="E251" s="1"/>
  <c r="G243"/>
  <c r="E243" s="1"/>
  <c r="G235"/>
  <c r="E235" s="1"/>
  <c r="G381"/>
  <c r="E381" s="1"/>
  <c r="G373"/>
  <c r="E373" s="1"/>
  <c r="G365"/>
  <c r="E365" s="1"/>
  <c r="G357"/>
  <c r="E357" s="1"/>
  <c r="G349"/>
  <c r="E349" s="1"/>
  <c r="G341"/>
  <c r="E341" s="1"/>
  <c r="G333"/>
  <c r="E333" s="1"/>
  <c r="G325"/>
  <c r="E325" s="1"/>
  <c r="G317"/>
  <c r="E317" s="1"/>
  <c r="G309"/>
  <c r="E309" s="1"/>
  <c r="G301"/>
  <c r="E301" s="1"/>
  <c r="G293"/>
  <c r="E293" s="1"/>
  <c r="G285"/>
  <c r="E285" s="1"/>
  <c r="G277"/>
  <c r="E277" s="1"/>
  <c r="G269"/>
  <c r="E269" s="1"/>
  <c r="G260"/>
  <c r="E260" s="1"/>
  <c r="G252"/>
  <c r="E252" s="1"/>
  <c r="G244"/>
  <c r="E244" s="1"/>
  <c r="G236"/>
  <c r="E236" s="1"/>
  <c r="G228"/>
  <c r="E228" s="1"/>
  <c r="G221"/>
  <c r="E221" s="1"/>
  <c r="G213"/>
  <c r="E213" s="1"/>
  <c r="G205"/>
  <c r="E205" s="1"/>
  <c r="G197"/>
  <c r="E197" s="1"/>
  <c r="G189"/>
  <c r="E189" s="1"/>
  <c r="G181"/>
  <c r="E181" s="1"/>
  <c r="G173"/>
  <c r="E173" s="1"/>
  <c r="G165"/>
  <c r="E165" s="1"/>
  <c r="G157"/>
  <c r="E157" s="1"/>
  <c r="G149"/>
  <c r="E149" s="1"/>
  <c r="G141"/>
  <c r="E141" s="1"/>
  <c r="G133"/>
  <c r="E133" s="1"/>
  <c r="G125"/>
  <c r="E125" s="1"/>
  <c r="G109"/>
  <c r="E109" s="1"/>
  <c r="G93"/>
  <c r="E93" s="1"/>
  <c r="G77"/>
  <c r="E77" s="1"/>
  <c r="G61"/>
  <c r="E61" s="1"/>
  <c r="G45"/>
  <c r="E45" s="1"/>
  <c r="G29"/>
  <c r="E29" s="1"/>
  <c r="G13"/>
  <c r="E13" s="1"/>
  <c r="I30" i="39" s="1"/>
  <c r="G218" i="40"/>
  <c r="E218" s="1"/>
  <c r="G202"/>
  <c r="E202" s="1"/>
  <c r="G186"/>
  <c r="E186" s="1"/>
  <c r="G170"/>
  <c r="E170" s="1"/>
  <c r="G154"/>
  <c r="E154" s="1"/>
  <c r="G138"/>
  <c r="E138" s="1"/>
  <c r="G122"/>
  <c r="E122" s="1"/>
  <c r="G106"/>
  <c r="E106" s="1"/>
  <c r="G90"/>
  <c r="E90" s="1"/>
  <c r="G74"/>
  <c r="E74" s="1"/>
  <c r="G58"/>
  <c r="E58" s="1"/>
  <c r="G42"/>
  <c r="E42" s="1"/>
  <c r="G26"/>
  <c r="E26" s="1"/>
  <c r="G10"/>
  <c r="E10" s="1"/>
  <c r="G343"/>
  <c r="E343" s="1"/>
  <c r="G327"/>
  <c r="E327" s="1"/>
  <c r="G311"/>
  <c r="E311" s="1"/>
  <c r="G295"/>
  <c r="E295" s="1"/>
  <c r="G279"/>
  <c r="E279" s="1"/>
  <c r="G262"/>
  <c r="E262" s="1"/>
  <c r="G246"/>
  <c r="E246" s="1"/>
  <c r="G230"/>
  <c r="E230" s="1"/>
  <c r="G215"/>
  <c r="E215" s="1"/>
  <c r="G199"/>
  <c r="E199" s="1"/>
  <c r="G183"/>
  <c r="E183" s="1"/>
  <c r="G167"/>
  <c r="E167" s="1"/>
  <c r="G151"/>
  <c r="E151" s="1"/>
  <c r="G135"/>
  <c r="E135" s="1"/>
  <c r="G113"/>
  <c r="E113" s="1"/>
  <c r="G81"/>
  <c r="E81" s="1"/>
  <c r="G49"/>
  <c r="E49" s="1"/>
  <c r="G17"/>
  <c r="E17" s="1"/>
  <c r="G206"/>
  <c r="E206" s="1"/>
  <c r="G174"/>
  <c r="E174" s="1"/>
  <c r="G142"/>
  <c r="E142" s="1"/>
  <c r="G110"/>
  <c r="E110" s="1"/>
  <c r="G78"/>
  <c r="E78" s="1"/>
  <c r="G46"/>
  <c r="E46" s="1"/>
  <c r="G8"/>
  <c r="E8" s="1"/>
  <c r="G16"/>
  <c r="E16" s="1"/>
  <c r="G24"/>
  <c r="E24" s="1"/>
  <c r="G32"/>
  <c r="E32" s="1"/>
  <c r="G40"/>
  <c r="E40" s="1"/>
  <c r="G48"/>
  <c r="E48" s="1"/>
  <c r="G56"/>
  <c r="E56" s="1"/>
  <c r="G64"/>
  <c r="E64" s="1"/>
  <c r="G72"/>
  <c r="E72" s="1"/>
  <c r="G80"/>
  <c r="E80" s="1"/>
  <c r="G88"/>
  <c r="E88" s="1"/>
  <c r="G96"/>
  <c r="E96" s="1"/>
  <c r="G104"/>
  <c r="E104" s="1"/>
  <c r="G112"/>
  <c r="E112" s="1"/>
  <c r="G120"/>
  <c r="E120" s="1"/>
  <c r="G128"/>
  <c r="E128" s="1"/>
  <c r="G136"/>
  <c r="E136" s="1"/>
  <c r="G144"/>
  <c r="E144" s="1"/>
  <c r="G152"/>
  <c r="E152" s="1"/>
  <c r="G160"/>
  <c r="E160" s="1"/>
  <c r="G168"/>
  <c r="E168" s="1"/>
  <c r="G176"/>
  <c r="E176" s="1"/>
  <c r="G184"/>
  <c r="E184" s="1"/>
  <c r="G192"/>
  <c r="E192" s="1"/>
  <c r="G200"/>
  <c r="E200" s="1"/>
  <c r="G208"/>
  <c r="E208" s="1"/>
  <c r="G216"/>
  <c r="E216" s="1"/>
  <c r="G224"/>
  <c r="E224" s="1"/>
  <c r="G11"/>
  <c r="E11" s="1"/>
  <c r="G19"/>
  <c r="E19" s="1"/>
  <c r="G27"/>
  <c r="E27" s="1"/>
  <c r="G35"/>
  <c r="E35" s="1"/>
  <c r="G43"/>
  <c r="E43" s="1"/>
  <c r="G51"/>
  <c r="E51" s="1"/>
  <c r="G59"/>
  <c r="E59" s="1"/>
  <c r="G67"/>
  <c r="E67" s="1"/>
  <c r="G75"/>
  <c r="E75" s="1"/>
  <c r="G83"/>
  <c r="E83" s="1"/>
  <c r="G91"/>
  <c r="E91" s="1"/>
  <c r="G99"/>
  <c r="E99" s="1"/>
  <c r="G107"/>
  <c r="E107" s="1"/>
  <c r="G115"/>
  <c r="E115" s="1"/>
  <c r="G123"/>
  <c r="E123" s="1"/>
  <c r="G376"/>
  <c r="E376" s="1"/>
  <c r="G368"/>
  <c r="E368" s="1"/>
  <c r="G360"/>
  <c r="E360" s="1"/>
  <c r="G352"/>
  <c r="E352" s="1"/>
  <c r="G344"/>
  <c r="E344" s="1"/>
  <c r="G336"/>
  <c r="E336" s="1"/>
  <c r="G328"/>
  <c r="E328" s="1"/>
  <c r="G320"/>
  <c r="E320" s="1"/>
  <c r="G312"/>
  <c r="E312" s="1"/>
  <c r="G304"/>
  <c r="E304" s="1"/>
  <c r="G296"/>
  <c r="E296" s="1"/>
  <c r="G288"/>
  <c r="E288" s="1"/>
  <c r="G280"/>
  <c r="E280" s="1"/>
  <c r="G272"/>
  <c r="E272" s="1"/>
  <c r="G263"/>
  <c r="E263" s="1"/>
  <c r="G255"/>
  <c r="E255" s="1"/>
  <c r="G247"/>
  <c r="E247" s="1"/>
  <c r="G239"/>
  <c r="E239" s="1"/>
  <c r="G231"/>
  <c r="E231" s="1"/>
  <c r="G377"/>
  <c r="E377" s="1"/>
  <c r="G369"/>
  <c r="E369" s="1"/>
  <c r="G361"/>
  <c r="E361" s="1"/>
  <c r="G353"/>
  <c r="E353" s="1"/>
  <c r="G345"/>
  <c r="E345" s="1"/>
  <c r="G337"/>
  <c r="E337" s="1"/>
  <c r="G329"/>
  <c r="E329" s="1"/>
  <c r="G321"/>
  <c r="E321" s="1"/>
  <c r="G313"/>
  <c r="E313" s="1"/>
  <c r="G305"/>
  <c r="E305" s="1"/>
  <c r="G297"/>
  <c r="E297" s="1"/>
  <c r="G289"/>
  <c r="E289" s="1"/>
  <c r="G281"/>
  <c r="E281" s="1"/>
  <c r="G273"/>
  <c r="E273" s="1"/>
  <c r="G264"/>
  <c r="E264" s="1"/>
  <c r="G256"/>
  <c r="E256" s="1"/>
  <c r="G248"/>
  <c r="E248" s="1"/>
  <c r="G240"/>
  <c r="E240" s="1"/>
  <c r="G232"/>
  <c r="E232" s="1"/>
  <c r="G225"/>
  <c r="E225" s="1"/>
  <c r="G217"/>
  <c r="E217" s="1"/>
  <c r="G209"/>
  <c r="E209" s="1"/>
  <c r="G201"/>
  <c r="E201" s="1"/>
  <c r="G193"/>
  <c r="E193" s="1"/>
  <c r="G185"/>
  <c r="E185" s="1"/>
  <c r="G177"/>
  <c r="E177" s="1"/>
  <c r="G169"/>
  <c r="E169" s="1"/>
  <c r="G161"/>
  <c r="E161" s="1"/>
  <c r="G153"/>
  <c r="E153" s="1"/>
  <c r="G145"/>
  <c r="E145" s="1"/>
  <c r="G137"/>
  <c r="E137" s="1"/>
  <c r="G129"/>
  <c r="E129" s="1"/>
  <c r="G117"/>
  <c r="E117" s="1"/>
  <c r="G101"/>
  <c r="E101" s="1"/>
  <c r="G85"/>
  <c r="E85" s="1"/>
  <c r="G69"/>
  <c r="E69" s="1"/>
  <c r="G53"/>
  <c r="E53" s="1"/>
  <c r="G37"/>
  <c r="E37" s="1"/>
  <c r="G21"/>
  <c r="E21" s="1"/>
  <c r="G226"/>
  <c r="E226" s="1"/>
  <c r="G210"/>
  <c r="E210" s="1"/>
  <c r="G194"/>
  <c r="E194" s="1"/>
  <c r="G178"/>
  <c r="E178" s="1"/>
  <c r="G162"/>
  <c r="E162" s="1"/>
  <c r="G146"/>
  <c r="E146" s="1"/>
  <c r="G130"/>
  <c r="E130" s="1"/>
  <c r="G114"/>
  <c r="E114" s="1"/>
  <c r="G98"/>
  <c r="E98" s="1"/>
  <c r="G82"/>
  <c r="E82" s="1"/>
  <c r="G66"/>
  <c r="E66" s="1"/>
  <c r="G50"/>
  <c r="E50" s="1"/>
  <c r="G34"/>
  <c r="E34" s="1"/>
  <c r="G18"/>
  <c r="E18" s="1"/>
</calcChain>
</file>

<file path=xl/sharedStrings.xml><?xml version="1.0" encoding="utf-8"?>
<sst xmlns="http://schemas.openxmlformats.org/spreadsheetml/2006/main" count="7508" uniqueCount="359">
  <si>
    <t>GROSS DOMESTIC PRODUCT</t>
  </si>
  <si>
    <t>INDIVIDUAL CONSUMPTION EXPENDITURE BY HOUSEHOLDS</t>
  </si>
  <si>
    <t>Bread and cereals</t>
  </si>
  <si>
    <t>Rice</t>
  </si>
  <si>
    <t>Bread</t>
  </si>
  <si>
    <t>Other bakery products</t>
  </si>
  <si>
    <t>Pasta products</t>
  </si>
  <si>
    <t>Meat</t>
  </si>
  <si>
    <t>Beef and veal</t>
  </si>
  <si>
    <t>Pork</t>
  </si>
  <si>
    <t>Lamb, mutton and goat</t>
  </si>
  <si>
    <t>Poultry</t>
  </si>
  <si>
    <t>Other meats and meat preparations</t>
  </si>
  <si>
    <t>Fresh, chilled or frozen fish and seafood</t>
  </si>
  <si>
    <t>Preserved or processed fish and seafood</t>
  </si>
  <si>
    <t>Milk, cheese and eggs</t>
  </si>
  <si>
    <t>Fresh milk</t>
  </si>
  <si>
    <t>Preserved milk and other milk products</t>
  </si>
  <si>
    <t>Cheese</t>
  </si>
  <si>
    <t>Eggs and egg-based products</t>
  </si>
  <si>
    <t>Oils and fats</t>
  </si>
  <si>
    <t>Butter and margarine</t>
  </si>
  <si>
    <t>Other edible oils and fats</t>
  </si>
  <si>
    <t>Fruit</t>
  </si>
  <si>
    <t>Fresh or chilled fruit</t>
  </si>
  <si>
    <t>Frozen, preserved or processed fruit and fruit-based products</t>
  </si>
  <si>
    <t>Vegetables</t>
  </si>
  <si>
    <t>Fresh or chilled vegetables other than potatoes</t>
  </si>
  <si>
    <t>Fresh or chilled potatoes</t>
  </si>
  <si>
    <t>Frozen, preserved or processed vegetables and vegetable-based products</t>
  </si>
  <si>
    <t>Sugar, jam, honey, chocolate and confectionery</t>
  </si>
  <si>
    <t>Sugar</t>
  </si>
  <si>
    <t>Jams, marmalades and honey</t>
  </si>
  <si>
    <t>Confectionery, chocolate and ice cream</t>
  </si>
  <si>
    <t>Food products n.e.c.</t>
  </si>
  <si>
    <t>Coffee, tea and cocoa</t>
  </si>
  <si>
    <t>Mineral waters, soft drinks, fruit and vegetable juices</t>
  </si>
  <si>
    <t>Spirits</t>
  </si>
  <si>
    <t>Wine</t>
  </si>
  <si>
    <t>Beer</t>
  </si>
  <si>
    <t>Tobacco</t>
  </si>
  <si>
    <t>Narcotics</t>
  </si>
  <si>
    <t>Clothing materials, other articles of clothing and clothing accessories</t>
  </si>
  <si>
    <t>Garments</t>
  </si>
  <si>
    <t>Cleaning, repair and hire of clothing</t>
  </si>
  <si>
    <t>Shoes and other footwear</t>
  </si>
  <si>
    <t>Repair and hire of footwear</t>
  </si>
  <si>
    <t>Actual and imputed rentals for housing</t>
  </si>
  <si>
    <t>Maintenance and repair of the dwelling</t>
  </si>
  <si>
    <t>Water supply</t>
  </si>
  <si>
    <t>Miscellaneous services relating to the dwelling</t>
  </si>
  <si>
    <t>Electricity</t>
  </si>
  <si>
    <t>Gas</t>
  </si>
  <si>
    <t>Other fuels</t>
  </si>
  <si>
    <t>Furniture and furnishings</t>
  </si>
  <si>
    <t>Carpets and other floor coverings</t>
  </si>
  <si>
    <t>Repair of furniture, furnishings and floor coverings</t>
  </si>
  <si>
    <t>Household textiles</t>
  </si>
  <si>
    <t>Major household appliances whether electric or not</t>
  </si>
  <si>
    <t>Small electric household appliances</t>
  </si>
  <si>
    <t>Repair of household appliances</t>
  </si>
  <si>
    <t>Glassware, tableware and household utensils</t>
  </si>
  <si>
    <t>Major tools and equipment</t>
  </si>
  <si>
    <t>Small tools and miscellaneous accessories</t>
  </si>
  <si>
    <t>Non-durable household goods</t>
  </si>
  <si>
    <t>Domestic services</t>
  </si>
  <si>
    <t>Household services</t>
  </si>
  <si>
    <t>Medical products, appliances and equipment</t>
  </si>
  <si>
    <t>Pharmaceutical products</t>
  </si>
  <si>
    <t>Other medical products</t>
  </si>
  <si>
    <t>Paramedical services</t>
  </si>
  <si>
    <t>Hospital services</t>
  </si>
  <si>
    <t>Motor cars</t>
  </si>
  <si>
    <t>Motor cycles</t>
  </si>
  <si>
    <t>Bicycles</t>
  </si>
  <si>
    <t>Animal drawn vehicles</t>
  </si>
  <si>
    <t>Fuels and lubricants for personal transport equipment</t>
  </si>
  <si>
    <t>Other services in respect of personal transport equipment</t>
  </si>
  <si>
    <t>Passenger transport by railway</t>
  </si>
  <si>
    <t>Passenger transport by road</t>
  </si>
  <si>
    <t>Passenger transport by air</t>
  </si>
  <si>
    <t>Passenger transport by sea and inland waterway</t>
  </si>
  <si>
    <t>Combined passenger transport</t>
  </si>
  <si>
    <t>Other purchased transport services</t>
  </si>
  <si>
    <t>Postal services</t>
  </si>
  <si>
    <t>Telephone and telefax equipment</t>
  </si>
  <si>
    <t>Telephone and telefax services</t>
  </si>
  <si>
    <t>Audio-visual, photographic and information processing equipment</t>
  </si>
  <si>
    <t>Recording media</t>
  </si>
  <si>
    <t>Repair of audio-visual, photographic and information processing equipment</t>
  </si>
  <si>
    <t>Major durables for outdoor and indoor recreation</t>
  </si>
  <si>
    <t>Other recreational items and equipment</t>
  </si>
  <si>
    <t>Veterinary and other services for pets</t>
  </si>
  <si>
    <t>Recreational and sporting services</t>
  </si>
  <si>
    <t>Games of chance</t>
  </si>
  <si>
    <t>Newspapers, books and stationery</t>
  </si>
  <si>
    <t>Package holidays</t>
  </si>
  <si>
    <t>Education</t>
  </si>
  <si>
    <t>Catering services</t>
  </si>
  <si>
    <t>Accommodation services</t>
  </si>
  <si>
    <t>Hairdressing salons and personal grooming establishments</t>
  </si>
  <si>
    <t>Appliances, articles and products for personal care</t>
  </si>
  <si>
    <t>Prostitution</t>
  </si>
  <si>
    <t>Jewellery, clocks and watches</t>
  </si>
  <si>
    <t>Other personal effects</t>
  </si>
  <si>
    <t>Social protection</t>
  </si>
  <si>
    <t>Insurance</t>
  </si>
  <si>
    <t>INDIVIDUAL CONSUMPTION EXPENDITURE BY GOVERNMENT</t>
  </si>
  <si>
    <t>Housing</t>
  </si>
  <si>
    <t>Therapeutic appliances and equipment</t>
  </si>
  <si>
    <t>Health services</t>
  </si>
  <si>
    <t>Compensation of employees</t>
  </si>
  <si>
    <t>Intermediate consumption</t>
  </si>
  <si>
    <t>Gross operating surplus</t>
  </si>
  <si>
    <t>Net taxes on production</t>
  </si>
  <si>
    <t>Receipts from sales</t>
  </si>
  <si>
    <t>Education benefits and reimbursements</t>
  </si>
  <si>
    <t xml:space="preserve">Compensation of employees </t>
  </si>
  <si>
    <t>COLLECTIVE CONSUMPTION EXPENDITURE BY GOVERNMENT</t>
  </si>
  <si>
    <t>Civil engineering works</t>
  </si>
  <si>
    <t>Changes in inventories</t>
  </si>
  <si>
    <t>Opening value of inventories</t>
  </si>
  <si>
    <t>Closing value of inventories</t>
  </si>
  <si>
    <t>Acquisitions less disposals of valuables</t>
  </si>
  <si>
    <t>Acquisitions of valuables</t>
  </si>
  <si>
    <t>Disposals of valuables</t>
  </si>
  <si>
    <t>BALANCE OF EXPORTS AND IMPORTS</t>
  </si>
  <si>
    <t>Balance of exports and imports</t>
  </si>
  <si>
    <t>Exports of goods and services</t>
  </si>
  <si>
    <t>Imports of goods and services</t>
  </si>
  <si>
    <t>ICP Code</t>
  </si>
  <si>
    <t>FOOD AND NON-ALCOHOLIC BEVERAGES</t>
  </si>
  <si>
    <t xml:space="preserve">FOOD </t>
  </si>
  <si>
    <t>Other cereals, flour and other products</t>
  </si>
  <si>
    <t>Fish and seafood</t>
  </si>
  <si>
    <t>NON-ALCOHOLIC BEVERAGES</t>
  </si>
  <si>
    <t>ALCOHOL BEVERAGES, TOBACCO AND NARCOTICS</t>
  </si>
  <si>
    <t>ALCOHOL BEVERAGES</t>
  </si>
  <si>
    <t>TOBACCO</t>
  </si>
  <si>
    <t>NARCOTICS</t>
  </si>
  <si>
    <t xml:space="preserve">CLOTHING </t>
  </si>
  <si>
    <t>FOOTWEAR</t>
  </si>
  <si>
    <t>HOUSING, WATER, ELECTRICITY, GAS, AND OTHER FUELS</t>
  </si>
  <si>
    <t>ACTUAL AND IMPUTED RENTALS FOR HOUSING</t>
  </si>
  <si>
    <t>MAINTENANCE AND REPAIR OF THE DWELLING</t>
  </si>
  <si>
    <t>WATER SUPPLY AND MISCELLANEOUS SERVICES RELATING TO THE DWELLING</t>
  </si>
  <si>
    <t>ELECTRICITY, GAS AND OTHER FUELS</t>
  </si>
  <si>
    <t>FURNITURE AND FURNISHINGS, CARPETS AND OTHER FLOOR COVERINGS</t>
  </si>
  <si>
    <t>HOUSEHOLD TEXTILES</t>
  </si>
  <si>
    <t>HOUSEHOLD APPLIANCES</t>
  </si>
  <si>
    <t>GLASSWARE, TABLEWARE AND HOUSEHOLD UTENSILS</t>
  </si>
  <si>
    <t>TOOLS AND EQUIPMENT FOR HOUSE AND GARDEN</t>
  </si>
  <si>
    <t>GOODS AND SERVICES FOR ROUTINE HOUSEHOLD MAINTENANCE</t>
  </si>
  <si>
    <t>Domestic services and household services</t>
  </si>
  <si>
    <t>HEALTH</t>
  </si>
  <si>
    <t>MEDICAL PRODUCTS, APPLIANCES AND EQUIPMENT</t>
  </si>
  <si>
    <t>OUT-PATIENT SERVICES</t>
  </si>
  <si>
    <t>Medical Services</t>
  </si>
  <si>
    <t>Dental services</t>
  </si>
  <si>
    <t>HOSPITAL SERVICES</t>
  </si>
  <si>
    <t>TRANSPORT</t>
  </si>
  <si>
    <t>PURCHASE OF VEHICLES</t>
  </si>
  <si>
    <t>OPERATION OF PERSONAL TRANSPORT EQUIPMENT</t>
  </si>
  <si>
    <t>TRANSPORT SERVICES</t>
  </si>
  <si>
    <t>COMMUNICATION</t>
  </si>
  <si>
    <t>POSTAL SERVICES</t>
  </si>
  <si>
    <t>TELEPHONE AND TELEFAX EQUIPMENT</t>
  </si>
  <si>
    <t>TELEPHONE AND TELEFAX SERVICES</t>
  </si>
  <si>
    <t>RECREATION AND CULTURE</t>
  </si>
  <si>
    <t>AUDIO-VISUAL, PHOTOGRAPHIC AND INFORMATION PROCESSING EQUIPMENT</t>
  </si>
  <si>
    <t>OTHER MAJOR DURABLES FOR RECREATION AND CULTURE</t>
  </si>
  <si>
    <t>OTHER RECREATIONAL ITEMS AND EQUIPMENT, GARDENS AND PETS</t>
  </si>
  <si>
    <t>Garden and pets</t>
  </si>
  <si>
    <t>RECREATIONAL AND CULTURAL SERVICES</t>
  </si>
  <si>
    <t>Cultural services</t>
  </si>
  <si>
    <t>NEWSPAPERS, BOOKS AND STATIONERY</t>
  </si>
  <si>
    <t>PACKAGE HOLIDAYS</t>
  </si>
  <si>
    <t>EDUCATION</t>
  </si>
  <si>
    <t>RESTAURANTS AND HOTELS</t>
  </si>
  <si>
    <t>CATERING SERVICES</t>
  </si>
  <si>
    <t>ACCOMMODATION SERVICES</t>
  </si>
  <si>
    <t>MISCELLANEOUS GOODS AND SERVICES</t>
  </si>
  <si>
    <t>PERSONAL CARE</t>
  </si>
  <si>
    <t>PROSTITUTION</t>
  </si>
  <si>
    <t>PERSONAL EFFECTS</t>
  </si>
  <si>
    <t>SOCIAL PROTECTION</t>
  </si>
  <si>
    <t>INSURANCE</t>
  </si>
  <si>
    <t>FINANCIAL SERVICES</t>
  </si>
  <si>
    <t>Other financial services</t>
  </si>
  <si>
    <t>OTHER SERVICES</t>
  </si>
  <si>
    <t>INDIVIDUAL CONSUMPTION EXPENDITURE BY NPISHS</t>
  </si>
  <si>
    <r>
      <t>Individual consumption expenditure by NPISHs</t>
    </r>
    <r>
      <rPr>
        <i/>
        <sz val="8"/>
        <rFont val="Arial Narrow"/>
        <family val="2"/>
      </rPr>
      <t xml:space="preserve"> </t>
    </r>
  </si>
  <si>
    <t>HOUSING</t>
  </si>
  <si>
    <t>HEALTH BENEFITS AND REIMBURSEMENTS</t>
  </si>
  <si>
    <t>PRODUCTION OF HEALTH SERVICES</t>
  </si>
  <si>
    <r>
      <t>Compensation of employees</t>
    </r>
    <r>
      <rPr>
        <i/>
        <sz val="8"/>
        <rFont val="Arial Narrow"/>
        <family val="2"/>
      </rPr>
      <t xml:space="preserve"> </t>
    </r>
  </si>
  <si>
    <r>
      <t>Recreation and culture</t>
    </r>
    <r>
      <rPr>
        <sz val="8"/>
        <rFont val="Arial Narrow"/>
        <family val="2"/>
      </rPr>
      <t xml:space="preserve"> </t>
    </r>
  </si>
  <si>
    <t>EDUCATION BENEFITS AND REIMBURSEMENTS</t>
  </si>
  <si>
    <t>PRODUCTION OF EDUCATION SERVICES</t>
  </si>
  <si>
    <r>
      <t>Social protection</t>
    </r>
    <r>
      <rPr>
        <sz val="8"/>
        <rFont val="Arial Narrow"/>
        <family val="2"/>
      </rPr>
      <t xml:space="preserve"> </t>
    </r>
  </si>
  <si>
    <t>COLLECTIVE SERVICES</t>
  </si>
  <si>
    <t>GROSS FIXED CAPITAL FORMATION</t>
  </si>
  <si>
    <t>MACHINERY AND EQUIPMENT</t>
  </si>
  <si>
    <t>METAL PRODUCTS AND EQUIPMENT</t>
  </si>
  <si>
    <r>
      <t>Fabricated metal products, except machinery and equipment</t>
    </r>
    <r>
      <rPr>
        <sz val="8"/>
        <rFont val="Arial Narrow"/>
        <family val="2"/>
      </rPr>
      <t xml:space="preserve"> </t>
    </r>
  </si>
  <si>
    <r>
      <t>General purpose machinery</t>
    </r>
    <r>
      <rPr>
        <sz val="8"/>
        <rFont val="Arial Narrow"/>
        <family val="2"/>
      </rPr>
      <t xml:space="preserve"> </t>
    </r>
  </si>
  <si>
    <r>
      <t>Special purpose machinery</t>
    </r>
    <r>
      <rPr>
        <sz val="8"/>
        <rFont val="Arial Narrow"/>
        <family val="2"/>
      </rPr>
      <t xml:space="preserve"> </t>
    </r>
  </si>
  <si>
    <r>
      <t>Electrical and optical equipment</t>
    </r>
    <r>
      <rPr>
        <sz val="8"/>
        <rFont val="Arial Narrow"/>
        <family val="2"/>
      </rPr>
      <t xml:space="preserve"> </t>
    </r>
  </si>
  <si>
    <r>
      <t>Other manufactured goods n.e.c.</t>
    </r>
    <r>
      <rPr>
        <sz val="8"/>
        <rFont val="Arial Narrow"/>
        <family val="2"/>
      </rPr>
      <t xml:space="preserve"> </t>
    </r>
  </si>
  <si>
    <t>TRANSPORT EQUIPMENT</t>
  </si>
  <si>
    <r>
      <t>Road transport equipment</t>
    </r>
    <r>
      <rPr>
        <sz val="8"/>
        <rFont val="Arial Narrow"/>
        <family val="2"/>
      </rPr>
      <t xml:space="preserve"> </t>
    </r>
  </si>
  <si>
    <r>
      <t>Other transport equipment</t>
    </r>
    <r>
      <rPr>
        <sz val="8"/>
        <rFont val="Arial Narrow"/>
        <family val="2"/>
      </rPr>
      <t xml:space="preserve"> </t>
    </r>
  </si>
  <si>
    <t>CONSTRUCTION</t>
  </si>
  <si>
    <t>RESIDENTIAL BUILDINGS</t>
  </si>
  <si>
    <t xml:space="preserve">Residential buildings </t>
  </si>
  <si>
    <t>NON-RESIDENTIAL BUILDINGS</t>
  </si>
  <si>
    <r>
      <t>Non-residential buildings</t>
    </r>
    <r>
      <rPr>
        <sz val="8"/>
        <rFont val="Arial Narrow"/>
        <family val="2"/>
      </rPr>
      <t xml:space="preserve"> </t>
    </r>
  </si>
  <si>
    <t>CIVIL ENGINEERING WORKS</t>
  </si>
  <si>
    <t>OTHER PRODUCTS</t>
  </si>
  <si>
    <r>
      <t>Other products</t>
    </r>
    <r>
      <rPr>
        <sz val="8"/>
        <rFont val="Arial Narrow"/>
        <family val="2"/>
      </rPr>
      <t xml:space="preserve"> </t>
    </r>
  </si>
  <si>
    <t xml:space="preserve">CHANGES IN INVENTORIES AND ACQUISITIONS LESS DISPOSALS OF VALUABLES </t>
  </si>
  <si>
    <t>CHANGES IN INVENTORIES</t>
  </si>
  <si>
    <t>ACQUISITIONS LESS DISPOSALS OF VALUABLES</t>
  </si>
  <si>
    <t>CLOTHING AND FOOTWEAR</t>
  </si>
  <si>
    <t>FURNISHING, HOUSEHOLD EQUIPMENT AND ROUTINE MAINTENANCE OF THE HOUSE</t>
  </si>
  <si>
    <t>Maintenance and repair of other major durables for recreation and culture</t>
  </si>
  <si>
    <t>Financial Intermediation Services Indirectly Measured (FISIM)</t>
  </si>
  <si>
    <t>Other services n.e.c</t>
  </si>
  <si>
    <t>BALANCE OF EXPENDITURES OF RESIDENTS ABROAD AND EXPENDITURES OF NON-RESIDENTS IN THE ECONOMIC TERRITORY</t>
  </si>
  <si>
    <t>Balance of expenditures of residents abroad and expenditures of non-residents in the economic territory</t>
  </si>
  <si>
    <t>Final consumption expenditure of resident households in the rest of the world</t>
  </si>
  <si>
    <t>Final consumption expenditure of non-resident households in the economic territory</t>
  </si>
  <si>
    <t>Out-patient medical services</t>
  </si>
  <si>
    <t>Out-patient dental services</t>
  </si>
  <si>
    <t>Out-patient paramedical services</t>
  </si>
  <si>
    <t xml:space="preserve">Hospital services </t>
  </si>
  <si>
    <t>Recreation and culture</t>
  </si>
  <si>
    <t>Receipt from sales</t>
  </si>
  <si>
    <t>Fabricated metal products, except machinery and equipment</t>
  </si>
  <si>
    <t>General purpose machinery</t>
  </si>
  <si>
    <t>Special purpose machinery</t>
  </si>
  <si>
    <t>Electrical and optical equipment</t>
  </si>
  <si>
    <t>Other manufactured goods n.e.c.</t>
  </si>
  <si>
    <t>Motor vehicles, trailers and semi-trailers</t>
  </si>
  <si>
    <t>Other road transport</t>
  </si>
  <si>
    <t>Other transport equipment</t>
  </si>
  <si>
    <t>Residential buildings</t>
  </si>
  <si>
    <t>Non-residential buildings</t>
  </si>
  <si>
    <t>Other products</t>
  </si>
  <si>
    <t>Heading</t>
  </si>
  <si>
    <t>Initial Expenditure Value</t>
  </si>
  <si>
    <t>Estimated Expenditure Values</t>
  </si>
  <si>
    <t>Discrepancies</t>
  </si>
  <si>
    <t>Year</t>
  </si>
  <si>
    <t>Code</t>
  </si>
  <si>
    <t>Name</t>
  </si>
  <si>
    <t>Indicator Name</t>
  </si>
  <si>
    <t xml:space="preserve">Source Name </t>
  </si>
  <si>
    <t>Value</t>
  </si>
  <si>
    <t>Estimated expenditure for</t>
  </si>
  <si>
    <t>Approaches</t>
  </si>
  <si>
    <t>Direct estimation</t>
  </si>
  <si>
    <t>Extrapolation</t>
  </si>
  <si>
    <t>Borrowing per capita value/volume</t>
  </si>
  <si>
    <t>Borrowing structure</t>
  </si>
  <si>
    <t>Expert opinion</t>
  </si>
  <si>
    <t>Other cereals and flour</t>
  </si>
  <si>
    <t>Other meats and preparations</t>
  </si>
  <si>
    <t>Fresh or frozen fish and seafood</t>
  </si>
  <si>
    <t>Preserved fish and seafood</t>
  </si>
  <si>
    <t>Preserved milk and milk products</t>
  </si>
  <si>
    <t>Frozen, preserved or processed fruits</t>
  </si>
  <si>
    <t>Fresh or chilled vegetables</t>
  </si>
  <si>
    <t>Frozen or preserved vegetables</t>
  </si>
  <si>
    <t>Mineral waters, soft drinks, juices</t>
  </si>
  <si>
    <t>Clothing materials and accessories</t>
  </si>
  <si>
    <t>Cleaning and repair of clothing</t>
  </si>
  <si>
    <t>Footwear</t>
  </si>
  <si>
    <t>Actual and imputed rentals</t>
  </si>
  <si>
    <t>Maintenance of the dwelling</t>
  </si>
  <si>
    <t xml:space="preserve">Miscellaneous dwelling services </t>
  </si>
  <si>
    <t>Repair of furniture</t>
  </si>
  <si>
    <t>Major household appliances</t>
  </si>
  <si>
    <t>Glassware, tableware and utensils</t>
  </si>
  <si>
    <t>Small tools and misc. accessories</t>
  </si>
  <si>
    <t>Fuels and lubricants</t>
  </si>
  <si>
    <t>Maintenance of transport equipment</t>
  </si>
  <si>
    <t>Other services for transport equipment</t>
  </si>
  <si>
    <t>Passenger transport by sea</t>
  </si>
  <si>
    <t>Other transport services</t>
  </si>
  <si>
    <t>Audio-visual, photog. and computer equip.</t>
  </si>
  <si>
    <t>Repair of a-v, photog. &amp; computer equip.</t>
  </si>
  <si>
    <t>Major durables for recreation</t>
  </si>
  <si>
    <t>Maintenance of other major durables</t>
  </si>
  <si>
    <t>Other recreational items</t>
  </si>
  <si>
    <t>Veterinary and pet services</t>
  </si>
  <si>
    <t>Hairdressing and grooming est.</t>
  </si>
  <si>
    <t>Personal care appliances and products</t>
  </si>
  <si>
    <t>FISIM</t>
  </si>
  <si>
    <t>Other services</t>
  </si>
  <si>
    <t>Purchases by residents in the rest of the world</t>
  </si>
  <si>
    <t>Purchases by non-residents in the country</t>
  </si>
  <si>
    <t>Education benefits and reimb.</t>
  </si>
  <si>
    <t>Fabricated metal products</t>
  </si>
  <si>
    <t>Other manufactured goods</t>
  </si>
  <si>
    <t>Motor vehicles and trailers</t>
  </si>
  <si>
    <t>Basic Headings</t>
  </si>
  <si>
    <t>Splitting Approach</t>
  </si>
  <si>
    <t>#</t>
  </si>
  <si>
    <t>Step 1</t>
  </si>
  <si>
    <t>Step 2</t>
  </si>
  <si>
    <t>Estimation of Basic Heading Expenditures [Form 2]</t>
  </si>
  <si>
    <t>Completing Expanded Form 1</t>
  </si>
  <si>
    <t>ICP 2005</t>
  </si>
  <si>
    <t>UNFPA report</t>
  </si>
  <si>
    <t>Population of 2005</t>
  </si>
  <si>
    <t>Unit</t>
  </si>
  <si>
    <t/>
  </si>
  <si>
    <t>Price index</t>
  </si>
  <si>
    <t>Total Expenditure in Rice</t>
  </si>
  <si>
    <t>Total Discrepancy</t>
  </si>
  <si>
    <t>Expenditure Value</t>
  </si>
  <si>
    <t>Threshhold</t>
  </si>
  <si>
    <t>Country</t>
  </si>
  <si>
    <t>Currency Unit</t>
  </si>
  <si>
    <t>Fictitious</t>
  </si>
  <si>
    <t>Ficty</t>
  </si>
  <si>
    <t>Final Expenditure Values</t>
  </si>
  <si>
    <t>Step 5</t>
  </si>
  <si>
    <t>Threshhold1</t>
  </si>
  <si>
    <t>Projected Population of 2009</t>
  </si>
  <si>
    <t>Own-estimation</t>
  </si>
  <si>
    <t>MORES TEMPLATE</t>
  </si>
  <si>
    <t>NSO</t>
  </si>
  <si>
    <t>Step 3</t>
  </si>
  <si>
    <t>Step 6</t>
  </si>
  <si>
    <t>Indicator1</t>
  </si>
  <si>
    <t>Source1</t>
  </si>
  <si>
    <t>Year1</t>
  </si>
  <si>
    <t>Value1</t>
  </si>
  <si>
    <t>Unit1</t>
  </si>
  <si>
    <t>Indicator2</t>
  </si>
  <si>
    <t>Source2</t>
  </si>
  <si>
    <t>Year2</t>
  </si>
  <si>
    <t>Value2</t>
  </si>
  <si>
    <t>Unit2</t>
  </si>
  <si>
    <t>Defined Names</t>
  </si>
  <si>
    <t>Estimation of Basic Heading Expenditures 
[Form 2]</t>
  </si>
  <si>
    <t>I n t e r n a t i o n a l   C o m p a r i s o n    P r o g r a m</t>
  </si>
  <si>
    <t xml:space="preserve">Operational Material </t>
  </si>
  <si>
    <r>
      <t xml:space="preserve">MORES
</t>
    </r>
    <r>
      <rPr>
        <b/>
        <sz val="20"/>
        <rFont val="Century Gothic"/>
        <family val="2"/>
      </rPr>
      <t>Excel version</t>
    </r>
  </si>
  <si>
    <t>Explanatory Note</t>
  </si>
  <si>
    <t>Total Discrepancy11</t>
  </si>
  <si>
    <t>Estimated11 Expenditure Values</t>
  </si>
  <si>
    <t>Maintenance and repair of personal transport equipment</t>
  </si>
  <si>
    <t>→</t>
  </si>
  <si>
    <t>Please indicate all the approaches used in calculation of expenditure for this basic heading. Enter a number (1-5).</t>
  </si>
  <si>
    <r>
      <t>The Excel version of the</t>
    </r>
    <r>
      <rPr>
        <b/>
        <sz val="11"/>
        <color theme="1"/>
        <rFont val="Arial Narrow"/>
        <family val="2"/>
      </rPr>
      <t xml:space="preserve"> Model Report on Expenditure Statistics (MORES) </t>
    </r>
    <r>
      <rPr>
        <sz val="11"/>
        <color theme="1"/>
        <rFont val="Arial Narrow"/>
        <family val="2"/>
      </rPr>
      <t xml:space="preserve">is a document that aims to assist countries to compile detailed expenditure values for each basic heading of the ICP classification as well as information on the splitting approach and on the indicators that were used/or are going to be used to estimate the expenditure values.
The first 3 tabs refer to NA data information for the latest year available. Tabs 4, 5, and 6 relate to 2011 information. Tab 7 shows the parameters used in previous tabs.
Tabs 1 and 4 include initial expenditure values, estimated expenditure values and the discrepancies between those two values. It is recommended that the user insert the values at the basic heading levels. All aggregated levels will be calculated automatically.
Tabs 2 and 5 compile, for each basic heading, the detailed information of the splitting approach and for all indicators used to collect data related to National Accounts and reveals the estimated expenditure values for the latest year available or for 2011.
Tabs 3 and 6 summarize the final expenditure values for the latest year available or for 2011 respectively and it will be automactically filled with the discrepancy information of the initial and estimated expenditures values.
Please only enter values/information in the light green cells.
</t>
    </r>
  </si>
  <si>
    <t xml:space="preserve">Individual consumption expenditure by NPISHs </t>
  </si>
</sst>
</file>

<file path=xl/styles.xml><?xml version="1.0" encoding="utf-8"?>
<styleSheet xmlns="http://schemas.openxmlformats.org/spreadsheetml/2006/main">
  <numFmts count="4">
    <numFmt numFmtId="43" formatCode="_(* #,##0.00_);_(* \(#,##0.00\);_(* &quot;-&quot;??_);_(@_)"/>
    <numFmt numFmtId="164" formatCode="_(* #,##0_);_(* \(#,##0\);_(* &quot;-&quot;??_);_(@_)"/>
    <numFmt numFmtId="165" formatCode="\(#\)"/>
    <numFmt numFmtId="166" formatCode="0.0000"/>
  </numFmts>
  <fonts count="63">
    <font>
      <sz val="11"/>
      <color theme="1"/>
      <name val="Calibri"/>
      <family val="2"/>
      <scheme val="minor"/>
    </font>
    <font>
      <sz val="11"/>
      <color theme="1"/>
      <name val="Calibri"/>
      <family val="2"/>
      <scheme val="minor"/>
    </font>
    <font>
      <sz val="10"/>
      <color theme="1"/>
      <name val="Times New Roman"/>
      <family val="2"/>
    </font>
    <font>
      <sz val="10"/>
      <name val="Arial"/>
      <family val="2"/>
    </font>
    <font>
      <sz val="8"/>
      <name val="Arial Narrow"/>
      <family val="2"/>
    </font>
    <font>
      <b/>
      <sz val="8"/>
      <name val="Arial Narrow"/>
      <family val="2"/>
    </font>
    <font>
      <i/>
      <sz val="8"/>
      <name val="Arial Narrow"/>
      <family val="2"/>
    </font>
    <font>
      <sz val="10"/>
      <color theme="1"/>
      <name val="Arial"/>
      <family val="2"/>
    </font>
    <font>
      <sz val="8"/>
      <color theme="1"/>
      <name val="Arial Narrow"/>
      <family val="2"/>
    </font>
    <font>
      <u/>
      <sz val="8"/>
      <name val="Arial Narrow"/>
      <family val="2"/>
    </font>
    <font>
      <sz val="11"/>
      <color indexed="8"/>
      <name val="Calibri"/>
      <family val="2"/>
    </font>
    <font>
      <sz val="11"/>
      <color indexed="9"/>
      <name val="Calibri"/>
      <family val="2"/>
    </font>
    <font>
      <sz val="11"/>
      <color indexed="10"/>
      <name val="Calibri"/>
      <family val="2"/>
    </font>
    <font>
      <b/>
      <sz val="11"/>
      <color indexed="53"/>
      <name val="Calibri"/>
      <family val="2"/>
    </font>
    <font>
      <sz val="11"/>
      <color indexed="53"/>
      <name val="Calibri"/>
      <family val="2"/>
    </font>
    <font>
      <sz val="10"/>
      <color indexed="17"/>
      <name val="Arial"/>
      <family val="2"/>
    </font>
    <font>
      <b/>
      <sz val="10"/>
      <color indexed="15"/>
      <name val="Arial"/>
      <family val="2"/>
    </font>
    <font>
      <b/>
      <sz val="11"/>
      <color indexed="8"/>
      <name val="Calibri"/>
      <family val="2"/>
    </font>
    <font>
      <sz val="11"/>
      <color indexed="62"/>
      <name val="Calibri"/>
      <family val="2"/>
    </font>
    <font>
      <b/>
      <sz val="7.5"/>
      <name val="Arial Unicode MS"/>
      <family val="2"/>
    </font>
    <font>
      <sz val="11"/>
      <color indexed="16"/>
      <name val="Calibri"/>
      <family val="2"/>
    </font>
    <font>
      <sz val="11"/>
      <color indexed="60"/>
      <name val="Calibri"/>
      <family val="2"/>
    </font>
    <font>
      <b/>
      <sz val="10"/>
      <color indexed="21"/>
      <name val="Arial"/>
      <family val="2"/>
    </font>
    <font>
      <sz val="11"/>
      <color indexed="17"/>
      <name val="Calibri"/>
      <family val="2"/>
    </font>
    <font>
      <b/>
      <sz val="11"/>
      <color indexed="63"/>
      <name val="Calibri"/>
      <family val="2"/>
    </font>
    <font>
      <b/>
      <sz val="10"/>
      <color indexed="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name val="Helv"/>
    </font>
    <font>
      <b/>
      <sz val="11"/>
      <color indexed="9"/>
      <name val="Calibri"/>
      <family val="2"/>
    </font>
    <font>
      <b/>
      <sz val="10"/>
      <name val="Arial Narrow"/>
      <family val="2"/>
    </font>
    <font>
      <b/>
      <sz val="14"/>
      <name val="Arial Narrow"/>
      <family val="2"/>
    </font>
    <font>
      <sz val="10"/>
      <color theme="1"/>
      <name val="Arial Narrow"/>
      <family val="2"/>
    </font>
    <font>
      <sz val="11"/>
      <color rgb="FF00B050"/>
      <name val="Calibri"/>
      <family val="2"/>
      <scheme val="minor"/>
    </font>
    <font>
      <sz val="10"/>
      <color indexed="8"/>
      <name val="Times New Roman"/>
      <family val="2"/>
    </font>
    <font>
      <sz val="11"/>
      <color theme="1"/>
      <name val="Calibri"/>
      <family val="2"/>
      <charset val="128"/>
      <scheme val="minor"/>
    </font>
    <font>
      <b/>
      <sz val="10"/>
      <color theme="0"/>
      <name val="Arial Narrow"/>
      <family val="2"/>
    </font>
    <font>
      <b/>
      <sz val="9"/>
      <color theme="0"/>
      <name val="Arial Narrow"/>
      <family val="2"/>
    </font>
    <font>
      <b/>
      <sz val="9"/>
      <name val="Arial Narrow"/>
      <family val="2"/>
    </font>
    <font>
      <sz val="9"/>
      <color theme="1"/>
      <name val="Arial Narrow"/>
      <family val="2"/>
    </font>
    <font>
      <i/>
      <sz val="6"/>
      <color theme="1"/>
      <name val="Arial Narrow"/>
      <family val="2"/>
    </font>
    <font>
      <sz val="11"/>
      <color theme="1"/>
      <name val="Arial Narrow"/>
      <family val="2"/>
    </font>
    <font>
      <sz val="11"/>
      <color rgb="FF00B050"/>
      <name val="Arial Narrow"/>
      <family val="2"/>
    </font>
    <font>
      <b/>
      <i/>
      <sz val="8"/>
      <color theme="1"/>
      <name val="Arial Narrow"/>
      <family val="2"/>
    </font>
    <font>
      <b/>
      <sz val="8"/>
      <color theme="1"/>
      <name val="Calibri"/>
      <family val="2"/>
      <scheme val="minor"/>
    </font>
    <font>
      <b/>
      <sz val="8"/>
      <color theme="1"/>
      <name val="Arial Narrow"/>
      <family val="2"/>
    </font>
    <font>
      <i/>
      <sz val="9"/>
      <color theme="1"/>
      <name val="Arial Narrow"/>
      <family val="2"/>
    </font>
    <font>
      <b/>
      <sz val="10"/>
      <color rgb="FFFFFF99"/>
      <name val="Arial Narrow"/>
      <family val="2"/>
    </font>
    <font>
      <sz val="9"/>
      <color rgb="FF00B050"/>
      <name val="Arial Narrow"/>
      <family val="2"/>
    </font>
    <font>
      <b/>
      <sz val="9"/>
      <color theme="1"/>
      <name val="Arial Narrow"/>
      <family val="2"/>
    </font>
    <font>
      <sz val="9"/>
      <color indexed="8"/>
      <name val="Arial Narrow"/>
      <family val="2"/>
    </font>
    <font>
      <b/>
      <sz val="11"/>
      <color theme="1"/>
      <name val="Arial Narrow"/>
      <family val="2"/>
    </font>
    <font>
      <b/>
      <sz val="9"/>
      <color indexed="8"/>
      <name val="Arial Narrow"/>
      <family val="2"/>
    </font>
    <font>
      <sz val="9"/>
      <color theme="0"/>
      <name val="Arial Narrow"/>
      <family val="2"/>
    </font>
    <font>
      <b/>
      <sz val="9"/>
      <color rgb="FF00B050"/>
      <name val="Arial Narrow"/>
      <family val="2"/>
    </font>
    <font>
      <sz val="20"/>
      <name val="Times New Roman"/>
      <family val="1"/>
    </font>
    <font>
      <b/>
      <sz val="26"/>
      <name val="Century Gothic"/>
      <family val="2"/>
    </font>
    <font>
      <b/>
      <i/>
      <sz val="20"/>
      <name val="Book Antiqua"/>
      <family val="1"/>
    </font>
    <font>
      <b/>
      <sz val="20"/>
      <name val="Century Gothic"/>
      <family val="2"/>
    </font>
    <font>
      <b/>
      <sz val="12"/>
      <color theme="1"/>
      <name val="Arial Narrow"/>
      <family val="2"/>
    </font>
    <font>
      <i/>
      <sz val="8"/>
      <color theme="2" tint="-0.249977111117893"/>
      <name val="Calibri"/>
      <family val="2"/>
    </font>
  </fonts>
  <fills count="26">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5"/>
        <bgColor indexed="45"/>
      </patternFill>
    </fill>
    <fill>
      <patternFill patternType="solid">
        <fgColor indexed="43"/>
        <bgColor indexed="43"/>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4" tint="0.79998168889431442"/>
        <bgColor indexed="64"/>
      </patternFill>
    </fill>
  </fills>
  <borders count="35">
    <border>
      <left/>
      <right/>
      <top/>
      <bottom/>
      <diagonal/>
    </border>
    <border>
      <left style="thin">
        <color rgb="FFB2B2B2"/>
      </left>
      <right style="thin">
        <color rgb="FFB2B2B2"/>
      </right>
      <top style="thin">
        <color rgb="FFB2B2B2"/>
      </top>
      <bottom style="thin">
        <color rgb="FFB2B2B2"/>
      </bottom>
      <diagonal/>
    </border>
    <border>
      <left/>
      <right style="medium">
        <color indexed="64"/>
      </right>
      <top style="medium">
        <color indexed="64"/>
      </top>
      <bottom/>
      <diagonal/>
    </border>
    <border>
      <left/>
      <right style="medium">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ck">
        <color indexed="64"/>
      </left>
      <right style="medium">
        <color indexed="64"/>
      </right>
      <top style="thick">
        <color indexed="64"/>
      </top>
      <bottom style="thick">
        <color indexed="64"/>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diagonal/>
    </border>
    <border>
      <left/>
      <right style="thin">
        <color theme="0" tint="-0.14999847407452621"/>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top/>
      <bottom style="thin">
        <color indexed="64"/>
      </bottom>
      <diagonal/>
    </border>
    <border>
      <left style="thin">
        <color theme="0" tint="-0.14999847407452621"/>
      </left>
      <right style="thin">
        <color theme="0" tint="-0.14999847407452621"/>
      </right>
      <top style="thin">
        <color theme="0" tint="-0.14999847407452621"/>
      </top>
      <bottom style="medium">
        <color theme="8" tint="-0.499984740745262"/>
      </bottom>
      <diagonal/>
    </border>
    <border>
      <left style="medium">
        <color theme="8" tint="-0.499984740745262"/>
      </left>
      <right style="medium">
        <color theme="8" tint="-0.499984740745262"/>
      </right>
      <top/>
      <bottom style="medium">
        <color theme="8" tint="-0.499984740745262"/>
      </bottom>
      <diagonal/>
    </border>
    <border>
      <left style="medium">
        <color theme="8" tint="-0.249977111117893"/>
      </left>
      <right/>
      <top/>
      <bottom/>
      <diagonal/>
    </border>
    <border>
      <left style="medium">
        <color theme="8" tint="-0.249977111117893"/>
      </left>
      <right/>
      <top/>
      <bottom style="medium">
        <color theme="8" tint="-0.249977111117893"/>
      </bottom>
      <diagonal/>
    </border>
    <border>
      <left/>
      <right/>
      <top/>
      <bottom style="medium">
        <color theme="8" tint="-0.249977111117893"/>
      </bottom>
      <diagonal/>
    </border>
  </borders>
  <cellStyleXfs count="84">
    <xf numFmtId="0" fontId="0" fillId="0" borderId="0"/>
    <xf numFmtId="0" fontId="2" fillId="0" borderId="0"/>
    <xf numFmtId="43" fontId="3" fillId="0" borderId="0" applyFont="0" applyFill="0" applyBorder="0" applyAlignment="0" applyProtection="0"/>
    <xf numFmtId="0" fontId="3" fillId="0" borderId="0"/>
    <xf numFmtId="0" fontId="3" fillId="0" borderId="0"/>
    <xf numFmtId="0" fontId="3" fillId="0" borderId="0">
      <alignment vertical="top"/>
    </xf>
    <xf numFmtId="0" fontId="3"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1" fillId="7"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1" fillId="7"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2" fillId="0" borderId="0" applyNumberFormat="0" applyFill="0" applyBorder="0" applyAlignment="0" applyProtection="0"/>
    <xf numFmtId="0" fontId="13" fillId="12" borderId="4" applyNumberFormat="0" applyAlignment="0" applyProtection="0"/>
    <xf numFmtId="0" fontId="14" fillId="0" borderId="5"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6" borderId="6" applyNumberFormat="0" applyFont="0" applyAlignment="0" applyProtection="0"/>
    <xf numFmtId="166" fontId="15" fillId="0" borderId="2"/>
    <xf numFmtId="166" fontId="16" fillId="0" borderId="7"/>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11" borderId="4" applyNumberFormat="0" applyAlignment="0" applyProtection="0"/>
    <xf numFmtId="0" fontId="19" fillId="0" borderId="0">
      <alignment vertical="center"/>
    </xf>
    <xf numFmtId="0" fontId="20" fillId="16" borderId="0" applyNumberFormat="0" applyBorder="0" applyAlignment="0" applyProtection="0"/>
    <xf numFmtId="0" fontId="21" fillId="1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2" borderId="1" applyNumberFormat="0" applyFont="0" applyAlignment="0" applyProtection="0"/>
    <xf numFmtId="166" fontId="22" fillId="0" borderId="7"/>
    <xf numFmtId="9" fontId="3" fillId="0" borderId="0" applyFont="0" applyFill="0" applyBorder="0" applyAlignment="0" applyProtection="0"/>
    <xf numFmtId="0" fontId="23" fillId="9" borderId="0" applyNumberFormat="0" applyBorder="0" applyAlignment="0" applyProtection="0"/>
    <xf numFmtId="0" fontId="24" fillId="12" borderId="8" applyNumberFormat="0" applyAlignment="0" applyProtection="0"/>
    <xf numFmtId="1" fontId="25" fillId="0" borderId="0"/>
    <xf numFmtId="0" fontId="26" fillId="0" borderId="0" applyNumberFormat="0" applyFill="0" applyBorder="0" applyAlignment="0" applyProtection="0"/>
    <xf numFmtId="0" fontId="27" fillId="0" borderId="9" applyNumberFormat="0" applyFill="0" applyAlignment="0" applyProtection="0"/>
    <xf numFmtId="0" fontId="28" fillId="0" borderId="10" applyNumberFormat="0" applyFill="0" applyAlignment="0" applyProtection="0"/>
    <xf numFmtId="0" fontId="29" fillId="0" borderId="11" applyNumberFormat="0" applyFill="0" applyAlignment="0" applyProtection="0"/>
    <xf numFmtId="0" fontId="29" fillId="0" borderId="0" applyNumberFormat="0" applyFill="0" applyBorder="0" applyAlignment="0" applyProtection="0"/>
    <xf numFmtId="166" fontId="30" fillId="0" borderId="3"/>
    <xf numFmtId="0" fontId="31" fillId="8" borderId="12" applyNumberFormat="0" applyAlignment="0" applyProtection="0"/>
    <xf numFmtId="0" fontId="7" fillId="0" borderId="0"/>
    <xf numFmtId="0" fontId="36" fillId="0" borderId="0"/>
    <xf numFmtId="0" fontId="37" fillId="0" borderId="0"/>
  </cellStyleXfs>
  <cellXfs count="220">
    <xf numFmtId="0" fontId="0" fillId="0" borderId="0" xfId="0"/>
    <xf numFmtId="2" fontId="4" fillId="20" borderId="0" xfId="48" applyNumberFormat="1" applyFont="1" applyFill="1" applyBorder="1" applyProtection="1">
      <protection locked="0"/>
    </xf>
    <xf numFmtId="2" fontId="4" fillId="20" borderId="0" xfId="48" applyNumberFormat="1" applyFont="1" applyFill="1" applyBorder="1" applyAlignment="1" applyProtection="1">
      <protection locked="0"/>
    </xf>
    <xf numFmtId="0" fontId="43" fillId="19" borderId="0" xfId="0" applyFont="1" applyFill="1"/>
    <xf numFmtId="0" fontId="41" fillId="19" borderId="0" xfId="0" applyFont="1" applyFill="1"/>
    <xf numFmtId="0" fontId="41" fillId="0" borderId="0" xfId="0" applyFont="1" applyFill="1"/>
    <xf numFmtId="0" fontId="41" fillId="22" borderId="0" xfId="0" applyFont="1" applyFill="1"/>
    <xf numFmtId="0" fontId="52" fillId="19" borderId="0" xfId="0" applyFont="1" applyFill="1"/>
    <xf numFmtId="0" fontId="52" fillId="0" borderId="0" xfId="0" applyFont="1" applyFill="1"/>
    <xf numFmtId="0" fontId="53" fillId="22" borderId="0" xfId="0" applyFont="1" applyFill="1"/>
    <xf numFmtId="0" fontId="40" fillId="20" borderId="0" xfId="2" applyNumberFormat="1" applyFont="1" applyFill="1" applyBorder="1" applyAlignment="1" applyProtection="1">
      <alignment horizontal="left" vertical="center"/>
      <protection locked="0"/>
    </xf>
    <xf numFmtId="0" fontId="3" fillId="18" borderId="0" xfId="48" applyFill="1"/>
    <xf numFmtId="0" fontId="3" fillId="3" borderId="0" xfId="48" applyFill="1"/>
    <xf numFmtId="0" fontId="3" fillId="18" borderId="29" xfId="48" applyFill="1" applyBorder="1"/>
    <xf numFmtId="0" fontId="43" fillId="0" borderId="0" xfId="0" applyNumberFormat="1" applyFont="1" applyFill="1" applyAlignment="1">
      <alignment vertical="top" wrapText="1"/>
    </xf>
    <xf numFmtId="0" fontId="61" fillId="22" borderId="0" xfId="0" applyFont="1" applyFill="1" applyAlignment="1">
      <alignment vertical="center"/>
    </xf>
    <xf numFmtId="0" fontId="41" fillId="20" borderId="18" xfId="0" applyFont="1" applyFill="1" applyBorder="1" applyProtection="1">
      <protection locked="0"/>
    </xf>
    <xf numFmtId="0" fontId="41" fillId="20" borderId="18" xfId="0" applyFont="1" applyFill="1" applyBorder="1" applyAlignment="1" applyProtection="1">
      <alignment horizontal="right"/>
      <protection locked="0"/>
    </xf>
    <xf numFmtId="9" fontId="41" fillId="20" borderId="18" xfId="0" applyNumberFormat="1" applyFont="1" applyFill="1" applyBorder="1" applyAlignment="1" applyProtection="1">
      <alignment horizontal="right"/>
      <protection locked="0"/>
    </xf>
    <xf numFmtId="2" fontId="41" fillId="20" borderId="18" xfId="0" applyNumberFormat="1" applyFont="1" applyFill="1" applyBorder="1" applyAlignment="1" applyProtection="1">
      <alignment horizontal="right"/>
      <protection locked="0"/>
    </xf>
    <xf numFmtId="2" fontId="41" fillId="20" borderId="30" xfId="0" applyNumberFormat="1" applyFont="1" applyFill="1" applyBorder="1" applyAlignment="1" applyProtection="1">
      <alignment horizontal="right"/>
      <protection locked="0"/>
    </xf>
    <xf numFmtId="164" fontId="5" fillId="24" borderId="0" xfId="2" applyNumberFormat="1" applyFont="1" applyFill="1" applyBorder="1" applyAlignment="1" applyProtection="1">
      <alignment horizontal="right" vertical="center" indent="1"/>
    </xf>
    <xf numFmtId="1" fontId="40" fillId="24" borderId="0" xfId="2" applyNumberFormat="1" applyFont="1" applyFill="1" applyBorder="1" applyAlignment="1" applyProtection="1">
      <alignment horizontal="right" vertical="center"/>
    </xf>
    <xf numFmtId="0" fontId="4" fillId="19" borderId="0" xfId="3" applyFont="1" applyFill="1" applyProtection="1"/>
    <xf numFmtId="165" fontId="8" fillId="21" borderId="0" xfId="1" quotePrefix="1" applyNumberFormat="1" applyFont="1" applyFill="1" applyBorder="1" applyAlignment="1" applyProtection="1">
      <alignment horizontal="left" indent="4"/>
    </xf>
    <xf numFmtId="165" fontId="8" fillId="21" borderId="0" xfId="1" quotePrefix="1" applyNumberFormat="1" applyFont="1" applyFill="1" applyBorder="1" applyAlignment="1" applyProtection="1">
      <alignment horizontal="center"/>
    </xf>
    <xf numFmtId="0" fontId="5" fillId="22" borderId="0" xfId="3" applyFont="1" applyFill="1" applyBorder="1" applyAlignment="1" applyProtection="1">
      <alignment horizontal="center" vertical="center" wrapText="1"/>
    </xf>
    <xf numFmtId="0" fontId="5" fillId="19" borderId="0" xfId="3" applyFont="1" applyFill="1" applyAlignment="1" applyProtection="1">
      <alignment vertical="top" wrapText="1"/>
    </xf>
    <xf numFmtId="0" fontId="4" fillId="0" borderId="0" xfId="4" applyNumberFormat="1" applyFont="1" applyFill="1" applyAlignment="1" applyProtection="1">
      <alignment horizontal="left" indent="4"/>
    </xf>
    <xf numFmtId="0" fontId="5" fillId="0" borderId="0" xfId="4" applyFont="1" applyFill="1" applyAlignment="1" applyProtection="1"/>
    <xf numFmtId="2" fontId="4" fillId="20" borderId="0" xfId="48" applyNumberFormat="1" applyFont="1" applyFill="1" applyBorder="1" applyProtection="1"/>
    <xf numFmtId="2" fontId="4" fillId="0" borderId="0" xfId="48" applyNumberFormat="1" applyFont="1" applyFill="1" applyBorder="1" applyProtection="1"/>
    <xf numFmtId="0" fontId="5" fillId="0" borderId="0" xfId="3" applyFont="1" applyFill="1" applyAlignment="1" applyProtection="1"/>
    <xf numFmtId="0" fontId="5" fillId="19" borderId="0" xfId="3" applyFont="1" applyFill="1" applyAlignment="1" applyProtection="1"/>
    <xf numFmtId="0" fontId="4" fillId="0" borderId="0" xfId="4" applyFont="1" applyFill="1" applyAlignment="1" applyProtection="1"/>
    <xf numFmtId="2" fontId="4" fillId="0" borderId="0" xfId="48" applyNumberFormat="1" applyFont="1" applyFill="1" applyBorder="1" applyAlignment="1" applyProtection="1"/>
    <xf numFmtId="0" fontId="4" fillId="19" borderId="0" xfId="3" applyFont="1" applyFill="1" applyAlignment="1" applyProtection="1"/>
    <xf numFmtId="0" fontId="4" fillId="0" borderId="0" xfId="4" applyFont="1" applyFill="1" applyAlignment="1" applyProtection="1">
      <alignment horizontal="left" indent="2"/>
    </xf>
    <xf numFmtId="0" fontId="9" fillId="0" borderId="0" xfId="4" applyFont="1" applyFill="1" applyAlignment="1" applyProtection="1">
      <alignment horizontal="left" indent="4"/>
    </xf>
    <xf numFmtId="0" fontId="4" fillId="0" borderId="0" xfId="4" applyFont="1" applyFill="1" applyAlignment="1" applyProtection="1">
      <alignment horizontal="left" indent="8"/>
    </xf>
    <xf numFmtId="0" fontId="4" fillId="0" borderId="0" xfId="4" applyFont="1" applyFill="1" applyAlignment="1" applyProtection="1">
      <alignment horizontal="left" wrapText="1" indent="8"/>
    </xf>
    <xf numFmtId="0" fontId="9" fillId="0" borderId="0" xfId="4" applyFont="1" applyFill="1" applyAlignment="1" applyProtection="1">
      <alignment horizontal="left" wrapText="1" indent="4"/>
    </xf>
    <xf numFmtId="0" fontId="9" fillId="0" borderId="0" xfId="4" applyFont="1" applyFill="1" applyAlignment="1" applyProtection="1">
      <alignment horizontal="left" vertical="top" indent="4"/>
    </xf>
    <xf numFmtId="0" fontId="4" fillId="0" borderId="0" xfId="4" applyFont="1" applyFill="1" applyAlignment="1" applyProtection="1">
      <alignment horizontal="left" vertical="top" indent="8"/>
    </xf>
    <xf numFmtId="0" fontId="4" fillId="0" borderId="0" xfId="4" applyFont="1" applyFill="1" applyAlignment="1" applyProtection="1">
      <alignment horizontal="left"/>
    </xf>
    <xf numFmtId="0" fontId="4" fillId="19" borderId="0" xfId="3" applyFont="1" applyFill="1" applyAlignment="1" applyProtection="1">
      <alignment vertical="top"/>
    </xf>
    <xf numFmtId="49" fontId="4" fillId="0" borderId="0" xfId="4" applyNumberFormat="1" applyFont="1" applyFill="1" applyAlignment="1" applyProtection="1">
      <alignment horizontal="left" indent="8"/>
    </xf>
    <xf numFmtId="0" fontId="4" fillId="0" borderId="0" xfId="5" applyFont="1" applyFill="1" applyAlignment="1" applyProtection="1"/>
    <xf numFmtId="0" fontId="4" fillId="0" borderId="0" xfId="5" applyFont="1" applyFill="1" applyAlignment="1" applyProtection="1">
      <alignment horizontal="left" vertical="top" indent="2"/>
    </xf>
    <xf numFmtId="0" fontId="9" fillId="0" borderId="0" xfId="5" applyFont="1" applyFill="1" applyAlignment="1" applyProtection="1">
      <alignment horizontal="left" vertical="top" indent="4"/>
    </xf>
    <xf numFmtId="0" fontId="4" fillId="0" borderId="0" xfId="5" applyFont="1" applyFill="1" applyBorder="1" applyAlignment="1" applyProtection="1">
      <alignment horizontal="left" vertical="top" indent="8"/>
    </xf>
    <xf numFmtId="0" fontId="4" fillId="0" borderId="0" xfId="5" applyFont="1" applyFill="1" applyAlignment="1" applyProtection="1">
      <alignment horizontal="left" vertical="top" indent="8"/>
    </xf>
    <xf numFmtId="0" fontId="5" fillId="0" borderId="0" xfId="5" applyFont="1" applyFill="1" applyAlignment="1" applyProtection="1"/>
    <xf numFmtId="0" fontId="4" fillId="0" borderId="0" xfId="4" applyFont="1" applyFill="1" applyAlignment="1" applyProtection="1">
      <alignment horizontal="justify"/>
    </xf>
    <xf numFmtId="0" fontId="4" fillId="19" borderId="0" xfId="3" applyFont="1" applyFill="1" applyAlignment="1" applyProtection="1">
      <alignment horizontal="left" indent="4"/>
    </xf>
    <xf numFmtId="0" fontId="45" fillId="19" borderId="0" xfId="0" applyFont="1" applyFill="1" applyBorder="1" applyAlignment="1" applyProtection="1">
      <alignment horizontal="center" vertical="center"/>
    </xf>
    <xf numFmtId="0" fontId="51" fillId="19" borderId="0" xfId="0" applyFont="1" applyFill="1" applyBorder="1" applyAlignment="1" applyProtection="1">
      <alignment horizontal="right"/>
    </xf>
    <xf numFmtId="164" fontId="5" fillId="19" borderId="0" xfId="2" applyNumberFormat="1" applyFont="1" applyFill="1" applyBorder="1" applyAlignment="1" applyProtection="1">
      <alignment horizontal="center" vertical="center"/>
    </xf>
    <xf numFmtId="0" fontId="46" fillId="19" borderId="0" xfId="0" applyFont="1" applyFill="1" applyBorder="1" applyAlignment="1" applyProtection="1">
      <alignment horizontal="center" vertical="center"/>
    </xf>
    <xf numFmtId="1" fontId="5" fillId="19" borderId="0" xfId="2" applyNumberFormat="1" applyFont="1" applyFill="1" applyBorder="1" applyAlignment="1" applyProtection="1">
      <alignment horizontal="center" vertical="center"/>
    </xf>
    <xf numFmtId="0" fontId="5" fillId="19" borderId="0" xfId="2" applyNumberFormat="1" applyFont="1" applyFill="1" applyBorder="1" applyAlignment="1" applyProtection="1">
      <alignment horizontal="center" vertical="center"/>
    </xf>
    <xf numFmtId="0" fontId="47" fillId="19" borderId="0" xfId="0" applyFont="1" applyFill="1" applyBorder="1" applyAlignment="1" applyProtection="1">
      <alignment horizontal="center" vertical="center"/>
    </xf>
    <xf numFmtId="0" fontId="42" fillId="19" borderId="0" xfId="0" applyFont="1" applyFill="1" applyBorder="1" applyProtection="1"/>
    <xf numFmtId="164" fontId="39" fillId="23" borderId="32" xfId="2" applyNumberFormat="1" applyFont="1" applyFill="1" applyBorder="1" applyAlignment="1" applyProtection="1">
      <alignment horizontal="left" vertical="center"/>
    </xf>
    <xf numFmtId="164" fontId="38" fillId="23" borderId="0" xfId="2" applyNumberFormat="1" applyFont="1" applyFill="1" applyBorder="1" applyAlignment="1" applyProtection="1">
      <alignment horizontal="left" vertical="center"/>
    </xf>
    <xf numFmtId="1" fontId="32" fillId="24" borderId="0" xfId="2" applyNumberFormat="1" applyFont="1" applyFill="1" applyBorder="1" applyAlignment="1" applyProtection="1">
      <alignment horizontal="right" vertical="center"/>
    </xf>
    <xf numFmtId="0" fontId="32" fillId="24" borderId="0" xfId="2" applyNumberFormat="1" applyFont="1" applyFill="1" applyBorder="1" applyAlignment="1" applyProtection="1">
      <alignment horizontal="left" vertical="center"/>
    </xf>
    <xf numFmtId="0" fontId="0" fillId="18" borderId="0" xfId="0" applyFill="1" applyBorder="1" applyAlignment="1" applyProtection="1">
      <alignment horizontal="right"/>
    </xf>
    <xf numFmtId="0" fontId="35" fillId="18" borderId="0" xfId="0" applyFont="1" applyFill="1" applyBorder="1" applyProtection="1"/>
    <xf numFmtId="0" fontId="43" fillId="18" borderId="0" xfId="0" applyFont="1" applyFill="1" applyBorder="1" applyProtection="1"/>
    <xf numFmtId="0" fontId="43" fillId="19" borderId="0" xfId="0" applyFont="1" applyFill="1" applyBorder="1" applyProtection="1"/>
    <xf numFmtId="164" fontId="39" fillId="23" borderId="33" xfId="2" applyNumberFormat="1" applyFont="1" applyFill="1" applyBorder="1" applyAlignment="1" applyProtection="1">
      <alignment horizontal="left" vertical="center"/>
    </xf>
    <xf numFmtId="164" fontId="38" fillId="23" borderId="34" xfId="2" applyNumberFormat="1" applyFont="1" applyFill="1" applyBorder="1" applyAlignment="1" applyProtection="1">
      <alignment horizontal="left" vertical="center"/>
    </xf>
    <xf numFmtId="164" fontId="33" fillId="23" borderId="34" xfId="2" applyNumberFormat="1" applyFont="1" applyFill="1" applyBorder="1" applyAlignment="1" applyProtection="1">
      <alignment horizontal="left" vertical="center"/>
    </xf>
    <xf numFmtId="1" fontId="32" fillId="24" borderId="34" xfId="2" applyNumberFormat="1" applyFont="1" applyFill="1" applyBorder="1" applyAlignment="1" applyProtection="1">
      <alignment horizontal="right" vertical="center"/>
    </xf>
    <xf numFmtId="0" fontId="32" fillId="24" borderId="34" xfId="2" applyNumberFormat="1" applyFont="1" applyFill="1" applyBorder="1" applyAlignment="1" applyProtection="1">
      <alignment horizontal="left" vertical="center"/>
    </xf>
    <xf numFmtId="0" fontId="0" fillId="18" borderId="34" xfId="0" applyFill="1" applyBorder="1" applyAlignment="1" applyProtection="1">
      <alignment horizontal="right"/>
    </xf>
    <xf numFmtId="0" fontId="35" fillId="18" borderId="34" xfId="0" applyFont="1" applyFill="1" applyBorder="1" applyProtection="1"/>
    <xf numFmtId="0" fontId="43" fillId="18" borderId="34" xfId="0" applyFont="1" applyFill="1" applyBorder="1" applyProtection="1"/>
    <xf numFmtId="0" fontId="48" fillId="19" borderId="0" xfId="0" applyFont="1" applyFill="1" applyProtection="1"/>
    <xf numFmtId="0" fontId="40" fillId="22" borderId="0" xfId="4" applyNumberFormat="1" applyFont="1" applyFill="1" applyAlignment="1" applyProtection="1">
      <alignment horizontal="right"/>
    </xf>
    <xf numFmtId="0" fontId="51" fillId="22" borderId="0" xfId="0" applyFont="1" applyFill="1" applyProtection="1"/>
    <xf numFmtId="0" fontId="51" fillId="22" borderId="0" xfId="0" applyFont="1" applyFill="1" applyAlignment="1" applyProtection="1">
      <alignment horizontal="right"/>
    </xf>
    <xf numFmtId="0" fontId="41" fillId="22" borderId="0" xfId="0" applyFont="1" applyFill="1" applyAlignment="1" applyProtection="1">
      <alignment horizontal="right"/>
    </xf>
    <xf numFmtId="0" fontId="50" fillId="0" borderId="31" xfId="0" applyFont="1" applyFill="1" applyBorder="1" applyProtection="1"/>
    <xf numFmtId="0" fontId="41" fillId="25" borderId="16" xfId="0" applyFont="1" applyFill="1" applyBorder="1" applyProtection="1"/>
    <xf numFmtId="0" fontId="41" fillId="19" borderId="0" xfId="0" applyFont="1" applyFill="1" applyProtection="1"/>
    <xf numFmtId="0" fontId="41" fillId="0" borderId="18" xfId="0" applyFont="1" applyFill="1" applyBorder="1" applyProtection="1"/>
    <xf numFmtId="0" fontId="41" fillId="22" borderId="18" xfId="0" applyFont="1" applyFill="1" applyBorder="1" applyProtection="1"/>
    <xf numFmtId="0" fontId="50" fillId="18" borderId="0" xfId="0" applyFont="1" applyFill="1" applyBorder="1" applyProtection="1"/>
    <xf numFmtId="0" fontId="51" fillId="22" borderId="0" xfId="0" applyFont="1" applyFill="1" applyAlignment="1" applyProtection="1"/>
    <xf numFmtId="0" fontId="51" fillId="22" borderId="15" xfId="0" applyFont="1" applyFill="1" applyBorder="1" applyAlignment="1" applyProtection="1"/>
    <xf numFmtId="0" fontId="41" fillId="18" borderId="17" xfId="0" applyFont="1" applyFill="1" applyBorder="1" applyAlignment="1" applyProtection="1">
      <alignment horizontal="right"/>
    </xf>
    <xf numFmtId="0" fontId="41" fillId="18" borderId="0" xfId="0" applyFont="1" applyFill="1" applyBorder="1" applyProtection="1"/>
    <xf numFmtId="0" fontId="41" fillId="22" borderId="0" xfId="0" applyFont="1" applyFill="1" applyBorder="1" applyAlignment="1" applyProtection="1">
      <alignment horizontal="right"/>
    </xf>
    <xf numFmtId="0" fontId="62" fillId="18" borderId="0" xfId="0" applyFont="1" applyFill="1" applyBorder="1" applyAlignment="1" applyProtection="1">
      <alignment horizontal="right"/>
    </xf>
    <xf numFmtId="0" fontId="41" fillId="18" borderId="27" xfId="0" applyFont="1" applyFill="1" applyBorder="1" applyProtection="1"/>
    <xf numFmtId="0" fontId="41" fillId="18" borderId="26" xfId="0" applyFont="1" applyFill="1" applyBorder="1" applyProtection="1"/>
    <xf numFmtId="0" fontId="41" fillId="18" borderId="0" xfId="0" applyFont="1" applyFill="1" applyProtection="1"/>
    <xf numFmtId="0" fontId="41" fillId="22" borderId="13" xfId="0" applyFont="1" applyFill="1" applyBorder="1" applyProtection="1"/>
    <xf numFmtId="0" fontId="41" fillId="22" borderId="13" xfId="0" applyFont="1" applyFill="1" applyBorder="1" applyAlignment="1" applyProtection="1">
      <alignment horizontal="right"/>
    </xf>
    <xf numFmtId="0" fontId="51" fillId="22" borderId="13" xfId="0" applyFont="1" applyFill="1" applyBorder="1" applyProtection="1"/>
    <xf numFmtId="0" fontId="41" fillId="22" borderId="14" xfId="0" applyFont="1" applyFill="1" applyBorder="1" applyAlignment="1" applyProtection="1">
      <alignment horizontal="right"/>
    </xf>
    <xf numFmtId="0" fontId="43" fillId="19" borderId="0" xfId="0" applyFont="1" applyFill="1" applyProtection="1"/>
    <xf numFmtId="0" fontId="41" fillId="19" borderId="0" xfId="0" applyFont="1" applyFill="1" applyAlignment="1" applyProtection="1">
      <alignment horizontal="center"/>
    </xf>
    <xf numFmtId="0" fontId="43" fillId="19" borderId="0" xfId="0" applyFont="1" applyFill="1" applyAlignment="1" applyProtection="1">
      <alignment horizontal="right"/>
    </xf>
    <xf numFmtId="0" fontId="34" fillId="19" borderId="0" xfId="0" applyFont="1" applyFill="1" applyAlignment="1" applyProtection="1">
      <alignment horizontal="right"/>
    </xf>
    <xf numFmtId="0" fontId="44" fillId="19" borderId="0" xfId="0" applyFont="1" applyFill="1" applyProtection="1"/>
    <xf numFmtId="0" fontId="42" fillId="19" borderId="0" xfId="0" applyFont="1" applyFill="1" applyProtection="1"/>
    <xf numFmtId="0" fontId="41" fillId="20" borderId="18" xfId="0" applyFont="1" applyFill="1" applyBorder="1" applyAlignment="1" applyProtection="1">
      <alignment horizontal="center"/>
      <protection locked="0"/>
    </xf>
    <xf numFmtId="0" fontId="41" fillId="20" borderId="18" xfId="0" applyNumberFormat="1" applyFont="1" applyFill="1" applyBorder="1" applyAlignment="1" applyProtection="1">
      <alignment horizontal="right"/>
      <protection locked="0"/>
    </xf>
    <xf numFmtId="2" fontId="51" fillId="20" borderId="14" xfId="0" applyNumberFormat="1" applyFont="1" applyFill="1" applyBorder="1" applyAlignment="1" applyProtection="1">
      <alignment horizontal="right"/>
      <protection locked="0"/>
    </xf>
    <xf numFmtId="164" fontId="40" fillId="24" borderId="0" xfId="2" applyNumberFormat="1" applyFont="1" applyFill="1" applyBorder="1" applyAlignment="1" applyProtection="1">
      <alignment horizontal="right" vertical="center"/>
    </xf>
    <xf numFmtId="0" fontId="40" fillId="24" borderId="0" xfId="2" applyNumberFormat="1" applyFont="1" applyFill="1" applyBorder="1" applyAlignment="1" applyProtection="1">
      <alignment horizontal="left" vertical="center"/>
    </xf>
    <xf numFmtId="164" fontId="40" fillId="24" borderId="0" xfId="2" applyNumberFormat="1" applyFont="1" applyFill="1" applyBorder="1" applyAlignment="1" applyProtection="1">
      <alignment horizontal="left" vertical="center"/>
    </xf>
    <xf numFmtId="0" fontId="4" fillId="19" borderId="0" xfId="3" applyFont="1" applyFill="1" applyAlignment="1" applyProtection="1">
      <alignment horizontal="right"/>
    </xf>
    <xf numFmtId="0" fontId="5" fillId="22" borderId="0" xfId="3" applyFont="1" applyFill="1" applyBorder="1" applyAlignment="1" applyProtection="1">
      <alignment horizontal="left" vertical="center" wrapText="1" indent="4"/>
    </xf>
    <xf numFmtId="0" fontId="5" fillId="22" borderId="0" xfId="3" applyFont="1" applyFill="1" applyBorder="1" applyAlignment="1" applyProtection="1">
      <alignment vertical="center" wrapText="1"/>
    </xf>
    <xf numFmtId="0" fontId="5" fillId="19" borderId="17" xfId="3" applyFont="1" applyFill="1" applyBorder="1" applyAlignment="1" applyProtection="1"/>
    <xf numFmtId="0" fontId="4" fillId="0" borderId="18" xfId="4" applyNumberFormat="1" applyFont="1" applyFill="1" applyBorder="1" applyAlignment="1" applyProtection="1">
      <alignment horizontal="left" indent="4"/>
    </xf>
    <xf numFmtId="0" fontId="5" fillId="18" borderId="20" xfId="4" applyFont="1" applyFill="1" applyBorder="1" applyAlignment="1" applyProtection="1"/>
    <xf numFmtId="0" fontId="5" fillId="18" borderId="19" xfId="4" applyFont="1" applyFill="1" applyBorder="1" applyAlignment="1" applyProtection="1"/>
    <xf numFmtId="0" fontId="5" fillId="0" borderId="18" xfId="3" applyFont="1" applyFill="1" applyBorder="1" applyAlignment="1" applyProtection="1"/>
    <xf numFmtId="2" fontId="4" fillId="19" borderId="0" xfId="48" applyNumberFormat="1" applyFont="1" applyFill="1" applyBorder="1" applyProtection="1"/>
    <xf numFmtId="0" fontId="4" fillId="0" borderId="16" xfId="4" applyNumberFormat="1" applyFont="1" applyFill="1" applyBorder="1" applyAlignment="1" applyProtection="1">
      <alignment horizontal="left" indent="4"/>
    </xf>
    <xf numFmtId="0" fontId="4" fillId="19" borderId="17" xfId="3" applyFont="1" applyFill="1" applyBorder="1" applyAlignment="1" applyProtection="1"/>
    <xf numFmtId="0" fontId="4" fillId="18" borderId="23" xfId="4" applyNumberFormat="1" applyFont="1" applyFill="1" applyBorder="1" applyAlignment="1" applyProtection="1">
      <alignment horizontal="left" indent="4"/>
    </xf>
    <xf numFmtId="0" fontId="4" fillId="18" borderId="20" xfId="4" applyFont="1" applyFill="1" applyBorder="1" applyAlignment="1" applyProtection="1"/>
    <xf numFmtId="0" fontId="4" fillId="18" borderId="19" xfId="4" applyFont="1" applyFill="1" applyBorder="1" applyAlignment="1" applyProtection="1"/>
    <xf numFmtId="0" fontId="4" fillId="19" borderId="17" xfId="3" applyFont="1" applyFill="1" applyBorder="1" applyProtection="1"/>
    <xf numFmtId="0" fontId="4" fillId="18" borderId="20" xfId="4" applyFont="1" applyFill="1" applyBorder="1" applyAlignment="1" applyProtection="1">
      <alignment horizontal="left" indent="2"/>
    </xf>
    <xf numFmtId="0" fontId="4" fillId="18" borderId="19" xfId="4" applyFont="1" applyFill="1" applyBorder="1" applyAlignment="1" applyProtection="1">
      <alignment horizontal="left" indent="2"/>
    </xf>
    <xf numFmtId="0" fontId="9" fillId="18" borderId="20" xfId="4" applyFont="1" applyFill="1" applyBorder="1" applyAlignment="1" applyProtection="1">
      <alignment horizontal="left" indent="4"/>
    </xf>
    <xf numFmtId="0" fontId="9" fillId="18" borderId="19" xfId="4" applyFont="1" applyFill="1" applyBorder="1" applyAlignment="1" applyProtection="1">
      <alignment horizontal="left" indent="4"/>
    </xf>
    <xf numFmtId="0" fontId="4" fillId="18" borderId="20" xfId="4" applyFont="1" applyFill="1" applyBorder="1" applyAlignment="1" applyProtection="1">
      <alignment horizontal="left" indent="8"/>
    </xf>
    <xf numFmtId="0" fontId="4" fillId="18" borderId="19" xfId="4" applyFont="1" applyFill="1" applyBorder="1" applyAlignment="1" applyProtection="1">
      <alignment horizontal="left" indent="8"/>
    </xf>
    <xf numFmtId="0" fontId="4" fillId="18" borderId="18" xfId="4" applyNumberFormat="1" applyFont="1" applyFill="1" applyBorder="1" applyAlignment="1" applyProtection="1">
      <alignment horizontal="left" indent="4"/>
    </xf>
    <xf numFmtId="0" fontId="4" fillId="18" borderId="20" xfId="4" applyFont="1" applyFill="1" applyBorder="1" applyAlignment="1" applyProtection="1">
      <alignment horizontal="left" wrapText="1" indent="8"/>
    </xf>
    <xf numFmtId="0" fontId="4" fillId="18" borderId="19" xfId="4" applyFont="1" applyFill="1" applyBorder="1" applyAlignment="1" applyProtection="1">
      <alignment horizontal="left" wrapText="1" indent="8"/>
    </xf>
    <xf numFmtId="0" fontId="9" fillId="18" borderId="20" xfId="4" applyFont="1" applyFill="1" applyBorder="1" applyAlignment="1" applyProtection="1">
      <alignment horizontal="left" wrapText="1" indent="4"/>
    </xf>
    <xf numFmtId="0" fontId="9" fillId="18" borderId="19" xfId="4" applyFont="1" applyFill="1" applyBorder="1" applyAlignment="1" applyProtection="1">
      <alignment horizontal="left" wrapText="1" indent="4"/>
    </xf>
    <xf numFmtId="0" fontId="9" fillId="18" borderId="20" xfId="4" applyFont="1" applyFill="1" applyBorder="1" applyAlignment="1" applyProtection="1">
      <alignment horizontal="left" vertical="top" indent="4"/>
    </xf>
    <xf numFmtId="0" fontId="9" fillId="18" borderId="19" xfId="4" applyFont="1" applyFill="1" applyBorder="1" applyAlignment="1" applyProtection="1">
      <alignment horizontal="left" vertical="top" indent="4"/>
    </xf>
    <xf numFmtId="0" fontId="4" fillId="18" borderId="20" xfId="4" applyFont="1" applyFill="1" applyBorder="1" applyAlignment="1" applyProtection="1">
      <alignment horizontal="left" vertical="top" indent="8"/>
    </xf>
    <xf numFmtId="0" fontId="4" fillId="18" borderId="19" xfId="4" applyFont="1" applyFill="1" applyBorder="1" applyAlignment="1" applyProtection="1">
      <alignment horizontal="left" vertical="top" indent="8"/>
    </xf>
    <xf numFmtId="0" fontId="4" fillId="18" borderId="25" xfId="4" applyNumberFormat="1" applyFont="1" applyFill="1" applyBorder="1" applyAlignment="1" applyProtection="1">
      <alignment horizontal="left" indent="4"/>
    </xf>
    <xf numFmtId="0" fontId="9" fillId="18" borderId="26" xfId="4" applyFont="1" applyFill="1" applyBorder="1" applyAlignment="1" applyProtection="1">
      <alignment horizontal="left" indent="4"/>
    </xf>
    <xf numFmtId="0" fontId="9" fillId="18" borderId="15" xfId="4" applyFont="1" applyFill="1" applyBorder="1" applyAlignment="1" applyProtection="1">
      <alignment horizontal="left" indent="4"/>
    </xf>
    <xf numFmtId="0" fontId="4" fillId="18" borderId="26" xfId="4" applyFont="1" applyFill="1" applyBorder="1" applyAlignment="1" applyProtection="1">
      <alignment horizontal="left" indent="8"/>
    </xf>
    <xf numFmtId="0" fontId="4" fillId="18" borderId="15" xfId="4" applyFont="1" applyFill="1" applyBorder="1" applyAlignment="1" applyProtection="1">
      <alignment horizontal="left" indent="8"/>
    </xf>
    <xf numFmtId="0" fontId="4" fillId="18" borderId="24" xfId="4" applyNumberFormat="1" applyFont="1" applyFill="1" applyBorder="1" applyAlignment="1" applyProtection="1">
      <alignment horizontal="left" indent="4"/>
    </xf>
    <xf numFmtId="0" fontId="4" fillId="18" borderId="21" xfId="4" applyFont="1" applyFill="1" applyBorder="1" applyAlignment="1" applyProtection="1">
      <alignment horizontal="left" indent="2"/>
    </xf>
    <xf numFmtId="0" fontId="4" fillId="18" borderId="0" xfId="4" applyFont="1" applyFill="1" applyBorder="1" applyAlignment="1" applyProtection="1">
      <alignment horizontal="left" indent="2"/>
    </xf>
    <xf numFmtId="0" fontId="9" fillId="18" borderId="27" xfId="4" applyFont="1" applyFill="1" applyBorder="1" applyAlignment="1" applyProtection="1">
      <alignment horizontal="left" indent="4"/>
    </xf>
    <xf numFmtId="0" fontId="9" fillId="18" borderId="28" xfId="4" applyFont="1" applyFill="1" applyBorder="1" applyAlignment="1" applyProtection="1">
      <alignment horizontal="left" indent="4"/>
    </xf>
    <xf numFmtId="0" fontId="4" fillId="18" borderId="21" xfId="4" applyFont="1" applyFill="1" applyBorder="1" applyAlignment="1" applyProtection="1">
      <alignment horizontal="left" indent="8"/>
    </xf>
    <xf numFmtId="0" fontId="4" fillId="18" borderId="0" xfId="4" applyFont="1" applyFill="1" applyBorder="1" applyAlignment="1" applyProtection="1">
      <alignment horizontal="left" indent="8"/>
    </xf>
    <xf numFmtId="0" fontId="4" fillId="18" borderId="20" xfId="4" applyFont="1" applyFill="1" applyBorder="1" applyAlignment="1" applyProtection="1">
      <alignment horizontal="left"/>
    </xf>
    <xf numFmtId="0" fontId="4" fillId="18" borderId="19" xfId="4" applyFont="1" applyFill="1" applyBorder="1" applyAlignment="1" applyProtection="1">
      <alignment horizontal="left"/>
    </xf>
    <xf numFmtId="0" fontId="9" fillId="18" borderId="21" xfId="4" applyFont="1" applyFill="1" applyBorder="1" applyAlignment="1" applyProtection="1">
      <alignment horizontal="left" indent="4"/>
    </xf>
    <xf numFmtId="0" fontId="9" fillId="18" borderId="0" xfId="4" applyFont="1" applyFill="1" applyBorder="1" applyAlignment="1" applyProtection="1">
      <alignment horizontal="left" indent="4"/>
    </xf>
    <xf numFmtId="0" fontId="4" fillId="18" borderId="27" xfId="4" applyFont="1" applyFill="1" applyBorder="1" applyAlignment="1" applyProtection="1">
      <alignment horizontal="left" indent="8"/>
    </xf>
    <xf numFmtId="0" fontId="4" fillId="18" borderId="28" xfId="4" applyFont="1" applyFill="1" applyBorder="1" applyAlignment="1" applyProtection="1">
      <alignment horizontal="left" indent="8"/>
    </xf>
    <xf numFmtId="0" fontId="4" fillId="18" borderId="27" xfId="4" applyFont="1" applyFill="1" applyBorder="1" applyAlignment="1" applyProtection="1">
      <alignment horizontal="left" indent="2"/>
    </xf>
    <xf numFmtId="0" fontId="4" fillId="18" borderId="28" xfId="4" applyFont="1" applyFill="1" applyBorder="1" applyAlignment="1" applyProtection="1">
      <alignment horizontal="left" indent="2"/>
    </xf>
    <xf numFmtId="0" fontId="4" fillId="18" borderId="21" xfId="4" applyFont="1" applyFill="1" applyBorder="1" applyAlignment="1" applyProtection="1">
      <alignment horizontal="left"/>
    </xf>
    <xf numFmtId="0" fontId="4" fillId="18" borderId="0" xfId="4" applyFont="1" applyFill="1" applyBorder="1" applyAlignment="1" applyProtection="1">
      <alignment horizontal="left"/>
    </xf>
    <xf numFmtId="49" fontId="4" fillId="18" borderId="20" xfId="4" applyNumberFormat="1" applyFont="1" applyFill="1" applyBorder="1" applyAlignment="1" applyProtection="1">
      <alignment horizontal="left" indent="8"/>
    </xf>
    <xf numFmtId="49" fontId="4" fillId="18" borderId="19" xfId="4" applyNumberFormat="1" applyFont="1" applyFill="1" applyBorder="1" applyAlignment="1" applyProtection="1">
      <alignment horizontal="left" indent="8"/>
    </xf>
    <xf numFmtId="0" fontId="4" fillId="18" borderId="20" xfId="5" applyFont="1" applyFill="1" applyBorder="1" applyAlignment="1" applyProtection="1"/>
    <xf numFmtId="0" fontId="4" fillId="18" borderId="19" xfId="5" applyFont="1" applyFill="1" applyBorder="1" applyAlignment="1" applyProtection="1"/>
    <xf numFmtId="0" fontId="4" fillId="18" borderId="20" xfId="5" applyFont="1" applyFill="1" applyBorder="1" applyAlignment="1" applyProtection="1">
      <alignment horizontal="left" vertical="top" indent="2"/>
    </xf>
    <xf numFmtId="0" fontId="4" fillId="18" borderId="19" xfId="5" applyFont="1" applyFill="1" applyBorder="1" applyAlignment="1" applyProtection="1">
      <alignment horizontal="left" vertical="top" indent="2"/>
    </xf>
    <xf numFmtId="0" fontId="9" fillId="18" borderId="20" xfId="5" applyFont="1" applyFill="1" applyBorder="1" applyAlignment="1" applyProtection="1">
      <alignment horizontal="left" vertical="top" indent="4"/>
    </xf>
    <xf numFmtId="0" fontId="9" fillId="18" borderId="19" xfId="5" applyFont="1" applyFill="1" applyBorder="1" applyAlignment="1" applyProtection="1">
      <alignment horizontal="left" vertical="top" indent="4"/>
    </xf>
    <xf numFmtId="0" fontId="4" fillId="18" borderId="20" xfId="5" applyFont="1" applyFill="1" applyBorder="1" applyAlignment="1" applyProtection="1">
      <alignment horizontal="left" vertical="top" indent="8"/>
    </xf>
    <xf numFmtId="0" fontId="4" fillId="18" borderId="19" xfId="5" applyFont="1" applyFill="1" applyBorder="1" applyAlignment="1" applyProtection="1">
      <alignment horizontal="left" vertical="top" indent="8"/>
    </xf>
    <xf numFmtId="0" fontId="5" fillId="18" borderId="20" xfId="5" applyFont="1" applyFill="1" applyBorder="1" applyAlignment="1" applyProtection="1"/>
    <xf numFmtId="0" fontId="5" fillId="18" borderId="19" xfId="5" applyFont="1" applyFill="1" applyBorder="1" applyAlignment="1" applyProtection="1"/>
    <xf numFmtId="0" fontId="4" fillId="18" borderId="20" xfId="4" applyFont="1" applyFill="1" applyBorder="1" applyAlignment="1" applyProtection="1">
      <alignment horizontal="justify"/>
    </xf>
    <xf numFmtId="0" fontId="4" fillId="18" borderId="19" xfId="4" applyFont="1" applyFill="1" applyBorder="1" applyAlignment="1" applyProtection="1">
      <alignment horizontal="justify"/>
    </xf>
    <xf numFmtId="0" fontId="4" fillId="0" borderId="18" xfId="3" applyFont="1" applyFill="1" applyBorder="1" applyAlignment="1" applyProtection="1">
      <alignment horizontal="left" indent="4"/>
    </xf>
    <xf numFmtId="0" fontId="4" fillId="0" borderId="27" xfId="3" applyFont="1" applyFill="1" applyBorder="1" applyProtection="1"/>
    <xf numFmtId="0" fontId="4" fillId="0" borderId="22" xfId="3" applyFont="1" applyFill="1" applyBorder="1" applyProtection="1"/>
    <xf numFmtId="0" fontId="4" fillId="0" borderId="18" xfId="3" applyFont="1" applyFill="1" applyBorder="1" applyProtection="1"/>
    <xf numFmtId="0" fontId="51" fillId="19" borderId="0" xfId="0" applyFont="1" applyFill="1" applyAlignment="1" applyProtection="1">
      <alignment horizontal="right"/>
    </xf>
    <xf numFmtId="0" fontId="56" fillId="19" borderId="0" xfId="0" applyFont="1" applyFill="1" applyBorder="1" applyAlignment="1" applyProtection="1">
      <alignment horizontal="right"/>
    </xf>
    <xf numFmtId="0" fontId="55" fillId="18" borderId="0" xfId="0" applyFont="1" applyFill="1" applyBorder="1" applyAlignment="1" applyProtection="1">
      <alignment horizontal="right"/>
    </xf>
    <xf numFmtId="0" fontId="55" fillId="18" borderId="0" xfId="0" applyFont="1" applyFill="1" applyBorder="1" applyProtection="1"/>
    <xf numFmtId="1" fontId="40" fillId="24" borderId="34" xfId="2" applyNumberFormat="1" applyFont="1" applyFill="1" applyBorder="1" applyAlignment="1" applyProtection="1">
      <alignment horizontal="right" vertical="center"/>
    </xf>
    <xf numFmtId="164" fontId="40" fillId="24" borderId="34" xfId="2" applyNumberFormat="1" applyFont="1" applyFill="1" applyBorder="1" applyAlignment="1" applyProtection="1">
      <alignment horizontal="left" vertical="center"/>
    </xf>
    <xf numFmtId="0" fontId="55" fillId="18" borderId="34" xfId="0" applyFont="1" applyFill="1" applyBorder="1" applyAlignment="1" applyProtection="1">
      <alignment horizontal="right"/>
    </xf>
    <xf numFmtId="0" fontId="55" fillId="18" borderId="34" xfId="0" applyFont="1" applyFill="1" applyBorder="1" applyProtection="1"/>
    <xf numFmtId="0" fontId="54" fillId="22" borderId="0" xfId="0" applyFont="1" applyFill="1" applyAlignment="1" applyProtection="1">
      <alignment horizontal="right"/>
    </xf>
    <xf numFmtId="0" fontId="41" fillId="22" borderId="16" xfId="0" applyFont="1" applyFill="1" applyBorder="1" applyProtection="1"/>
    <xf numFmtId="0" fontId="41" fillId="19" borderId="0" xfId="0" applyFont="1" applyFill="1" applyAlignment="1" applyProtection="1">
      <alignment horizontal="right"/>
    </xf>
    <xf numFmtId="0" fontId="50" fillId="19" borderId="0" xfId="0" applyFont="1" applyFill="1" applyProtection="1"/>
    <xf numFmtId="0" fontId="40" fillId="24" borderId="0" xfId="2" applyNumberFormat="1" applyFont="1" applyFill="1" applyBorder="1" applyAlignment="1" applyProtection="1">
      <alignment horizontal="left" vertical="center" indent="1"/>
    </xf>
    <xf numFmtId="164" fontId="40" fillId="24" borderId="0" xfId="2" applyNumberFormat="1" applyFont="1" applyFill="1" applyBorder="1" applyAlignment="1" applyProtection="1">
      <alignment horizontal="left" vertical="center" indent="1"/>
    </xf>
    <xf numFmtId="0" fontId="4" fillId="21" borderId="0" xfId="3" applyFont="1" applyFill="1" applyProtection="1"/>
    <xf numFmtId="0" fontId="5" fillId="22" borderId="0" xfId="3" applyFont="1" applyFill="1" applyAlignment="1" applyProtection="1">
      <alignment vertical="top" wrapText="1"/>
    </xf>
    <xf numFmtId="0" fontId="5" fillId="22" borderId="15" xfId="3" applyFont="1" applyFill="1" applyBorder="1" applyAlignment="1" applyProtection="1">
      <alignment vertical="center" wrapText="1"/>
    </xf>
    <xf numFmtId="2" fontId="4" fillId="19" borderId="0" xfId="48" applyNumberFormat="1" applyFont="1" applyFill="1" applyBorder="1" applyAlignment="1" applyProtection="1">
      <alignment wrapText="1"/>
    </xf>
    <xf numFmtId="0" fontId="4" fillId="0" borderId="20" xfId="3" applyFont="1" applyFill="1" applyBorder="1" applyProtection="1"/>
    <xf numFmtId="0" fontId="4" fillId="0" borderId="19" xfId="3" applyFont="1" applyFill="1" applyBorder="1" applyProtection="1"/>
    <xf numFmtId="1" fontId="4" fillId="0" borderId="0" xfId="4" applyNumberFormat="1" applyFont="1" applyFill="1" applyAlignment="1">
      <alignment horizontal="left" indent="4"/>
    </xf>
    <xf numFmtId="0" fontId="9" fillId="0" borderId="0" xfId="4" applyFont="1" applyFill="1" applyAlignment="1">
      <alignment horizontal="left" indent="4"/>
    </xf>
    <xf numFmtId="0" fontId="57" fillId="18" borderId="0" xfId="48" applyFont="1" applyFill="1" applyAlignment="1">
      <alignment horizontal="center"/>
    </xf>
    <xf numFmtId="0" fontId="58" fillId="18" borderId="0" xfId="48" applyFont="1" applyFill="1" applyAlignment="1">
      <alignment horizontal="center" wrapText="1"/>
    </xf>
    <xf numFmtId="0" fontId="59" fillId="18" borderId="0" xfId="48" applyFont="1" applyFill="1" applyAlignment="1">
      <alignment horizontal="center"/>
    </xf>
    <xf numFmtId="164" fontId="38" fillId="23" borderId="0" xfId="2" applyNumberFormat="1" applyFont="1" applyFill="1" applyBorder="1" applyAlignment="1" applyProtection="1">
      <alignment horizontal="center" vertical="center"/>
    </xf>
    <xf numFmtId="0" fontId="41" fillId="18" borderId="27" xfId="0" applyFont="1" applyFill="1" applyBorder="1" applyAlignment="1" applyProtection="1">
      <alignment horizontal="center" wrapText="1"/>
    </xf>
    <xf numFmtId="0" fontId="41" fillId="18" borderId="28" xfId="0" applyFont="1" applyFill="1" applyBorder="1" applyAlignment="1" applyProtection="1">
      <alignment horizontal="center" wrapText="1"/>
    </xf>
    <xf numFmtId="0" fontId="41" fillId="18" borderId="26" xfId="0" applyFont="1" applyFill="1" applyBorder="1" applyAlignment="1" applyProtection="1">
      <alignment horizontal="center" wrapText="1"/>
    </xf>
    <xf numFmtId="0" fontId="41" fillId="18" borderId="15" xfId="0" applyFont="1" applyFill="1" applyBorder="1" applyAlignment="1" applyProtection="1">
      <alignment horizontal="center" wrapText="1"/>
    </xf>
    <xf numFmtId="164" fontId="38" fillId="23" borderId="34" xfId="2" applyNumberFormat="1" applyFont="1" applyFill="1" applyBorder="1" applyAlignment="1" applyProtection="1">
      <alignment horizontal="center" vertical="center"/>
    </xf>
    <xf numFmtId="164" fontId="38" fillId="23" borderId="0" xfId="2" applyNumberFormat="1" applyFont="1" applyFill="1" applyBorder="1" applyAlignment="1" applyProtection="1">
      <alignment horizontal="center" vertical="center" wrapText="1"/>
    </xf>
    <xf numFmtId="164" fontId="49" fillId="23" borderId="34" xfId="2" applyNumberFormat="1" applyFont="1" applyFill="1" applyBorder="1" applyAlignment="1" applyProtection="1">
      <alignment horizontal="center" vertical="center"/>
    </xf>
    <xf numFmtId="165" fontId="8" fillId="21" borderId="0" xfId="1" quotePrefix="1" applyNumberFormat="1" applyFont="1" applyFill="1" applyBorder="1" applyAlignment="1" applyProtection="1">
      <alignment horizontal="center"/>
    </xf>
    <xf numFmtId="0" fontId="5" fillId="22" borderId="0" xfId="3" applyFont="1" applyFill="1" applyBorder="1" applyAlignment="1" applyProtection="1">
      <alignment horizontal="center" vertical="center" wrapText="1"/>
    </xf>
  </cellXfs>
  <cellStyles count="84">
    <cellStyle name="=C:\WINNT\SYSTEM32\COMMAND.COM" xfId="6"/>
    <cellStyle name="Accent1 - 20 %" xfId="7"/>
    <cellStyle name="Accent1 - 40 %" xfId="8"/>
    <cellStyle name="Accent1 - 60 %" xfId="9"/>
    <cellStyle name="Accent2 - 20 %" xfId="10"/>
    <cellStyle name="Accent2 - 40 %" xfId="11"/>
    <cellStyle name="Accent2 - 60 %" xfId="12"/>
    <cellStyle name="Accent3 - 20 %" xfId="13"/>
    <cellStyle name="Accent3 - 40 %" xfId="14"/>
    <cellStyle name="Accent3 - 60 %" xfId="15"/>
    <cellStyle name="Accent4 - 20 %" xfId="16"/>
    <cellStyle name="Accent4 - 40 %" xfId="17"/>
    <cellStyle name="Accent4 - 60 %" xfId="18"/>
    <cellStyle name="Accent5 - 20 %" xfId="19"/>
    <cellStyle name="Accent5 - 40 %" xfId="20"/>
    <cellStyle name="Accent5 - 60 %" xfId="21"/>
    <cellStyle name="Accent6 - 20 %" xfId="22"/>
    <cellStyle name="Accent6 - 40 %" xfId="23"/>
    <cellStyle name="Accent6 - 60 %" xfId="24"/>
    <cellStyle name="Avertissement" xfId="25"/>
    <cellStyle name="Calcul" xfId="26"/>
    <cellStyle name="Cellule liée" xfId="27"/>
    <cellStyle name="Comma 2" xfId="2"/>
    <cellStyle name="Comma 2 10" xfId="28"/>
    <cellStyle name="Comma 2 11" xfId="29"/>
    <cellStyle name="Comma 2 2" xfId="30"/>
    <cellStyle name="Comma 2 3" xfId="31"/>
    <cellStyle name="Comma 2 4" xfId="32"/>
    <cellStyle name="Comma 2 5" xfId="33"/>
    <cellStyle name="Comma 2 6" xfId="34"/>
    <cellStyle name="Comma 2 7" xfId="35"/>
    <cellStyle name="Comma 2 8" xfId="36"/>
    <cellStyle name="Comma 2 9" xfId="37"/>
    <cellStyle name="Commentaire" xfId="38"/>
    <cellStyle name="Density" xfId="39"/>
    <cellStyle name="EigenValue" xfId="40"/>
    <cellStyle name="Emphase 1" xfId="41"/>
    <cellStyle name="Emphase 2" xfId="42"/>
    <cellStyle name="Emphase 3" xfId="43"/>
    <cellStyle name="Entrée" xfId="44"/>
    <cellStyle name="Heading" xfId="45"/>
    <cellStyle name="Insatisfaisant" xfId="46"/>
    <cellStyle name="Neutre" xfId="47"/>
    <cellStyle name="Normal" xfId="0" builtinId="0"/>
    <cellStyle name="Normal 2" xfId="1"/>
    <cellStyle name="Normal 2 10" xfId="48"/>
    <cellStyle name="Normal 2 2" xfId="49"/>
    <cellStyle name="Normal 2 3" xfId="50"/>
    <cellStyle name="Normal 2 4" xfId="51"/>
    <cellStyle name="Normal 2 5" xfId="52"/>
    <cellStyle name="Normal 2 6" xfId="53"/>
    <cellStyle name="Normal 2 7" xfId="54"/>
    <cellStyle name="Normal 2 8" xfId="55"/>
    <cellStyle name="Normal 2 9" xfId="56"/>
    <cellStyle name="Normal 2_Step 2-BH Estimation" xfId="82"/>
    <cellStyle name="Normal 3" xfId="3"/>
    <cellStyle name="Normal 3 2" xfId="57"/>
    <cellStyle name="Normal 3 3" xfId="58"/>
    <cellStyle name="Normal 3 4" xfId="59"/>
    <cellStyle name="Normal 4" xfId="60"/>
    <cellStyle name="Normal 5" xfId="4"/>
    <cellStyle name="Normal 5 2" xfId="61"/>
    <cellStyle name="Normal 5 3" xfId="62"/>
    <cellStyle name="Normal 5 4" xfId="63"/>
    <cellStyle name="Normal 5 5" xfId="64"/>
    <cellStyle name="Normal 5 6" xfId="65"/>
    <cellStyle name="Normal 5 7" xfId="66"/>
    <cellStyle name="Normal 5 8" xfId="67"/>
    <cellStyle name="Normal 6" xfId="81"/>
    <cellStyle name="Normal 7" xfId="83"/>
    <cellStyle name="Normal_155" xfId="5"/>
    <cellStyle name="Note 2" xfId="68"/>
    <cellStyle name="Occupancy" xfId="69"/>
    <cellStyle name="Percent 2" xfId="70"/>
    <cellStyle name="Satisfaisant" xfId="71"/>
    <cellStyle name="Sortie" xfId="72"/>
    <cellStyle name="SymMat" xfId="73"/>
    <cellStyle name="Titre de la feuille" xfId="74"/>
    <cellStyle name="Titre 1" xfId="75"/>
    <cellStyle name="Titre 2" xfId="76"/>
    <cellStyle name="Titre 3" xfId="77"/>
    <cellStyle name="Titre 4" xfId="78"/>
    <cellStyle name="VECTOR" xfId="79"/>
    <cellStyle name="Vérification" xfId="80"/>
  </cellStyles>
  <dxfs count="18">
    <dxf>
      <fill>
        <patternFill>
          <bgColor indexed="15"/>
        </patternFill>
      </fill>
    </dxf>
    <dxf>
      <font>
        <color rgb="FF006100"/>
      </font>
      <fill>
        <patternFill>
          <bgColor rgb="FFC6EFCE"/>
        </patternFill>
      </fill>
    </dxf>
    <dxf>
      <font>
        <color rgb="FF006100"/>
      </font>
      <fill>
        <patternFill>
          <bgColor rgb="FFC6EFCE"/>
        </patternFill>
      </fill>
    </dxf>
    <dxf>
      <fill>
        <patternFill>
          <bgColor indexed="15"/>
        </patternFill>
      </fill>
    </dxf>
    <dxf>
      <fill>
        <patternFill>
          <bgColor indexed="15"/>
        </patternFill>
      </fill>
    </dxf>
    <dxf>
      <fill>
        <patternFill>
          <bgColor indexed="15"/>
        </patternFill>
      </fill>
    </dxf>
    <dxf>
      <fill>
        <patternFill>
          <bgColor indexed="1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indexed="15"/>
        </patternFill>
      </fill>
    </dxf>
    <dxf>
      <fill>
        <patternFill>
          <bgColor indexed="15"/>
        </patternFill>
      </fill>
    </dxf>
    <dxf>
      <fill>
        <patternFill>
          <bgColor indexed="15"/>
        </patternFill>
      </fill>
    </dxf>
  </dxfs>
  <tableStyles count="0" defaultTableStyle="TableStyleMedium9" defaultPivotStyle="PivotStyleLight16"/>
  <colors>
    <mruColors>
      <color rgb="FF0000FF"/>
      <color rgb="FFFFFF99"/>
      <color rgb="FF99FF99"/>
      <color rgb="FF808080"/>
      <color rgb="FFF3EEAD"/>
      <color rgb="FFC2B61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152400</xdr:colOff>
      <xdr:row>40</xdr:row>
      <xdr:rowOff>95250</xdr:rowOff>
    </xdr:from>
    <xdr:to>
      <xdr:col>6</xdr:col>
      <xdr:colOff>247650</xdr:colOff>
      <xdr:row>43</xdr:row>
      <xdr:rowOff>38100</xdr:rowOff>
    </xdr:to>
    <xdr:pic>
      <xdr:nvPicPr>
        <xdr:cNvPr id="2" name="Picture 1"/>
        <xdr:cNvPicPr/>
      </xdr:nvPicPr>
      <xdr:blipFill>
        <a:blip xmlns:r="http://schemas.openxmlformats.org/officeDocument/2006/relationships" r:embed="rId1" cstate="print"/>
        <a:srcRect/>
        <a:stretch>
          <a:fillRect/>
        </a:stretch>
      </xdr:blipFill>
      <xdr:spPr bwMode="auto">
        <a:xfrm>
          <a:off x="2733675" y="7019925"/>
          <a:ext cx="704850" cy="4286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wb76438\My%20Documents\ICP%20DATA\Africa\ICP%20Africa\7.Reports\latest\6.Aggregation\ICPTLPK%20AFRIC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ternational%20Comparison%20Program%202005/Virginia/BY%20SUBJECT/2011_ICP/NA-ICP/MORES/TEMPLATES/110705_GDPSplittingSteps_F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sults"/>
      <sheetName val="List_Sh"/>
      <sheetName val="Real Exp Structure"/>
      <sheetName val="Real Exp Cap Rel"/>
      <sheetName val="Real Exp Cap"/>
      <sheetName val="Real Exp"/>
      <sheetName val="Nom Exp"/>
      <sheetName val="Ikle PPP"/>
      <sheetName val="Report"/>
      <sheetName val="P_Table"/>
      <sheetName val="Data"/>
      <sheetName val="In_Pri"/>
      <sheetName val="Exp"/>
      <sheetName val="Pri _old"/>
      <sheetName val="Pri"/>
      <sheetName val="Dir_pri"/>
      <sheetName val="pri_raw"/>
      <sheetName val="pri_fill"/>
      <sheetName val="HHC"/>
      <sheetName val="EXRPOP"/>
      <sheetName val="mapEXP"/>
      <sheetName val="mapEXP2"/>
      <sheetName val="Sheet1"/>
      <sheetName val="OpenDialog"/>
      <sheetName val="Stan_t"/>
      <sheetName val="Sect"/>
      <sheetName val="show_sh"/>
      <sheetName val="Ch_pos"/>
      <sheetName val="PPP_func"/>
      <sheetName val="Percent"/>
      <sheetName val="Dialog5"/>
      <sheetName val="Dialog2"/>
      <sheetName val="Status_Sh"/>
      <sheetName val="func"/>
      <sheetName val="Fisher_t"/>
      <sheetName val="EKS_Rel_f"/>
      <sheetName val="Ins_NewI"/>
      <sheetName val="Search_Db"/>
      <sheetName val="Ins_New"/>
      <sheetName val="Chart_DB"/>
      <sheetName val="Pop_Ed"/>
      <sheetName val="Dialog3"/>
    </sheetNames>
    <sheetDataSet>
      <sheetData sheetId="0"/>
      <sheetData sheetId="1"/>
      <sheetData sheetId="2"/>
      <sheetData sheetId="3"/>
      <sheetData sheetId="4"/>
      <sheetData sheetId="5"/>
      <sheetData sheetId="6"/>
      <sheetData sheetId="7"/>
      <sheetData sheetId="8"/>
      <sheetData sheetId="9"/>
      <sheetData sheetId="10"/>
      <sheetData sheetId="11">
        <row r="2">
          <cell r="H2" t="str">
            <v>AGO</v>
          </cell>
        </row>
        <row r="4">
          <cell r="H4" t="str">
            <v>Expenditures Nominal</v>
          </cell>
        </row>
        <row r="12">
          <cell r="H12" t="str">
            <v>LCU</v>
          </cell>
        </row>
        <row r="17">
          <cell r="H17" t="str">
            <v>Arial</v>
          </cell>
        </row>
        <row r="18">
          <cell r="H18" t="str">
            <v>Arial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Page de couverture"/>
      <sheetName val="00-Note"/>
      <sheetName val="1-Etape 1-Récent"/>
      <sheetName val="2-Etape 2-Récent"/>
      <sheetName val="3-Etape 3-Récent"/>
      <sheetName val="4-Etape 4-2011"/>
      <sheetName val="5-Etape 5-2011"/>
      <sheetName val="6-Etape 6-2011"/>
      <sheetName val="07-Param"/>
      <sheetName val="08-French"/>
    </sheetNames>
    <sheetDataSet>
      <sheetData sheetId="0"/>
      <sheetData sheetId="1"/>
      <sheetData sheetId="2"/>
      <sheetData sheetId="3"/>
      <sheetData sheetId="4"/>
      <sheetData sheetId="5"/>
      <sheetData sheetId="6"/>
      <sheetData sheetId="7"/>
      <sheetData sheetId="8"/>
      <sheetData sheetId="9">
        <row r="1">
          <cell r="B1">
            <v>100000</v>
          </cell>
          <cell r="C1" t="str">
            <v>PRODUIT INTERIEUR BRUT</v>
          </cell>
        </row>
        <row r="2">
          <cell r="B2">
            <v>110000</v>
          </cell>
          <cell r="C2" t="str">
            <v>DÉPENSES DE CONSOMMATION INDIVIDUELLE DES MÉNAGES</v>
          </cell>
        </row>
        <row r="3">
          <cell r="B3">
            <v>110100</v>
          </cell>
          <cell r="C3" t="str">
            <v>PRODUITS ALIMENTAIRES ET BOISSONS NON ALCOOLISÉES</v>
          </cell>
        </row>
        <row r="4">
          <cell r="B4">
            <v>110110</v>
          </cell>
          <cell r="C4" t="str">
            <v xml:space="preserve">PRODUITS ALIMENTAIRES </v>
          </cell>
        </row>
        <row r="5">
          <cell r="B5">
            <v>110111</v>
          </cell>
          <cell r="C5" t="str">
            <v xml:space="preserve">Pains et céréales </v>
          </cell>
        </row>
        <row r="6">
          <cell r="B6">
            <v>1101111</v>
          </cell>
          <cell r="C6" t="str">
            <v xml:space="preserve">Riz </v>
          </cell>
        </row>
        <row r="7">
          <cell r="B7">
            <v>1101112</v>
          </cell>
          <cell r="C7" t="str">
            <v>Autres céréales et farines</v>
          </cell>
        </row>
        <row r="8">
          <cell r="B8">
            <v>1101113</v>
          </cell>
          <cell r="C8" t="str">
            <v xml:space="preserve">Pain </v>
          </cell>
        </row>
        <row r="9">
          <cell r="B9">
            <v>1101114</v>
          </cell>
          <cell r="C9" t="str">
            <v xml:space="preserve">Autres  produits de la boulangerie </v>
          </cell>
        </row>
        <row r="10">
          <cell r="B10">
            <v>1101115</v>
          </cell>
          <cell r="C10" t="str">
            <v xml:space="preserve">Pâtes alimentaires </v>
          </cell>
        </row>
        <row r="11">
          <cell r="B11">
            <v>110112</v>
          </cell>
          <cell r="C11" t="str">
            <v xml:space="preserve">Viande </v>
          </cell>
        </row>
        <row r="12">
          <cell r="B12">
            <v>1101121</v>
          </cell>
          <cell r="C12" t="str">
            <v xml:space="preserve">Viande bovine </v>
          </cell>
        </row>
        <row r="13">
          <cell r="B13">
            <v>1101122</v>
          </cell>
          <cell r="C13" t="str">
            <v xml:space="preserve">Viande de porc </v>
          </cell>
        </row>
        <row r="14">
          <cell r="B14">
            <v>1101123</v>
          </cell>
          <cell r="C14" t="str">
            <v xml:space="preserve">Viande d'agneau, mouton et chèvre </v>
          </cell>
        </row>
        <row r="15">
          <cell r="B15">
            <v>1101124</v>
          </cell>
          <cell r="C15" t="str">
            <v xml:space="preserve">Volaille </v>
          </cell>
        </row>
        <row r="16">
          <cell r="B16">
            <v>1101125</v>
          </cell>
          <cell r="C16" t="str">
            <v>Autres viandes comestibles et preparations</v>
          </cell>
        </row>
        <row r="17">
          <cell r="B17">
            <v>110113</v>
          </cell>
          <cell r="C17" t="str">
            <v xml:space="preserve">Poissons et fruits de mer </v>
          </cell>
        </row>
        <row r="18">
          <cell r="B18">
            <v>1101131</v>
          </cell>
          <cell r="C18" t="str">
            <v xml:space="preserve">Poissons et fruits de mer frais, congelés ou surgelés </v>
          </cell>
        </row>
        <row r="19">
          <cell r="B19">
            <v>1101132</v>
          </cell>
          <cell r="C19" t="str">
            <v>Conserves de poissons et  fruits de mer</v>
          </cell>
        </row>
        <row r="20">
          <cell r="B20">
            <v>110114</v>
          </cell>
          <cell r="C20" t="str">
            <v xml:space="preserve">Lait, fromages et oeufs </v>
          </cell>
        </row>
        <row r="21">
          <cell r="B21">
            <v>1101141</v>
          </cell>
          <cell r="C21" t="str">
            <v xml:space="preserve">Lait frais </v>
          </cell>
        </row>
        <row r="22">
          <cell r="B22">
            <v>1101142</v>
          </cell>
          <cell r="C22" t="str">
            <v xml:space="preserve">Lait en conserve et autres produits laitiers </v>
          </cell>
        </row>
        <row r="23">
          <cell r="B23">
            <v>1101143</v>
          </cell>
          <cell r="C23" t="str">
            <v xml:space="preserve">Fromage </v>
          </cell>
        </row>
        <row r="24">
          <cell r="B24">
            <v>1101144</v>
          </cell>
          <cell r="C24" t="str">
            <v>Oeufs et produits à base d'oeufs</v>
          </cell>
        </row>
        <row r="25">
          <cell r="B25">
            <v>110115</v>
          </cell>
          <cell r="C25" t="str">
            <v xml:space="preserve">Huiles et graisses </v>
          </cell>
        </row>
        <row r="26">
          <cell r="B26">
            <v>1101151</v>
          </cell>
          <cell r="C26" t="str">
            <v>Beurre et margarine</v>
          </cell>
        </row>
        <row r="27">
          <cell r="B27">
            <v>1101152</v>
          </cell>
          <cell r="C27" t="str">
            <v xml:space="preserve">Autres huiles de table et graisses </v>
          </cell>
        </row>
        <row r="28">
          <cell r="B28">
            <v>110116</v>
          </cell>
          <cell r="C28" t="str">
            <v xml:space="preserve">Fruits </v>
          </cell>
        </row>
        <row r="29">
          <cell r="B29">
            <v>1101161</v>
          </cell>
          <cell r="C29" t="str">
            <v xml:space="preserve">Fruits frais ou réfrigérés </v>
          </cell>
        </row>
        <row r="30">
          <cell r="B30">
            <v>1101162</v>
          </cell>
          <cell r="C30" t="str">
            <v xml:space="preserve">Fruits congelés, conserves de fruits ou  produits à base de fruits </v>
          </cell>
        </row>
        <row r="31">
          <cell r="B31">
            <v>110117</v>
          </cell>
          <cell r="C31" t="str">
            <v xml:space="preserve">Légumes </v>
          </cell>
        </row>
        <row r="32">
          <cell r="B32">
            <v>1101171</v>
          </cell>
          <cell r="C32" t="str">
            <v xml:space="preserve">Légumes frais ou réfrigérés  </v>
          </cell>
        </row>
        <row r="33">
          <cell r="B33">
            <v>1101172</v>
          </cell>
          <cell r="C33" t="str">
            <v xml:space="preserve">Pommes de terre fraîches ou réfrigérées </v>
          </cell>
        </row>
        <row r="34">
          <cell r="B34">
            <v>1101173</v>
          </cell>
          <cell r="C34" t="str">
            <v xml:space="preserve">Légumes réfrigérés or légumes en conserve </v>
          </cell>
        </row>
        <row r="35">
          <cell r="B35">
            <v>110118</v>
          </cell>
          <cell r="C35" t="str">
            <v xml:space="preserve">Sucre, confitures, miel, chocolat et confiseries </v>
          </cell>
        </row>
        <row r="36">
          <cell r="B36">
            <v>1101181</v>
          </cell>
          <cell r="C36" t="str">
            <v xml:space="preserve">Sucre  </v>
          </cell>
        </row>
        <row r="37">
          <cell r="B37">
            <v>1101182</v>
          </cell>
          <cell r="C37" t="str">
            <v xml:space="preserve">Confitures, marmelades et miel </v>
          </cell>
        </row>
        <row r="38">
          <cell r="B38">
            <v>1101183</v>
          </cell>
          <cell r="C38" t="str">
            <v xml:space="preserve">Confiserie, chocolat et crèmes glacées  </v>
          </cell>
        </row>
        <row r="39">
          <cell r="B39">
            <v>110119</v>
          </cell>
          <cell r="C39" t="str">
            <v>Produits alimentaires n.c.a.</v>
          </cell>
        </row>
        <row r="40">
          <cell r="B40">
            <v>1101191</v>
          </cell>
          <cell r="C40" t="str">
            <v>Produits alimentaires n.c.a.</v>
          </cell>
        </row>
        <row r="41">
          <cell r="B41">
            <v>110120</v>
          </cell>
          <cell r="C41" t="str">
            <v xml:space="preserve">Boissons non alcoolisées </v>
          </cell>
        </row>
        <row r="42">
          <cell r="B42">
            <v>110121</v>
          </cell>
          <cell r="C42" t="str">
            <v xml:space="preserve">Café, thé, cacao </v>
          </cell>
        </row>
        <row r="43">
          <cell r="B43">
            <v>1101211</v>
          </cell>
          <cell r="C43" t="str">
            <v xml:space="preserve">Café, thé, cacao </v>
          </cell>
        </row>
        <row r="44">
          <cell r="B44">
            <v>110122</v>
          </cell>
          <cell r="C44" t="str">
            <v xml:space="preserve">Eaux minérales, boissons gazeuses et jus de fruits et de légumes </v>
          </cell>
        </row>
        <row r="45">
          <cell r="B45">
            <v>1101221</v>
          </cell>
          <cell r="C45" t="str">
            <v xml:space="preserve">Eaux minérales, boissons gazeuses et jus </v>
          </cell>
        </row>
        <row r="46">
          <cell r="B46">
            <v>110200</v>
          </cell>
          <cell r="C46" t="str">
            <v xml:space="preserve">BOISSONS ALCOOLISÉES, TABAC ET STUPÉFIANTS  </v>
          </cell>
        </row>
        <row r="47">
          <cell r="B47">
            <v>110210</v>
          </cell>
          <cell r="C47" t="str">
            <v xml:space="preserve">Boissons alcoolisées </v>
          </cell>
        </row>
        <row r="48">
          <cell r="B48">
            <v>110211</v>
          </cell>
          <cell r="C48" t="str">
            <v xml:space="preserve">Spiritueux </v>
          </cell>
        </row>
        <row r="49">
          <cell r="B49">
            <v>1102111</v>
          </cell>
          <cell r="C49" t="str">
            <v xml:space="preserve">Spiritueux </v>
          </cell>
        </row>
        <row r="50">
          <cell r="B50">
            <v>110212</v>
          </cell>
          <cell r="C50" t="str">
            <v xml:space="preserve">Vin </v>
          </cell>
        </row>
        <row r="51">
          <cell r="B51">
            <v>1102121</v>
          </cell>
          <cell r="C51" t="str">
            <v xml:space="preserve">Vin </v>
          </cell>
        </row>
        <row r="52">
          <cell r="B52">
            <v>110213</v>
          </cell>
          <cell r="C52" t="str">
            <v>Bière</v>
          </cell>
        </row>
        <row r="53">
          <cell r="B53">
            <v>1102131</v>
          </cell>
          <cell r="C53" t="str">
            <v xml:space="preserve">Bière </v>
          </cell>
        </row>
        <row r="54">
          <cell r="B54">
            <v>110220</v>
          </cell>
          <cell r="C54" t="str">
            <v xml:space="preserve">Tabac </v>
          </cell>
        </row>
        <row r="55">
          <cell r="B55">
            <v>110221</v>
          </cell>
          <cell r="C55" t="str">
            <v xml:space="preserve">Tabac </v>
          </cell>
        </row>
        <row r="56">
          <cell r="B56">
            <v>1102211</v>
          </cell>
          <cell r="C56" t="str">
            <v>Tabac</v>
          </cell>
        </row>
        <row r="57">
          <cell r="B57">
            <v>110230</v>
          </cell>
          <cell r="C57" t="str">
            <v>Stupéfiants</v>
          </cell>
        </row>
        <row r="58">
          <cell r="B58">
            <v>110231</v>
          </cell>
          <cell r="C58" t="str">
            <v>Stupéfiants</v>
          </cell>
        </row>
        <row r="59">
          <cell r="B59">
            <v>1102311</v>
          </cell>
          <cell r="C59" t="str">
            <v xml:space="preserve">Stupéfiants </v>
          </cell>
        </row>
        <row r="60">
          <cell r="B60">
            <v>110300</v>
          </cell>
          <cell r="C60" t="str">
            <v xml:space="preserve">ARTICLES D’HABILLEMENT ET ARTICLES CHAUSSANTS </v>
          </cell>
        </row>
        <row r="61">
          <cell r="B61">
            <v>110310</v>
          </cell>
          <cell r="C61" t="str">
            <v xml:space="preserve">Articles d'habillement </v>
          </cell>
        </row>
        <row r="62">
          <cell r="B62">
            <v>110311</v>
          </cell>
          <cell r="C62" t="str">
            <v xml:space="preserve">Tissus d'habillement </v>
          </cell>
        </row>
        <row r="63">
          <cell r="B63">
            <v>1103111</v>
          </cell>
          <cell r="C63" t="str">
            <v xml:space="preserve">Tissus d'habillement </v>
          </cell>
        </row>
        <row r="64">
          <cell r="B64">
            <v>110312</v>
          </cell>
          <cell r="C64" t="str">
            <v xml:space="preserve">Vêtements </v>
          </cell>
        </row>
        <row r="65">
          <cell r="B65">
            <v>1103121</v>
          </cell>
          <cell r="C65" t="str">
            <v xml:space="preserve">Vêtements </v>
          </cell>
        </row>
        <row r="66">
          <cell r="B66">
            <v>110314</v>
          </cell>
          <cell r="C66" t="str">
            <v xml:space="preserve">Nettoyage, réparation et location de vêtements </v>
          </cell>
        </row>
        <row r="67">
          <cell r="B67">
            <v>1103141</v>
          </cell>
          <cell r="C67" t="str">
            <v>Nettoyage et réparation de vêtements</v>
          </cell>
        </row>
        <row r="68">
          <cell r="B68">
            <v>110320</v>
          </cell>
          <cell r="C68" t="str">
            <v>Articles chaussants</v>
          </cell>
        </row>
        <row r="69">
          <cell r="B69">
            <v>110321</v>
          </cell>
          <cell r="C69" t="str">
            <v xml:space="preserve">Chaussures et autres articles chaussants </v>
          </cell>
        </row>
        <row r="70">
          <cell r="B70">
            <v>1103211</v>
          </cell>
          <cell r="C70" t="str">
            <v>Articles chaussants</v>
          </cell>
        </row>
        <row r="71">
          <cell r="B71">
            <v>110322</v>
          </cell>
          <cell r="C71" t="str">
            <v xml:space="preserve">Réparation et location de chaussures </v>
          </cell>
        </row>
        <row r="72">
          <cell r="B72">
            <v>1103221</v>
          </cell>
          <cell r="C72" t="str">
            <v>Réparation et location de chaussures</v>
          </cell>
        </row>
        <row r="73">
          <cell r="B73">
            <v>110400</v>
          </cell>
          <cell r="C73" t="str">
            <v xml:space="preserve">LOGEMENT, EAU, ÉLECTRICITÉ, GAZ ET AUTRES COMBUSTIBLES </v>
          </cell>
        </row>
        <row r="74">
          <cell r="B74">
            <v>110410</v>
          </cell>
          <cell r="C74" t="str">
            <v>LOYERS D’HABITATION EFFECTIFS</v>
          </cell>
        </row>
        <row r="75">
          <cell r="B75">
            <v>110411</v>
          </cell>
          <cell r="C75" t="str">
            <v>Loyers d’habitation effectifs et imputés</v>
          </cell>
        </row>
        <row r="76">
          <cell r="B76">
            <v>1104111</v>
          </cell>
          <cell r="C76" t="str">
            <v>Loyers d'habitation effectifs et imputés</v>
          </cell>
        </row>
        <row r="77">
          <cell r="B77">
            <v>110430</v>
          </cell>
          <cell r="C77" t="str">
            <v>ENTRETIEN ET RÉPARATION DU LOGEMENT</v>
          </cell>
        </row>
        <row r="78">
          <cell r="B78">
            <v>110431</v>
          </cell>
          <cell r="C78" t="str">
            <v>Entretien et réparation du logement</v>
          </cell>
        </row>
        <row r="79">
          <cell r="B79">
            <v>1104311</v>
          </cell>
          <cell r="C79" t="str">
            <v xml:space="preserve">Entretien et réparation du logement  </v>
          </cell>
        </row>
        <row r="80">
          <cell r="B80">
            <v>110440</v>
          </cell>
          <cell r="C80" t="str">
            <v>APPROVISIONNEMENT EN EAU ET AUTRES SERVICES RELATIFS AU LOGEMENT</v>
          </cell>
        </row>
        <row r="81">
          <cell r="B81">
            <v>110441</v>
          </cell>
          <cell r="C81" t="str">
            <v xml:space="preserve">Approvisionnement en eau </v>
          </cell>
        </row>
        <row r="82">
          <cell r="B82">
            <v>1104411</v>
          </cell>
          <cell r="C82" t="str">
            <v>Approvisionnement en eau</v>
          </cell>
        </row>
        <row r="83">
          <cell r="B83">
            <v>110442</v>
          </cell>
          <cell r="C83" t="str">
            <v xml:space="preserve">Autres services relatifs au logement </v>
          </cell>
        </row>
        <row r="84">
          <cell r="B84">
            <v>1104421</v>
          </cell>
          <cell r="C84" t="str">
            <v xml:space="preserve">Autres services relatifs au logement </v>
          </cell>
        </row>
        <row r="85">
          <cell r="B85">
            <v>110450</v>
          </cell>
          <cell r="C85" t="str">
            <v xml:space="preserve">Électricité, gaz et autres combustibles </v>
          </cell>
        </row>
        <row r="86">
          <cell r="B86">
            <v>110451</v>
          </cell>
          <cell r="C86" t="str">
            <v xml:space="preserve">Électricité </v>
          </cell>
        </row>
        <row r="87">
          <cell r="B87">
            <v>1104511</v>
          </cell>
          <cell r="C87" t="str">
            <v xml:space="preserve">Électricité </v>
          </cell>
        </row>
        <row r="88">
          <cell r="B88">
            <v>110452</v>
          </cell>
          <cell r="C88" t="str">
            <v xml:space="preserve">Gaz </v>
          </cell>
        </row>
        <row r="89">
          <cell r="B89">
            <v>1104521</v>
          </cell>
          <cell r="C89" t="str">
            <v xml:space="preserve">Gaz </v>
          </cell>
        </row>
        <row r="90">
          <cell r="B90">
            <v>110453</v>
          </cell>
          <cell r="C90" t="str">
            <v xml:space="preserve">Autres combustibles </v>
          </cell>
        </row>
        <row r="91">
          <cell r="B91">
            <v>1104531</v>
          </cell>
          <cell r="C91" t="str">
            <v xml:space="preserve">Autres combustibles </v>
          </cell>
        </row>
        <row r="92">
          <cell r="B92">
            <v>110500</v>
          </cell>
          <cell r="C92" t="str">
            <v xml:space="preserve">AMEUBLEMENT, EQUIPEMENT MÉNAGER ET ENTRETIEN COURANT DE LA MAISON </v>
          </cell>
        </row>
        <row r="93">
          <cell r="B93">
            <v>110510</v>
          </cell>
          <cell r="C93" t="str">
            <v xml:space="preserve">MEUBLES, ARTICLES D'AMEUBLEMENT, TAPIS ET AUTRES REVETEMENTS DE SOL </v>
          </cell>
        </row>
        <row r="94">
          <cell r="B94">
            <v>110511</v>
          </cell>
          <cell r="C94" t="str">
            <v xml:space="preserve">Meubles et articles d'ameublement </v>
          </cell>
        </row>
        <row r="95">
          <cell r="B95">
            <v>1105111</v>
          </cell>
          <cell r="C95" t="str">
            <v xml:space="preserve">Meubles et articles d'ameublement </v>
          </cell>
        </row>
        <row r="96">
          <cell r="B96">
            <v>110512</v>
          </cell>
          <cell r="C96" t="str">
            <v xml:space="preserve">Tapis et autres revêtements de sol </v>
          </cell>
        </row>
        <row r="97">
          <cell r="B97">
            <v>1105121</v>
          </cell>
          <cell r="C97" t="str">
            <v xml:space="preserve">Tapis et autres revêtements de sol </v>
          </cell>
        </row>
        <row r="98">
          <cell r="B98">
            <v>110513</v>
          </cell>
          <cell r="C98" t="str">
            <v xml:space="preserve">Réparation des meubles, articles d'ameublement et revêtements de  sol </v>
          </cell>
        </row>
        <row r="99">
          <cell r="B99">
            <v>1105131</v>
          </cell>
          <cell r="C99" t="str">
            <v xml:space="preserve">Réparation des meubles, articles d'ameublement et revêtements de sol </v>
          </cell>
        </row>
        <row r="100">
          <cell r="B100">
            <v>110520</v>
          </cell>
          <cell r="C100" t="str">
            <v xml:space="preserve">ARTICLES DE MÉNAGE EN TEXTILES </v>
          </cell>
        </row>
        <row r="101">
          <cell r="B101">
            <v>110521</v>
          </cell>
          <cell r="C101" t="str">
            <v xml:space="preserve">Articles de ménage en textile </v>
          </cell>
        </row>
        <row r="102">
          <cell r="B102">
            <v>1105211</v>
          </cell>
          <cell r="C102" t="str">
            <v xml:space="preserve">Articles de ménage en textile </v>
          </cell>
        </row>
        <row r="103">
          <cell r="B103">
            <v>110530</v>
          </cell>
          <cell r="C103" t="str">
            <v xml:space="preserve">APPAREILS MENAGERS </v>
          </cell>
        </row>
        <row r="104">
          <cell r="B104">
            <v>110531</v>
          </cell>
          <cell r="C104" t="str">
            <v xml:space="preserve">Gros appareils ménagers, électriques ou non </v>
          </cell>
        </row>
        <row r="105">
          <cell r="B105">
            <v>1105311</v>
          </cell>
          <cell r="C105" t="str">
            <v>Gros appareils ménagers</v>
          </cell>
        </row>
        <row r="106">
          <cell r="B106">
            <v>110532</v>
          </cell>
          <cell r="C106" t="str">
            <v xml:space="preserve">Petits appareils électroménagers </v>
          </cell>
        </row>
        <row r="107">
          <cell r="B107">
            <v>1105321</v>
          </cell>
          <cell r="C107" t="str">
            <v>Petits appareils électroménagers</v>
          </cell>
        </row>
        <row r="108">
          <cell r="B108">
            <v>110533</v>
          </cell>
          <cell r="C108" t="str">
            <v xml:space="preserve">Réparation d'appareils ménagers </v>
          </cell>
        </row>
        <row r="109">
          <cell r="B109">
            <v>1105331</v>
          </cell>
          <cell r="C109" t="str">
            <v xml:space="preserve">Réparation d'appareils ménagers </v>
          </cell>
        </row>
        <row r="110">
          <cell r="B110">
            <v>110540</v>
          </cell>
          <cell r="C110" t="str">
            <v xml:space="preserve">Verrerie, vaisselle et ustensiles de ménage </v>
          </cell>
        </row>
        <row r="111">
          <cell r="B111">
            <v>110541</v>
          </cell>
          <cell r="C111" t="str">
            <v xml:space="preserve">Verrerie, vaisselle et ustensiles de ménage </v>
          </cell>
        </row>
        <row r="112">
          <cell r="B112">
            <v>1105411</v>
          </cell>
          <cell r="C112" t="str">
            <v xml:space="preserve">Verrerie, vaisselle et ustensiles de ménage </v>
          </cell>
        </row>
        <row r="113">
          <cell r="B113">
            <v>110550</v>
          </cell>
          <cell r="C113" t="str">
            <v xml:space="preserve">Outillage pour la maison et le jardin </v>
          </cell>
        </row>
        <row r="114">
          <cell r="B114">
            <v>110551</v>
          </cell>
          <cell r="C114" t="str">
            <v xml:space="preserve">Gros outillage </v>
          </cell>
        </row>
        <row r="115">
          <cell r="B115">
            <v>1105511</v>
          </cell>
          <cell r="C115" t="str">
            <v xml:space="preserve">Gros outillage </v>
          </cell>
        </row>
        <row r="116">
          <cell r="B116">
            <v>110552</v>
          </cell>
          <cell r="C116" t="str">
            <v xml:space="preserve">Petit outillage et accessoires divers </v>
          </cell>
        </row>
        <row r="117">
          <cell r="B117">
            <v>1105521</v>
          </cell>
          <cell r="C117" t="str">
            <v xml:space="preserve">Petit outillage et accessoires divers </v>
          </cell>
        </row>
        <row r="118">
          <cell r="B118">
            <v>110560</v>
          </cell>
          <cell r="C118" t="str">
            <v xml:space="preserve">BIENS ET SERVICES POUR L'ENTRETIEN COURANT DE L'HABITATION </v>
          </cell>
        </row>
        <row r="119">
          <cell r="B119">
            <v>110561</v>
          </cell>
          <cell r="C119" t="str">
            <v xml:space="preserve">Articles de ménage non durables </v>
          </cell>
        </row>
        <row r="120">
          <cell r="B120">
            <v>1105611</v>
          </cell>
          <cell r="C120" t="str">
            <v xml:space="preserve">Articles de ménage non durables </v>
          </cell>
        </row>
        <row r="121">
          <cell r="B121">
            <v>110562</v>
          </cell>
          <cell r="C121" t="str">
            <v>Services domestiques et autres services pour l'habitation</v>
          </cell>
        </row>
        <row r="122">
          <cell r="B122">
            <v>1105621</v>
          </cell>
          <cell r="C122" t="str">
            <v xml:space="preserve">Services domestiques </v>
          </cell>
        </row>
        <row r="123">
          <cell r="B123">
            <v>1105622</v>
          </cell>
          <cell r="C123" t="str">
            <v>Services liés à l'habitation</v>
          </cell>
        </row>
        <row r="124">
          <cell r="B124">
            <v>110600</v>
          </cell>
          <cell r="C124" t="str">
            <v xml:space="preserve">SANTÉ </v>
          </cell>
        </row>
        <row r="125">
          <cell r="B125">
            <v>110610</v>
          </cell>
          <cell r="C125" t="str">
            <v xml:space="preserve">PRODUITS ET APPAREILS THERAPEUTIQUES; MATERIEL MEDICAL </v>
          </cell>
        </row>
        <row r="126">
          <cell r="B126">
            <v>110611</v>
          </cell>
          <cell r="C126" t="str">
            <v xml:space="preserve">Produits pharmaceutiques </v>
          </cell>
        </row>
        <row r="127">
          <cell r="B127">
            <v>1106111</v>
          </cell>
          <cell r="C127" t="str">
            <v xml:space="preserve">Produits pharmaceutiques </v>
          </cell>
        </row>
        <row r="128">
          <cell r="B128">
            <v>110612</v>
          </cell>
          <cell r="C128" t="str">
            <v xml:space="preserve">Autres produits médicaux </v>
          </cell>
        </row>
        <row r="129">
          <cell r="B129">
            <v>1106121</v>
          </cell>
          <cell r="C129" t="str">
            <v>Autres produits médicaux</v>
          </cell>
        </row>
        <row r="130">
          <cell r="B130">
            <v>110613</v>
          </cell>
          <cell r="C130" t="str">
            <v xml:space="preserve">Appareils et matériels thérapeutiques </v>
          </cell>
        </row>
        <row r="131">
          <cell r="B131">
            <v>1106131</v>
          </cell>
          <cell r="C131" t="str">
            <v xml:space="preserve">Appareils et matériels thérapeutiques </v>
          </cell>
        </row>
        <row r="132">
          <cell r="B132">
            <v>110620</v>
          </cell>
          <cell r="C132" t="str">
            <v xml:space="preserve">SERVICES DE CONSULTATION EXTERNE </v>
          </cell>
        </row>
        <row r="133">
          <cell r="B133">
            <v>110621</v>
          </cell>
          <cell r="C133" t="str">
            <v xml:space="preserve">Services médicaux </v>
          </cell>
        </row>
        <row r="134">
          <cell r="B134">
            <v>1106211</v>
          </cell>
          <cell r="C134" t="str">
            <v xml:space="preserve">Services médicaux </v>
          </cell>
        </row>
        <row r="135">
          <cell r="B135">
            <v>110622</v>
          </cell>
          <cell r="C135" t="str">
            <v xml:space="preserve">Services dentaires </v>
          </cell>
        </row>
        <row r="136">
          <cell r="B136">
            <v>1106221</v>
          </cell>
          <cell r="C136" t="str">
            <v xml:space="preserve">Services dentaires </v>
          </cell>
        </row>
        <row r="137">
          <cell r="B137">
            <v>110623</v>
          </cell>
          <cell r="C137" t="str">
            <v xml:space="preserve">Services paramédicaux </v>
          </cell>
        </row>
        <row r="138">
          <cell r="B138">
            <v>1106231</v>
          </cell>
          <cell r="C138" t="str">
            <v xml:space="preserve">Services paramédicaux </v>
          </cell>
        </row>
        <row r="139">
          <cell r="B139">
            <v>110630</v>
          </cell>
          <cell r="C139" t="str">
            <v xml:space="preserve">SERVICES HOSPITALIERS </v>
          </cell>
        </row>
        <row r="140">
          <cell r="B140">
            <v>110631</v>
          </cell>
          <cell r="C140" t="str">
            <v xml:space="preserve">Services hospitaliers </v>
          </cell>
        </row>
        <row r="141">
          <cell r="B141">
            <v>1106311</v>
          </cell>
          <cell r="C141" t="str">
            <v xml:space="preserve">Services hospitaliers </v>
          </cell>
        </row>
        <row r="142">
          <cell r="B142">
            <v>110700</v>
          </cell>
          <cell r="C142" t="str">
            <v xml:space="preserve">TRANSPORTS  </v>
          </cell>
        </row>
        <row r="143">
          <cell r="B143">
            <v>110710</v>
          </cell>
          <cell r="C143" t="str">
            <v xml:space="preserve">ACHATS DE VÉHICULES </v>
          </cell>
        </row>
        <row r="144">
          <cell r="B144">
            <v>110711</v>
          </cell>
          <cell r="C144" t="str">
            <v xml:space="preserve">Voitures particulières </v>
          </cell>
        </row>
        <row r="145">
          <cell r="B145">
            <v>1107111</v>
          </cell>
          <cell r="C145" t="str">
            <v xml:space="preserve">Voitures particulières, Minibus, etc. </v>
          </cell>
        </row>
        <row r="146">
          <cell r="B146">
            <v>110712</v>
          </cell>
          <cell r="C146" t="str">
            <v xml:space="preserve">Motocycles </v>
          </cell>
        </row>
        <row r="147">
          <cell r="B147">
            <v>1107121</v>
          </cell>
          <cell r="C147" t="str">
            <v xml:space="preserve">Motocycles </v>
          </cell>
        </row>
        <row r="148">
          <cell r="B148">
            <v>110713</v>
          </cell>
          <cell r="C148" t="str">
            <v xml:space="preserve">Bicyclettes </v>
          </cell>
        </row>
        <row r="149">
          <cell r="B149">
            <v>1107131</v>
          </cell>
          <cell r="C149" t="str">
            <v xml:space="preserve">Bicyclettes </v>
          </cell>
        </row>
        <row r="150">
          <cell r="B150">
            <v>110714</v>
          </cell>
          <cell r="C150" t="str">
            <v xml:space="preserve">Véhicules à traction animale </v>
          </cell>
        </row>
        <row r="151">
          <cell r="B151">
            <v>1107141</v>
          </cell>
          <cell r="C151" t="str">
            <v xml:space="preserve">Véhicules à traction animale </v>
          </cell>
        </row>
        <row r="152">
          <cell r="B152">
            <v>110720</v>
          </cell>
          <cell r="C152" t="str">
            <v xml:space="preserve">UTILISATION DES VEHICULES PERSONNELS </v>
          </cell>
        </row>
        <row r="153">
          <cell r="B153">
            <v>110722</v>
          </cell>
          <cell r="C153" t="str">
            <v xml:space="preserve">Carburants et lubrifiants pour véhicules personnels </v>
          </cell>
        </row>
        <row r="154">
          <cell r="B154">
            <v>1107221</v>
          </cell>
          <cell r="C154" t="str">
            <v xml:space="preserve">Carburants et lubrifiants  </v>
          </cell>
        </row>
        <row r="155">
          <cell r="B155">
            <v>110723</v>
          </cell>
          <cell r="C155" t="str">
            <v xml:space="preserve">Entretien et réparation des véhicules personnels </v>
          </cell>
        </row>
        <row r="156">
          <cell r="B156">
            <v>1107231</v>
          </cell>
          <cell r="C156" t="str">
            <v>Entretien des véhicules personnels</v>
          </cell>
        </row>
        <row r="157">
          <cell r="B157">
            <v>110724</v>
          </cell>
          <cell r="C157" t="str">
            <v xml:space="preserve">Autres services relatifs aux véhicules personnels </v>
          </cell>
        </row>
        <row r="158">
          <cell r="B158">
            <v>1107241</v>
          </cell>
          <cell r="C158" t="str">
            <v xml:space="preserve">Autres services relatifs aux véhicules personnels </v>
          </cell>
        </row>
        <row r="159">
          <cell r="B159">
            <v>110730</v>
          </cell>
          <cell r="C159" t="str">
            <v xml:space="preserve">SERVICES DE TRANSPORT </v>
          </cell>
        </row>
        <row r="160">
          <cell r="B160">
            <v>110731</v>
          </cell>
          <cell r="C160" t="str">
            <v xml:space="preserve">Transport de voyageurs par chemin de fer </v>
          </cell>
        </row>
        <row r="161">
          <cell r="B161">
            <v>1107311</v>
          </cell>
          <cell r="C161" t="str">
            <v>Transport de voyageurs par chemin de fer</v>
          </cell>
        </row>
        <row r="162">
          <cell r="B162">
            <v>110732</v>
          </cell>
          <cell r="C162" t="str">
            <v xml:space="preserve">Transport de voyageurs par route </v>
          </cell>
        </row>
        <row r="163">
          <cell r="B163">
            <v>1107321</v>
          </cell>
          <cell r="C163" t="str">
            <v xml:space="preserve">Transport de voyageurs par route  </v>
          </cell>
        </row>
        <row r="164">
          <cell r="B164">
            <v>110733</v>
          </cell>
          <cell r="C164" t="str">
            <v xml:space="preserve">Transport de voyageurs par air </v>
          </cell>
        </row>
        <row r="165">
          <cell r="B165">
            <v>1107331</v>
          </cell>
          <cell r="C165" t="str">
            <v>Transport de voyageurs par air</v>
          </cell>
        </row>
        <row r="166">
          <cell r="B166">
            <v>110734</v>
          </cell>
          <cell r="C166" t="str">
            <v xml:space="preserve">Transport de voyageurs par mer et voies navigables intérieures </v>
          </cell>
        </row>
        <row r="167">
          <cell r="B167">
            <v>1107341</v>
          </cell>
          <cell r="C167" t="str">
            <v xml:space="preserve">Transport de voyageurs par mer et voies navigables intérieures </v>
          </cell>
        </row>
        <row r="168">
          <cell r="B168">
            <v>110735</v>
          </cell>
          <cell r="C168" t="str">
            <v xml:space="preserve">Transport combiné de voyageurs </v>
          </cell>
        </row>
        <row r="169">
          <cell r="B169">
            <v>1107351</v>
          </cell>
          <cell r="C169" t="str">
            <v xml:space="preserve">Transport combiné de voyageurs </v>
          </cell>
        </row>
        <row r="170">
          <cell r="B170">
            <v>110736</v>
          </cell>
          <cell r="C170" t="str">
            <v xml:space="preserve">Autres achats de services de transport </v>
          </cell>
        </row>
        <row r="171">
          <cell r="B171">
            <v>1107361</v>
          </cell>
          <cell r="C171" t="str">
            <v>Autres achats de services de transport</v>
          </cell>
        </row>
        <row r="172">
          <cell r="B172">
            <v>110800</v>
          </cell>
          <cell r="C172" t="str">
            <v xml:space="preserve">COMMUNICATIONS </v>
          </cell>
        </row>
        <row r="173">
          <cell r="B173">
            <v>110810</v>
          </cell>
          <cell r="C173" t="str">
            <v xml:space="preserve">SERVICES POSTAUX </v>
          </cell>
        </row>
        <row r="174">
          <cell r="B174">
            <v>110811</v>
          </cell>
          <cell r="C174" t="str">
            <v xml:space="preserve">Services postaux </v>
          </cell>
        </row>
        <row r="175">
          <cell r="B175">
            <v>1108111</v>
          </cell>
          <cell r="C175" t="str">
            <v>Services postaux</v>
          </cell>
        </row>
        <row r="176">
          <cell r="B176">
            <v>110820</v>
          </cell>
          <cell r="C176" t="str">
            <v xml:space="preserve">Téléphones et télécopieurs </v>
          </cell>
        </row>
        <row r="177">
          <cell r="B177">
            <v>110821</v>
          </cell>
          <cell r="C177" t="str">
            <v xml:space="preserve">TELEPHONES ET TELECOPIEURS </v>
          </cell>
        </row>
        <row r="178">
          <cell r="B178">
            <v>1108211</v>
          </cell>
          <cell r="C178" t="str">
            <v>Téléphones et télécopieurs</v>
          </cell>
        </row>
        <row r="179">
          <cell r="B179">
            <v>110830</v>
          </cell>
          <cell r="C179" t="str">
            <v xml:space="preserve">Services de téléphone et de télécopie </v>
          </cell>
        </row>
        <row r="180">
          <cell r="B180">
            <v>110831</v>
          </cell>
          <cell r="C180" t="str">
            <v xml:space="preserve">Services de téléphone et de télécopie </v>
          </cell>
        </row>
        <row r="181">
          <cell r="B181">
            <v>1108311</v>
          </cell>
          <cell r="C181" t="str">
            <v xml:space="preserve">Services de téléphone et de télécopie </v>
          </cell>
        </row>
        <row r="182">
          <cell r="B182">
            <v>110900</v>
          </cell>
          <cell r="C182" t="str">
            <v xml:space="preserve">LOISIRS ET CULTURE </v>
          </cell>
        </row>
        <row r="183">
          <cell r="B183">
            <v>110910</v>
          </cell>
          <cell r="C183" t="str">
            <v xml:space="preserve">ÉQUIPEMENTS AUDIOVISUELS, PHOTOGRAPHIQUES ET INFORMATIQUES </v>
          </cell>
        </row>
        <row r="184">
          <cell r="B184">
            <v>110911</v>
          </cell>
          <cell r="C184" t="str">
            <v xml:space="preserve">Équipements audiovisuels, photographiques et informatiques </v>
          </cell>
        </row>
        <row r="185">
          <cell r="B185">
            <v>1109111</v>
          </cell>
          <cell r="C185" t="str">
            <v xml:space="preserve">Équipements audiovisuels, photographiques et informatiques </v>
          </cell>
        </row>
        <row r="186">
          <cell r="B186">
            <v>110914</v>
          </cell>
          <cell r="C186" t="str">
            <v xml:space="preserve">Supports d’enregistrement </v>
          </cell>
        </row>
        <row r="187">
          <cell r="B187">
            <v>1109141</v>
          </cell>
          <cell r="C187" t="str">
            <v xml:space="preserve">Supports d’enregistrement </v>
          </cell>
        </row>
        <row r="188">
          <cell r="B188">
            <v>110915</v>
          </cell>
          <cell r="C188" t="str">
            <v xml:space="preserve">Réparation des équipements audiovisuels, photographiques et informatiques </v>
          </cell>
        </row>
        <row r="189">
          <cell r="B189">
            <v>1109151</v>
          </cell>
          <cell r="C189" t="str">
            <v xml:space="preserve">Réparation des équipements audiovisuels, photographiques et informatiques </v>
          </cell>
        </row>
        <row r="190">
          <cell r="B190">
            <v>110920</v>
          </cell>
          <cell r="C190" t="str">
            <v xml:space="preserve">AUTRES PRINCIPAUX BIENS DURABLES RECREATIFS ET CULTURELS </v>
          </cell>
        </row>
        <row r="191">
          <cell r="B191">
            <v>110921</v>
          </cell>
          <cell r="C191" t="str">
            <v>Principaux biens durables pour services récréatifs d’intérieur et de plein air</v>
          </cell>
        </row>
        <row r="192">
          <cell r="B192">
            <v>1109211</v>
          </cell>
          <cell r="C192" t="str">
            <v>Principaux biens durables pour services récréatifs de plein air</v>
          </cell>
        </row>
        <row r="193">
          <cell r="B193">
            <v>110923</v>
          </cell>
          <cell r="C193" t="str">
            <v>Entretien  des autres principaux  biens durables pour les services récréatifs et  culturels</v>
          </cell>
        </row>
        <row r="194">
          <cell r="B194">
            <v>1109231</v>
          </cell>
          <cell r="C194" t="str">
            <v>Entretien des autres principaux  biens durables pour les services récréatifs et  culturels</v>
          </cell>
        </row>
        <row r="195">
          <cell r="B195">
            <v>110930</v>
          </cell>
          <cell r="C195" t="str">
            <v>AUTRES ARTICLES ET EQUIPEMENTS DE LOISIRS, JARDINS ET ANIMAUX DOMESTIQUES</v>
          </cell>
        </row>
        <row r="196">
          <cell r="B196">
            <v>110931</v>
          </cell>
          <cell r="C196" t="str">
            <v xml:space="preserve">Autres articles et équipement de loisirs </v>
          </cell>
        </row>
        <row r="197">
          <cell r="B197">
            <v>1109311</v>
          </cell>
          <cell r="C197" t="str">
            <v xml:space="preserve">Autres articles de loisirs </v>
          </cell>
        </row>
        <row r="198">
          <cell r="B198">
            <v>110933</v>
          </cell>
          <cell r="C198" t="str">
            <v>Jardins et animaux domestiques</v>
          </cell>
        </row>
        <row r="199">
          <cell r="B199">
            <v>1109331</v>
          </cell>
          <cell r="C199" t="str">
            <v>Jardins et animaux domestiques</v>
          </cell>
        </row>
        <row r="200">
          <cell r="B200">
            <v>110935</v>
          </cell>
          <cell r="C200" t="str">
            <v xml:space="preserve">Services vétérinaires et autres services pour animaux domestiques </v>
          </cell>
        </row>
        <row r="201">
          <cell r="B201">
            <v>1109351</v>
          </cell>
          <cell r="C201" t="str">
            <v xml:space="preserve">Services vétérinaires et autres services pour animaux domestiques </v>
          </cell>
        </row>
        <row r="202">
          <cell r="B202">
            <v>110940</v>
          </cell>
          <cell r="C202" t="str">
            <v xml:space="preserve">Services récréatifs et culturels </v>
          </cell>
        </row>
        <row r="203">
          <cell r="B203">
            <v>110941</v>
          </cell>
          <cell r="C203" t="str">
            <v xml:space="preserve">Services sportifs et récréatifs </v>
          </cell>
        </row>
        <row r="204">
          <cell r="B204">
            <v>1109411</v>
          </cell>
          <cell r="C204" t="str">
            <v xml:space="preserve">Services sportifs et récréatifs </v>
          </cell>
        </row>
        <row r="205">
          <cell r="B205">
            <v>110942</v>
          </cell>
          <cell r="C205" t="str">
            <v xml:space="preserve">Services culturels </v>
          </cell>
        </row>
        <row r="206">
          <cell r="B206">
            <v>1109421</v>
          </cell>
          <cell r="C206" t="str">
            <v>Services culturels</v>
          </cell>
        </row>
        <row r="207">
          <cell r="B207">
            <v>110943</v>
          </cell>
          <cell r="C207" t="str">
            <v xml:space="preserve">JEUX DE HASARD </v>
          </cell>
        </row>
        <row r="208">
          <cell r="B208">
            <v>1109431</v>
          </cell>
          <cell r="C208" t="str">
            <v xml:space="preserve">Jeux de hasard </v>
          </cell>
        </row>
        <row r="209">
          <cell r="B209">
            <v>110950</v>
          </cell>
          <cell r="C209" t="str">
            <v xml:space="preserve">Journaux, livres et papeterie </v>
          </cell>
        </row>
        <row r="210">
          <cell r="B210">
            <v>110951</v>
          </cell>
          <cell r="C210" t="str">
            <v xml:space="preserve">Journaux, livres et papeterie </v>
          </cell>
        </row>
        <row r="211">
          <cell r="B211">
            <v>1109511</v>
          </cell>
          <cell r="C211" t="str">
            <v xml:space="preserve">Journaux, livres et papeterie </v>
          </cell>
        </row>
        <row r="212">
          <cell r="B212">
            <v>110960</v>
          </cell>
          <cell r="C212" t="str">
            <v>VOYAGES ORGANISES</v>
          </cell>
        </row>
        <row r="213">
          <cell r="B213">
            <v>110961</v>
          </cell>
          <cell r="C213" t="str">
            <v xml:space="preserve">Voyages organisés </v>
          </cell>
        </row>
        <row r="214">
          <cell r="B214">
            <v>1109611</v>
          </cell>
          <cell r="C214" t="str">
            <v xml:space="preserve">Voyages organisés </v>
          </cell>
        </row>
        <row r="215">
          <cell r="B215">
            <v>111000</v>
          </cell>
          <cell r="C215" t="str">
            <v xml:space="preserve">EDUCATION </v>
          </cell>
        </row>
        <row r="216">
          <cell r="B216">
            <v>111010</v>
          </cell>
          <cell r="C216" t="str">
            <v xml:space="preserve">EDUCATION </v>
          </cell>
        </row>
        <row r="217">
          <cell r="B217">
            <v>111011</v>
          </cell>
          <cell r="C217" t="str">
            <v xml:space="preserve">Education </v>
          </cell>
        </row>
        <row r="218">
          <cell r="B218">
            <v>1110111</v>
          </cell>
          <cell r="C218" t="str">
            <v xml:space="preserve">Education </v>
          </cell>
        </row>
        <row r="219">
          <cell r="B219">
            <v>111100</v>
          </cell>
          <cell r="C219" t="str">
            <v xml:space="preserve">RESTAURANTS ET HOTELS </v>
          </cell>
        </row>
        <row r="220">
          <cell r="B220">
            <v>111110</v>
          </cell>
          <cell r="C220" t="str">
            <v xml:space="preserve">Services de restauration </v>
          </cell>
        </row>
        <row r="221">
          <cell r="B221">
            <v>111111</v>
          </cell>
          <cell r="C221" t="str">
            <v xml:space="preserve">Services de restauration </v>
          </cell>
        </row>
        <row r="222">
          <cell r="B222">
            <v>1111111</v>
          </cell>
          <cell r="C222" t="str">
            <v xml:space="preserve">Services de restauration </v>
          </cell>
        </row>
        <row r="223">
          <cell r="B223">
            <v>111120</v>
          </cell>
          <cell r="C223" t="str">
            <v xml:space="preserve">Services d'hébergement  </v>
          </cell>
        </row>
        <row r="224">
          <cell r="B224">
            <v>111121</v>
          </cell>
          <cell r="C224" t="str">
            <v xml:space="preserve">Services d'hébergement  </v>
          </cell>
        </row>
        <row r="225">
          <cell r="B225">
            <v>1111211</v>
          </cell>
          <cell r="C225" t="str">
            <v xml:space="preserve">Services d'hébergement   </v>
          </cell>
        </row>
        <row r="226">
          <cell r="B226">
            <v>111200</v>
          </cell>
          <cell r="C226" t="str">
            <v xml:space="preserve">AUTRES BIENS ET SERVICES </v>
          </cell>
        </row>
        <row r="227">
          <cell r="B227">
            <v>111210</v>
          </cell>
          <cell r="C227" t="str">
            <v xml:space="preserve">Soins personnels </v>
          </cell>
        </row>
        <row r="228">
          <cell r="B228">
            <v>111211</v>
          </cell>
          <cell r="C228" t="str">
            <v xml:space="preserve">Salons de coiffure et esthétique corporelle </v>
          </cell>
        </row>
        <row r="229">
          <cell r="B229">
            <v>1112111</v>
          </cell>
          <cell r="C229" t="str">
            <v xml:space="preserve">Salons de coiffure et esthétique  </v>
          </cell>
        </row>
        <row r="230">
          <cell r="B230">
            <v>111212</v>
          </cell>
          <cell r="C230" t="str">
            <v xml:space="preserve">Appareils, articles et produits pour les soins personnels </v>
          </cell>
        </row>
        <row r="231">
          <cell r="B231">
            <v>1112121</v>
          </cell>
          <cell r="C231" t="str">
            <v xml:space="preserve">Appareils, articles et produits pour les soins personnels </v>
          </cell>
        </row>
        <row r="232">
          <cell r="B232">
            <v>111220</v>
          </cell>
          <cell r="C232" t="str">
            <v xml:space="preserve">PROSTITUTION  </v>
          </cell>
        </row>
        <row r="233">
          <cell r="B233">
            <v>111221</v>
          </cell>
          <cell r="C233" t="str">
            <v xml:space="preserve">Prostitution </v>
          </cell>
        </row>
        <row r="234">
          <cell r="B234">
            <v>1112211</v>
          </cell>
          <cell r="C234" t="str">
            <v xml:space="preserve">Prostitution </v>
          </cell>
        </row>
        <row r="235">
          <cell r="B235">
            <v>111230</v>
          </cell>
          <cell r="C235" t="str">
            <v xml:space="preserve">Effets personnels n.d.a </v>
          </cell>
        </row>
        <row r="236">
          <cell r="B236">
            <v>111231</v>
          </cell>
          <cell r="C236" t="str">
            <v xml:space="preserve">Articles de bijouterie, de joaillerie et d’horlogerie </v>
          </cell>
        </row>
        <row r="237">
          <cell r="B237">
            <v>1112311</v>
          </cell>
          <cell r="C237" t="str">
            <v>Articles de bijouterie, de joaillerie et d’horlogerie</v>
          </cell>
        </row>
        <row r="238">
          <cell r="B238">
            <v>111232</v>
          </cell>
          <cell r="C238" t="str">
            <v xml:space="preserve">Autres effets personnels </v>
          </cell>
        </row>
        <row r="239">
          <cell r="B239">
            <v>1112321</v>
          </cell>
          <cell r="C239" t="str">
            <v xml:space="preserve">Autres effets personnels </v>
          </cell>
        </row>
        <row r="240">
          <cell r="B240">
            <v>111240</v>
          </cell>
          <cell r="C240" t="str">
            <v xml:space="preserve">Protection sociale </v>
          </cell>
        </row>
        <row r="241">
          <cell r="B241">
            <v>111241</v>
          </cell>
          <cell r="C241" t="str">
            <v xml:space="preserve">Protection sociale </v>
          </cell>
        </row>
        <row r="242">
          <cell r="B242">
            <v>1112411</v>
          </cell>
          <cell r="C242" t="str">
            <v xml:space="preserve">Protection sociale </v>
          </cell>
        </row>
        <row r="243">
          <cell r="B243">
            <v>111250</v>
          </cell>
          <cell r="C243" t="str">
            <v xml:space="preserve">Assurances </v>
          </cell>
        </row>
        <row r="244">
          <cell r="B244">
            <v>111251</v>
          </cell>
          <cell r="C244" t="str">
            <v xml:space="preserve">Assurance </v>
          </cell>
        </row>
        <row r="245">
          <cell r="B245">
            <v>1112511</v>
          </cell>
          <cell r="C245" t="str">
            <v xml:space="preserve">Assurance </v>
          </cell>
        </row>
        <row r="246">
          <cell r="B246">
            <v>111260</v>
          </cell>
          <cell r="C246" t="str">
            <v xml:space="preserve">Services financiers. </v>
          </cell>
        </row>
        <row r="247">
          <cell r="B247">
            <v>111261</v>
          </cell>
          <cell r="C247" t="str">
            <v xml:space="preserve">SIFIM </v>
          </cell>
        </row>
        <row r="248">
          <cell r="B248">
            <v>1112611</v>
          </cell>
          <cell r="C248" t="str">
            <v xml:space="preserve">SIFIM </v>
          </cell>
        </row>
        <row r="249">
          <cell r="B249">
            <v>111262</v>
          </cell>
          <cell r="C249" t="str">
            <v xml:space="preserve">Autres services financiers n.c.a. </v>
          </cell>
        </row>
        <row r="250">
          <cell r="B250">
            <v>1112621</v>
          </cell>
          <cell r="C250" t="str">
            <v xml:space="preserve">Autres services financiers n.c.a. </v>
          </cell>
        </row>
        <row r="251">
          <cell r="B251">
            <v>111270</v>
          </cell>
          <cell r="C251" t="str">
            <v>Autres services n.c.a. </v>
          </cell>
        </row>
        <row r="252">
          <cell r="B252">
            <v>111271</v>
          </cell>
          <cell r="C252" t="str">
            <v xml:space="preserve">Autres services n.c.a </v>
          </cell>
        </row>
        <row r="253">
          <cell r="B253">
            <v>1112711</v>
          </cell>
          <cell r="C253" t="str">
            <v xml:space="preserve">Autres services n.c.a </v>
          </cell>
        </row>
        <row r="254">
          <cell r="B254">
            <v>111300</v>
          </cell>
          <cell r="C254" t="str">
            <v>ACHATS NETS A L’ETRANGER</v>
          </cell>
        </row>
        <row r="255">
          <cell r="B255">
            <v>111310</v>
          </cell>
          <cell r="C255" t="str">
            <v>ACHATS NETS A L’ETRANGER</v>
          </cell>
        </row>
        <row r="256">
          <cell r="B256">
            <v>111311</v>
          </cell>
          <cell r="C256" t="str">
            <v>Achats nets à l’étranger</v>
          </cell>
        </row>
        <row r="257">
          <cell r="B257">
            <v>1113111</v>
          </cell>
          <cell r="C257" t="str">
            <v>Achats faits par  les ménages résidents dans le reste du monde</v>
          </cell>
        </row>
        <row r="258">
          <cell r="B258">
            <v>1113112</v>
          </cell>
          <cell r="C258" t="str">
            <v>Achats  faits par les ménages non résidents sur le territoire économique du pays</v>
          </cell>
        </row>
        <row r="259">
          <cell r="B259">
            <v>120000</v>
          </cell>
          <cell r="C259" t="str">
            <v xml:space="preserve">Dépenses de consommation individuelle à la charge des institutions sans but lucratif au service des ménages </v>
          </cell>
        </row>
        <row r="260">
          <cell r="B260">
            <v>120100</v>
          </cell>
          <cell r="C260" t="str">
            <v xml:space="preserve">Dépenses de consommation individuelle à la charge des institutions sans but lucratif au service des ménages </v>
          </cell>
        </row>
        <row r="261">
          <cell r="B261">
            <v>120110</v>
          </cell>
          <cell r="C261" t="str">
            <v xml:space="preserve">Dépenses de consommation individuelle à la charge des institutions sans but lucratif au service des ménages </v>
          </cell>
        </row>
        <row r="262">
          <cell r="B262">
            <v>1201111</v>
          </cell>
          <cell r="C262" t="str">
            <v xml:space="preserve">Dépenses de consommation individuelle à la charge des institutions sans but lucratif au service des ménages </v>
          </cell>
        </row>
        <row r="263">
          <cell r="B263">
            <v>130000</v>
          </cell>
          <cell r="C263" t="str">
            <v xml:space="preserve">Dépenses de consommation individuelle à la charge des administrations publiques </v>
          </cell>
        </row>
        <row r="264">
          <cell r="B264">
            <v>130100</v>
          </cell>
          <cell r="C264" t="str">
            <v xml:space="preserve">LOGEMENT </v>
          </cell>
        </row>
        <row r="265">
          <cell r="B265">
            <v>130110</v>
          </cell>
          <cell r="C265" t="str">
            <v>LOGEMENT</v>
          </cell>
        </row>
        <row r="266">
          <cell r="B266">
            <v>130111</v>
          </cell>
          <cell r="C266" t="str">
            <v>Logement</v>
          </cell>
        </row>
        <row r="267">
          <cell r="B267">
            <v>1301111</v>
          </cell>
          <cell r="C267" t="str">
            <v xml:space="preserve">Logement </v>
          </cell>
        </row>
        <row r="268">
          <cell r="B268">
            <v>130200</v>
          </cell>
          <cell r="C268" t="str">
            <v xml:space="preserve">SANTE </v>
          </cell>
        </row>
        <row r="269">
          <cell r="B269">
            <v>130210</v>
          </cell>
          <cell r="C269" t="str">
            <v xml:space="preserve">PRESTATIONS MEDICALES ET REMBOURSEMENTS ¶ </v>
          </cell>
        </row>
        <row r="270">
          <cell r="B270">
            <v>130211</v>
          </cell>
          <cell r="C270" t="str">
            <v>Produits et appareils thérapeutiques; matériel médical</v>
          </cell>
        </row>
        <row r="271">
          <cell r="B271">
            <v>1302111</v>
          </cell>
          <cell r="C271" t="str">
            <v xml:space="preserve">Produits pharmaceutiques  </v>
          </cell>
        </row>
        <row r="272">
          <cell r="B272">
            <v>1302112</v>
          </cell>
          <cell r="C272" t="str">
            <v xml:space="preserve">Autres produits médicaux  </v>
          </cell>
        </row>
        <row r="273">
          <cell r="B273">
            <v>1302113</v>
          </cell>
          <cell r="C273" t="str">
            <v xml:space="preserve">Appareils et matériel thérapeutiques </v>
          </cell>
        </row>
        <row r="274">
          <cell r="B274">
            <v>130212</v>
          </cell>
          <cell r="C274" t="str">
            <v>SERVICES DE SANTE</v>
          </cell>
        </row>
        <row r="275">
          <cell r="B275">
            <v>1302121</v>
          </cell>
          <cell r="C275" t="str">
            <v xml:space="preserve">Services médicaux de consultation externe </v>
          </cell>
        </row>
        <row r="276">
          <cell r="B276">
            <v>1302122</v>
          </cell>
          <cell r="C276" t="str">
            <v>Services dentaires de consultation externe</v>
          </cell>
        </row>
        <row r="277">
          <cell r="B277">
            <v>1302123</v>
          </cell>
          <cell r="C277" t="str">
            <v xml:space="preserve">Services paramédicaux externes </v>
          </cell>
        </row>
        <row r="278">
          <cell r="B278">
            <v>1302124</v>
          </cell>
          <cell r="C278" t="str">
            <v xml:space="preserve">Services hospitaliers </v>
          </cell>
        </row>
        <row r="279">
          <cell r="B279">
            <v>130220</v>
          </cell>
          <cell r="C279" t="str">
            <v xml:space="preserve">PRODUCTION DE SERVICES DE SANTE  </v>
          </cell>
        </row>
        <row r="280">
          <cell r="B280">
            <v>130221</v>
          </cell>
          <cell r="C280" t="str">
            <v>Rémunération des salariés</v>
          </cell>
        </row>
        <row r="281">
          <cell r="B281">
            <v>1302211</v>
          </cell>
          <cell r="C281" t="str">
            <v>Rémunération des salariés</v>
          </cell>
        </row>
        <row r="282">
          <cell r="B282">
            <v>130222</v>
          </cell>
          <cell r="C282" t="str">
            <v>Consommation intermédiaire</v>
          </cell>
        </row>
        <row r="283">
          <cell r="B283">
            <v>1302221</v>
          </cell>
          <cell r="C283" t="str">
            <v>Consommation intermédiaire</v>
          </cell>
        </row>
        <row r="284">
          <cell r="B284">
            <v>130223</v>
          </cell>
          <cell r="C284" t="str">
            <v xml:space="preserve">Excédent brut d'exploitation </v>
          </cell>
        </row>
        <row r="285">
          <cell r="B285">
            <v>1302231</v>
          </cell>
          <cell r="C285" t="str">
            <v xml:space="preserve">Excédent brut d'exploitation </v>
          </cell>
        </row>
        <row r="286">
          <cell r="B286">
            <v>130224</v>
          </cell>
          <cell r="C286" t="str">
            <v>Impôts nets sur la production</v>
          </cell>
        </row>
        <row r="287">
          <cell r="B287">
            <v>1302241</v>
          </cell>
          <cell r="C287" t="str">
            <v xml:space="preserve">Impôts nets sur la production </v>
          </cell>
        </row>
        <row r="288">
          <cell r="B288">
            <v>130225</v>
          </cell>
          <cell r="C288" t="str">
            <v xml:space="preserve">Recettes sur les ventes </v>
          </cell>
        </row>
        <row r="289">
          <cell r="B289">
            <v>1302251</v>
          </cell>
          <cell r="C289" t="str">
            <v xml:space="preserve">Recettes sur les ventes </v>
          </cell>
        </row>
        <row r="290">
          <cell r="B290">
            <v>130300</v>
          </cell>
          <cell r="C290" t="str">
            <v xml:space="preserve">LOISIRS ET CULTURE  </v>
          </cell>
        </row>
        <row r="291">
          <cell r="B291">
            <v>130310</v>
          </cell>
          <cell r="C291" t="str">
            <v xml:space="preserve">LOISIRS ET CULTURE  </v>
          </cell>
        </row>
        <row r="292">
          <cell r="B292">
            <v>130311</v>
          </cell>
          <cell r="C292" t="str">
            <v xml:space="preserve">Loisirs et cultures </v>
          </cell>
        </row>
        <row r="293">
          <cell r="B293">
            <v>1303111</v>
          </cell>
          <cell r="C293" t="str">
            <v xml:space="preserve">Loisirs et cultures </v>
          </cell>
        </row>
        <row r="294">
          <cell r="B294">
            <v>130400</v>
          </cell>
          <cell r="C294" t="str">
            <v xml:space="preserve">ENSEIGNEMENT  </v>
          </cell>
        </row>
        <row r="295">
          <cell r="B295">
            <v>130410</v>
          </cell>
          <cell r="C295" t="str">
            <v>PRESTATIONS SCOLAIRES ET REMBOURSEMENTS</v>
          </cell>
        </row>
        <row r="296">
          <cell r="B296">
            <v>130411</v>
          </cell>
          <cell r="C296" t="str">
            <v>Prestations scolaires et remboursements</v>
          </cell>
        </row>
        <row r="297">
          <cell r="B297">
            <v>1304111</v>
          </cell>
          <cell r="C297" t="str">
            <v xml:space="preserve">Prestations scolaires et remboursements </v>
          </cell>
        </row>
        <row r="298">
          <cell r="B298">
            <v>130420</v>
          </cell>
          <cell r="C298" t="str">
            <v xml:space="preserve">PRODUCTION DE SERVICES D’ENSEIGNEMENT </v>
          </cell>
        </row>
        <row r="299">
          <cell r="B299">
            <v>130421</v>
          </cell>
          <cell r="C299" t="str">
            <v>Rémunération des salariés</v>
          </cell>
        </row>
        <row r="300">
          <cell r="B300">
            <v>1304211</v>
          </cell>
          <cell r="C300" t="str">
            <v>Rémunération des salariés</v>
          </cell>
        </row>
        <row r="301">
          <cell r="B301">
            <v>130422</v>
          </cell>
          <cell r="C301" t="str">
            <v>Consommation intermédiaire</v>
          </cell>
        </row>
        <row r="302">
          <cell r="B302">
            <v>1304221</v>
          </cell>
          <cell r="C302" t="str">
            <v>Consommation intermédiaire</v>
          </cell>
        </row>
        <row r="303">
          <cell r="B303">
            <v>130423</v>
          </cell>
          <cell r="C303" t="str">
            <v xml:space="preserve">Excédent brut d'exploitation </v>
          </cell>
        </row>
        <row r="304">
          <cell r="B304">
            <v>1304231</v>
          </cell>
          <cell r="C304" t="str">
            <v xml:space="preserve">Excédent brut d'exploitation </v>
          </cell>
        </row>
        <row r="305">
          <cell r="B305">
            <v>130424</v>
          </cell>
          <cell r="C305" t="str">
            <v>Impôts nets sur la production</v>
          </cell>
        </row>
        <row r="306">
          <cell r="B306">
            <v>1304241</v>
          </cell>
          <cell r="C306" t="str">
            <v xml:space="preserve">Impôts nets sur la production </v>
          </cell>
        </row>
        <row r="307">
          <cell r="B307">
            <v>130425</v>
          </cell>
          <cell r="C307" t="str">
            <v xml:space="preserve">Recettes sur les ventes </v>
          </cell>
        </row>
        <row r="308">
          <cell r="B308">
            <v>1304251</v>
          </cell>
          <cell r="C308" t="str">
            <v xml:space="preserve">Recettes sur les ventes </v>
          </cell>
        </row>
        <row r="309">
          <cell r="B309">
            <v>130500</v>
          </cell>
          <cell r="C309" t="str">
            <v>PROTECTION SOCIALE</v>
          </cell>
        </row>
        <row r="310">
          <cell r="B310">
            <v>130510</v>
          </cell>
          <cell r="C310" t="str">
            <v xml:space="preserve">PROTECTION SOCIALE  </v>
          </cell>
        </row>
        <row r="311">
          <cell r="B311">
            <v>130511</v>
          </cell>
          <cell r="C311" t="str">
            <v xml:space="preserve">Protection sociale : prestations en espèces ou en nature </v>
          </cell>
        </row>
        <row r="312">
          <cell r="B312">
            <v>1305111</v>
          </cell>
          <cell r="C312" t="str">
            <v>Protection sociale :</v>
          </cell>
        </row>
        <row r="313">
          <cell r="B313">
            <v>140000</v>
          </cell>
          <cell r="C313" t="str">
            <v>Dépenses de consommation collective à la charge des administrations publiques</v>
          </cell>
        </row>
        <row r="314">
          <cell r="B314">
            <v>140100</v>
          </cell>
          <cell r="C314" t="str">
            <v>Services collectifs</v>
          </cell>
        </row>
        <row r="315">
          <cell r="B315">
            <v>140110</v>
          </cell>
          <cell r="C315" t="str">
            <v>Services collectifs</v>
          </cell>
        </row>
        <row r="316">
          <cell r="B316">
            <v>140111</v>
          </cell>
          <cell r="C316" t="str">
            <v xml:space="preserve">Rémunération des salariés  </v>
          </cell>
        </row>
        <row r="317">
          <cell r="B317">
            <v>1401111</v>
          </cell>
          <cell r="C317" t="str">
            <v xml:space="preserve">Rémunération des salariés  </v>
          </cell>
        </row>
        <row r="318">
          <cell r="B318">
            <v>140112</v>
          </cell>
          <cell r="C318" t="str">
            <v xml:space="preserve">Consommation intermédiaire </v>
          </cell>
        </row>
        <row r="319">
          <cell r="B319">
            <v>1401121</v>
          </cell>
          <cell r="C319" t="str">
            <v xml:space="preserve">Consommation intermédiaire </v>
          </cell>
        </row>
        <row r="320">
          <cell r="B320">
            <v>140113</v>
          </cell>
          <cell r="C320" t="str">
            <v xml:space="preserve">Excédent brut d'opération </v>
          </cell>
        </row>
        <row r="321">
          <cell r="B321">
            <v>1401131</v>
          </cell>
          <cell r="C321" t="str">
            <v xml:space="preserve">Excédent brut d'exploitation </v>
          </cell>
        </row>
        <row r="322">
          <cell r="B322">
            <v>140114</v>
          </cell>
          <cell r="C322" t="str">
            <v xml:space="preserve">Impôts nets sur la production </v>
          </cell>
        </row>
        <row r="323">
          <cell r="B323">
            <v>1401141</v>
          </cell>
          <cell r="C323" t="str">
            <v xml:space="preserve">Impôts nets sur la production </v>
          </cell>
        </row>
        <row r="324">
          <cell r="B324">
            <v>140115</v>
          </cell>
          <cell r="C324" t="str">
            <v xml:space="preserve">Recettes issues des  ventes </v>
          </cell>
        </row>
        <row r="325">
          <cell r="B325">
            <v>1401151</v>
          </cell>
          <cell r="C325" t="str">
            <v xml:space="preserve">Recettes sur les  ventes </v>
          </cell>
        </row>
        <row r="326">
          <cell r="B326">
            <v>150000</v>
          </cell>
          <cell r="C326" t="str">
            <v>FORMATION BRUTE DE CAPITAL FIXE</v>
          </cell>
        </row>
        <row r="327">
          <cell r="B327">
            <v>150100</v>
          </cell>
          <cell r="C327" t="str">
            <v>MACHINES ET ÉQUIPEMENT ¶</v>
          </cell>
        </row>
        <row r="328">
          <cell r="B328">
            <v>150110</v>
          </cell>
          <cell r="C328" t="str">
            <v xml:space="preserve">PRODUCTION DE METAUX ET ÉQUIPEMENT </v>
          </cell>
        </row>
        <row r="329">
          <cell r="B329">
            <v>150111</v>
          </cell>
          <cell r="C329" t="str">
            <v xml:space="preserve">Produits fabriqués en métal, sauf machines et équipement </v>
          </cell>
        </row>
        <row r="330">
          <cell r="B330">
            <v>1501111</v>
          </cell>
          <cell r="C330" t="str">
            <v>Produits fabriqués en métal</v>
          </cell>
        </row>
        <row r="331">
          <cell r="B331">
            <v>150112</v>
          </cell>
          <cell r="C331" t="str">
            <v>Machines pour tout usage</v>
          </cell>
        </row>
        <row r="332">
          <cell r="B332">
            <v>1501121</v>
          </cell>
          <cell r="C332" t="str">
            <v>Machines pour tout usage</v>
          </cell>
        </row>
        <row r="333">
          <cell r="B333">
            <v>150113</v>
          </cell>
          <cell r="C333" t="str">
            <v xml:space="preserve">Machines a usage spécial </v>
          </cell>
        </row>
        <row r="334">
          <cell r="B334">
            <v>1501131</v>
          </cell>
          <cell r="C334" t="str">
            <v>Machines à usage spécial</v>
          </cell>
        </row>
        <row r="335">
          <cell r="B335">
            <v>150114</v>
          </cell>
          <cell r="C335" t="str">
            <v xml:space="preserve">Équipement électrique et optique </v>
          </cell>
        </row>
        <row r="336">
          <cell r="B336">
            <v>1501141</v>
          </cell>
          <cell r="C336" t="str">
            <v>Equipement électrique et optique</v>
          </cell>
        </row>
        <row r="337">
          <cell r="B337">
            <v>150115</v>
          </cell>
          <cell r="C337" t="str">
            <v xml:space="preserve">Autres produits manufacturés n.c.a </v>
          </cell>
        </row>
        <row r="338">
          <cell r="B338">
            <v>1501151</v>
          </cell>
          <cell r="C338" t="str">
            <v>Autres produits manufacturés n.c.a</v>
          </cell>
        </row>
        <row r="339">
          <cell r="B339">
            <v>150120</v>
          </cell>
          <cell r="C339" t="str">
            <v>EQUIPEMENT DE TRANSPORT</v>
          </cell>
        </row>
        <row r="340">
          <cell r="B340">
            <v>150121</v>
          </cell>
          <cell r="C340" t="str">
            <v>Equipement de transport routier</v>
          </cell>
        </row>
        <row r="341">
          <cell r="B341">
            <v>1501211</v>
          </cell>
          <cell r="C341" t="str">
            <v>Véhicules à moteur, remorques et semi-remorques</v>
          </cell>
        </row>
        <row r="342">
          <cell r="B342">
            <v>1501212</v>
          </cell>
          <cell r="C342" t="str">
            <v>Véhicules à moteur, remorques et semi-remorques</v>
          </cell>
        </row>
        <row r="343">
          <cell r="B343">
            <v>150122</v>
          </cell>
          <cell r="C343" t="str">
            <v>Autres équipements de transport</v>
          </cell>
        </row>
        <row r="344">
          <cell r="B344">
            <v>1501221</v>
          </cell>
          <cell r="C344" t="str">
            <v>Autres équipements de transport</v>
          </cell>
        </row>
        <row r="345">
          <cell r="B345">
            <v>150200</v>
          </cell>
          <cell r="C345" t="str">
            <v>CONSTRUCTION</v>
          </cell>
        </row>
        <row r="346">
          <cell r="B346">
            <v>150210</v>
          </cell>
          <cell r="C346" t="str">
            <v>BÂTIMENTS RÉSIDENTIELS</v>
          </cell>
        </row>
        <row r="347">
          <cell r="B347">
            <v>150211</v>
          </cell>
          <cell r="C347" t="str">
            <v xml:space="preserve">Bâtiments résidentiels </v>
          </cell>
        </row>
        <row r="348">
          <cell r="B348">
            <v>1502111</v>
          </cell>
          <cell r="C348" t="str">
            <v xml:space="preserve">Bâtiments résidentiels </v>
          </cell>
        </row>
        <row r="349">
          <cell r="B349">
            <v>150220</v>
          </cell>
          <cell r="C349" t="str">
            <v>BÂTIMENTS NON RÉSIDENTIELS</v>
          </cell>
        </row>
        <row r="350">
          <cell r="B350">
            <v>150221</v>
          </cell>
          <cell r="C350" t="str">
            <v xml:space="preserve">Bâtiments non résidentiels </v>
          </cell>
        </row>
        <row r="351">
          <cell r="B351">
            <v>1502211</v>
          </cell>
          <cell r="C351" t="str">
            <v>Bâtiments non résidentiels</v>
          </cell>
        </row>
        <row r="352">
          <cell r="B352">
            <v>150230</v>
          </cell>
          <cell r="C352" t="str">
            <v>TRAVAUX DE GENIE CIVIL</v>
          </cell>
        </row>
        <row r="353">
          <cell r="B353">
            <v>150231</v>
          </cell>
          <cell r="C353" t="str">
            <v xml:space="preserve">Travaux de génie civil </v>
          </cell>
        </row>
        <row r="354">
          <cell r="B354">
            <v>1502311</v>
          </cell>
          <cell r="C354" t="str">
            <v xml:space="preserve">Travaux de génie civil </v>
          </cell>
        </row>
        <row r="355">
          <cell r="B355">
            <v>150300</v>
          </cell>
          <cell r="C355" t="str">
            <v>AUTRES PRODUITS</v>
          </cell>
        </row>
        <row r="356">
          <cell r="B356">
            <v>150310</v>
          </cell>
          <cell r="C356" t="str">
            <v>AUTRES PRODUITS</v>
          </cell>
        </row>
        <row r="357">
          <cell r="B357">
            <v>150311</v>
          </cell>
          <cell r="C357" t="str">
            <v xml:space="preserve">Autres produits </v>
          </cell>
        </row>
        <row r="358">
          <cell r="B358">
            <v>1503111</v>
          </cell>
          <cell r="C358" t="str">
            <v>Autres produits</v>
          </cell>
        </row>
        <row r="359">
          <cell r="B359">
            <v>160000</v>
          </cell>
          <cell r="C359" t="str">
            <v>VARIATIONS DE STOCKS ET ACQUISITIONS MOINS CESSION D’OBJETS DE VALEUR</v>
          </cell>
        </row>
        <row r="360">
          <cell r="B360">
            <v>160100</v>
          </cell>
          <cell r="C360" t="str">
            <v>VARIATIONS DE STOCKS</v>
          </cell>
        </row>
        <row r="361">
          <cell r="B361">
            <v>160110</v>
          </cell>
          <cell r="C361" t="str">
            <v>VARIATIONS DE STOCKS</v>
          </cell>
        </row>
        <row r="362">
          <cell r="B362">
            <v>160111</v>
          </cell>
          <cell r="C362" t="str">
            <v>Variations de stocks</v>
          </cell>
        </row>
        <row r="363">
          <cell r="B363">
            <v>1601111</v>
          </cell>
          <cell r="C363" t="str">
            <v>Valeur des stocks à l'ouverture</v>
          </cell>
        </row>
        <row r="364">
          <cell r="B364">
            <v>1601112</v>
          </cell>
          <cell r="C364" t="str">
            <v xml:space="preserve">Valeur de clôture des stocks  </v>
          </cell>
        </row>
        <row r="365">
          <cell r="B365">
            <v>160200</v>
          </cell>
          <cell r="C365" t="str">
            <v>ACQUISITIONS MOINS CESSION D’OBJETS DE VALEUR</v>
          </cell>
        </row>
        <row r="366">
          <cell r="B366">
            <v>160210</v>
          </cell>
          <cell r="C366" t="str">
            <v>ACQUISITIONS MOINS CESSION D’OBJETS DE VALEUR</v>
          </cell>
        </row>
        <row r="367">
          <cell r="B367">
            <v>160211</v>
          </cell>
          <cell r="C367" t="str">
            <v>Acquisitions moins cession d’objets de valeur</v>
          </cell>
        </row>
        <row r="368">
          <cell r="B368">
            <v>1602111</v>
          </cell>
          <cell r="C368" t="str">
            <v>Acquisitions des objets  de valeur</v>
          </cell>
        </row>
        <row r="369">
          <cell r="B369">
            <v>1602112</v>
          </cell>
          <cell r="C369" t="str">
            <v>Cession d’objets de valeur</v>
          </cell>
        </row>
        <row r="370">
          <cell r="B370">
            <v>170000</v>
          </cell>
          <cell r="C370" t="str">
            <v>SOLDE DES EXPORTATIONS ET DES IMPORTATIONS</v>
          </cell>
        </row>
        <row r="371">
          <cell r="B371">
            <v>170100</v>
          </cell>
          <cell r="C371" t="str">
            <v>SOLDE DES EXPORTATIONS ET DES IMPORTATIONS</v>
          </cell>
        </row>
        <row r="372">
          <cell r="B372">
            <v>170110</v>
          </cell>
          <cell r="C372" t="str">
            <v>SOLDE DES EXPORTATIONS ET DES IMPORTATIONS</v>
          </cell>
        </row>
        <row r="373">
          <cell r="B373">
            <v>170111</v>
          </cell>
          <cell r="C373" t="str">
            <v>Solde des exportations et des importations</v>
          </cell>
        </row>
        <row r="374">
          <cell r="B374">
            <v>1701111</v>
          </cell>
          <cell r="C374" t="str">
            <v>Exportations de biens et services</v>
          </cell>
        </row>
        <row r="375">
          <cell r="B375">
            <v>1701112</v>
          </cell>
          <cell r="C375" t="str">
            <v>Importations de biens et services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B1:K52"/>
  <sheetViews>
    <sheetView tabSelected="1" zoomScaleNormal="100" workbookViewId="0">
      <selection sqref="A1:XFD1048576"/>
    </sheetView>
  </sheetViews>
  <sheetFormatPr defaultRowHeight="12.75"/>
  <cols>
    <col min="1" max="1" width="2.140625" style="12" customWidth="1"/>
    <col min="2" max="16384" width="9.140625" style="12"/>
  </cols>
  <sheetData>
    <row r="1" spans="2:11">
      <c r="B1" s="11"/>
      <c r="C1" s="11"/>
      <c r="D1" s="11"/>
      <c r="E1" s="11"/>
      <c r="F1" s="11"/>
      <c r="G1" s="11"/>
      <c r="H1" s="11"/>
      <c r="I1" s="11"/>
      <c r="J1" s="11"/>
      <c r="K1" s="11"/>
    </row>
    <row r="2" spans="2:11" ht="26.25">
      <c r="B2" s="207" t="s">
        <v>348</v>
      </c>
      <c r="C2" s="207"/>
      <c r="D2" s="207"/>
      <c r="E2" s="207"/>
      <c r="F2" s="207"/>
      <c r="G2" s="207"/>
      <c r="H2" s="207"/>
      <c r="I2" s="207"/>
      <c r="J2" s="207"/>
      <c r="K2" s="207"/>
    </row>
    <row r="3" spans="2:11">
      <c r="B3" s="13"/>
      <c r="C3" s="13"/>
      <c r="D3" s="13"/>
      <c r="E3" s="13"/>
      <c r="F3" s="13"/>
      <c r="G3" s="13"/>
      <c r="H3" s="13"/>
      <c r="I3" s="13"/>
      <c r="J3" s="13"/>
      <c r="K3" s="13"/>
    </row>
    <row r="4" spans="2:11">
      <c r="B4" s="11"/>
      <c r="C4" s="11"/>
      <c r="D4" s="11"/>
      <c r="E4" s="11"/>
      <c r="F4" s="11"/>
      <c r="G4" s="11"/>
      <c r="H4" s="11"/>
      <c r="I4" s="11"/>
      <c r="J4" s="11"/>
      <c r="K4" s="11"/>
    </row>
    <row r="5" spans="2:11">
      <c r="B5" s="11"/>
      <c r="C5" s="11"/>
      <c r="D5" s="11"/>
      <c r="E5" s="11"/>
      <c r="F5" s="11"/>
      <c r="G5" s="11"/>
      <c r="H5" s="11"/>
      <c r="I5" s="11"/>
      <c r="J5" s="11"/>
      <c r="K5" s="11"/>
    </row>
    <row r="6" spans="2:11">
      <c r="B6" s="11"/>
      <c r="C6" s="11"/>
      <c r="D6" s="11"/>
      <c r="E6" s="11"/>
      <c r="F6" s="11"/>
      <c r="G6" s="11"/>
      <c r="H6" s="11"/>
      <c r="I6" s="11"/>
      <c r="J6" s="11"/>
      <c r="K6" s="11"/>
    </row>
    <row r="7" spans="2:11">
      <c r="B7" s="11"/>
      <c r="C7" s="11"/>
      <c r="D7" s="11"/>
      <c r="E7" s="11"/>
      <c r="F7" s="11"/>
      <c r="G7" s="11"/>
      <c r="H7" s="11"/>
      <c r="I7" s="11"/>
      <c r="J7" s="11"/>
      <c r="K7" s="11"/>
    </row>
    <row r="8" spans="2:11">
      <c r="B8" s="11"/>
      <c r="C8" s="11"/>
      <c r="D8" s="11"/>
      <c r="E8" s="11"/>
      <c r="F8" s="11"/>
      <c r="G8" s="11"/>
      <c r="H8" s="11"/>
      <c r="I8" s="11"/>
      <c r="J8" s="11"/>
      <c r="K8" s="11"/>
    </row>
    <row r="9" spans="2:11">
      <c r="B9" s="11"/>
      <c r="C9" s="11"/>
      <c r="D9" s="11"/>
      <c r="E9" s="11"/>
      <c r="F9" s="11"/>
      <c r="G9" s="11"/>
      <c r="H9" s="11"/>
      <c r="I9" s="11"/>
      <c r="J9" s="11"/>
      <c r="K9" s="11"/>
    </row>
    <row r="10" spans="2:11">
      <c r="B10" s="11"/>
      <c r="C10" s="11"/>
      <c r="D10" s="11"/>
      <c r="E10" s="11"/>
      <c r="F10" s="11"/>
      <c r="G10" s="11"/>
      <c r="H10" s="11"/>
      <c r="I10" s="11"/>
      <c r="J10" s="11"/>
      <c r="K10" s="11"/>
    </row>
    <row r="11" spans="2:11">
      <c r="B11" s="11"/>
      <c r="C11" s="11"/>
      <c r="D11" s="11"/>
      <c r="E11" s="11"/>
      <c r="F11" s="11"/>
      <c r="G11" s="11"/>
      <c r="H11" s="11"/>
      <c r="I11" s="11"/>
      <c r="J11" s="11"/>
      <c r="K11" s="11"/>
    </row>
    <row r="12" spans="2:11">
      <c r="B12" s="11"/>
      <c r="C12" s="11"/>
      <c r="D12" s="11"/>
      <c r="E12" s="11"/>
      <c r="F12" s="11"/>
      <c r="G12" s="11"/>
      <c r="H12" s="11"/>
      <c r="I12" s="11"/>
      <c r="J12" s="11"/>
      <c r="K12" s="11"/>
    </row>
    <row r="13" spans="2:11">
      <c r="B13" s="11"/>
      <c r="C13" s="11"/>
      <c r="D13" s="11"/>
      <c r="E13" s="11"/>
      <c r="F13" s="11"/>
      <c r="G13" s="11"/>
      <c r="H13" s="11"/>
      <c r="I13" s="11"/>
      <c r="J13" s="11"/>
      <c r="K13" s="11"/>
    </row>
    <row r="14" spans="2:11">
      <c r="B14" s="11"/>
      <c r="C14" s="11"/>
      <c r="D14" s="11"/>
      <c r="E14" s="11"/>
      <c r="F14" s="11"/>
      <c r="G14" s="11"/>
      <c r="H14" s="11"/>
      <c r="I14" s="11"/>
      <c r="J14" s="11"/>
      <c r="K14" s="11"/>
    </row>
    <row r="15" spans="2:11">
      <c r="B15" s="11"/>
      <c r="C15" s="11"/>
      <c r="D15" s="11"/>
      <c r="E15" s="11"/>
      <c r="F15" s="11"/>
      <c r="G15" s="11"/>
      <c r="H15" s="11"/>
      <c r="I15" s="11"/>
      <c r="J15" s="11"/>
      <c r="K15" s="11"/>
    </row>
    <row r="16" spans="2:11">
      <c r="B16" s="11"/>
      <c r="C16" s="11"/>
      <c r="D16" s="11"/>
      <c r="E16" s="11"/>
      <c r="F16" s="11"/>
      <c r="G16" s="11"/>
      <c r="H16" s="11"/>
      <c r="I16" s="11"/>
      <c r="J16" s="11"/>
      <c r="K16" s="11"/>
    </row>
    <row r="17" spans="2:11">
      <c r="B17" s="11"/>
      <c r="C17" s="11"/>
      <c r="D17" s="11"/>
      <c r="E17" s="11"/>
      <c r="F17" s="11"/>
      <c r="G17" s="11"/>
      <c r="H17" s="11"/>
      <c r="I17" s="11"/>
      <c r="J17" s="11"/>
      <c r="K17" s="11"/>
    </row>
    <row r="18" spans="2:11">
      <c r="B18" s="11"/>
      <c r="C18" s="11"/>
      <c r="D18" s="11"/>
      <c r="E18" s="11"/>
      <c r="F18" s="11"/>
      <c r="G18" s="11"/>
      <c r="H18" s="11"/>
      <c r="I18" s="11"/>
      <c r="J18" s="11"/>
      <c r="K18" s="11"/>
    </row>
    <row r="19" spans="2:11">
      <c r="B19" s="11"/>
      <c r="C19" s="11"/>
      <c r="D19" s="11"/>
      <c r="E19" s="11"/>
      <c r="F19" s="11"/>
      <c r="G19" s="11"/>
      <c r="H19" s="11"/>
      <c r="I19" s="11"/>
      <c r="J19" s="11"/>
      <c r="K19" s="11"/>
    </row>
    <row r="20" spans="2:11" ht="15" customHeight="1">
      <c r="B20" s="208" t="s">
        <v>350</v>
      </c>
      <c r="C20" s="208"/>
      <c r="D20" s="208"/>
      <c r="E20" s="208"/>
      <c r="F20" s="208"/>
      <c r="G20" s="208"/>
      <c r="H20" s="208"/>
      <c r="I20" s="208"/>
      <c r="J20" s="208"/>
      <c r="K20" s="208"/>
    </row>
    <row r="21" spans="2:11" ht="12.75" customHeight="1">
      <c r="B21" s="208"/>
      <c r="C21" s="208"/>
      <c r="D21" s="208"/>
      <c r="E21" s="208"/>
      <c r="F21" s="208"/>
      <c r="G21" s="208"/>
      <c r="H21" s="208"/>
      <c r="I21" s="208"/>
      <c r="J21" s="208"/>
      <c r="K21" s="208"/>
    </row>
    <row r="22" spans="2:11" ht="12.75" customHeight="1">
      <c r="B22" s="208"/>
      <c r="C22" s="208"/>
      <c r="D22" s="208"/>
      <c r="E22" s="208"/>
      <c r="F22" s="208"/>
      <c r="G22" s="208"/>
      <c r="H22" s="208"/>
      <c r="I22" s="208"/>
      <c r="J22" s="208"/>
      <c r="K22" s="208"/>
    </row>
    <row r="23" spans="2:11" ht="12.75" customHeight="1">
      <c r="B23" s="208"/>
      <c r="C23" s="208"/>
      <c r="D23" s="208"/>
      <c r="E23" s="208"/>
      <c r="F23" s="208"/>
      <c r="G23" s="208"/>
      <c r="H23" s="208"/>
      <c r="I23" s="208"/>
      <c r="J23" s="208"/>
      <c r="K23" s="208"/>
    </row>
    <row r="24" spans="2:11" ht="32.25" customHeight="1">
      <c r="B24" s="208"/>
      <c r="C24" s="208"/>
      <c r="D24" s="208"/>
      <c r="E24" s="208"/>
      <c r="F24" s="208"/>
      <c r="G24" s="208"/>
      <c r="H24" s="208"/>
      <c r="I24" s="208"/>
      <c r="J24" s="208"/>
      <c r="K24" s="208"/>
    </row>
    <row r="25" spans="2:11">
      <c r="B25" s="11"/>
      <c r="C25" s="11"/>
      <c r="D25" s="11"/>
      <c r="E25" s="11"/>
      <c r="F25" s="11"/>
      <c r="G25" s="11"/>
      <c r="H25" s="11"/>
      <c r="I25" s="11"/>
      <c r="J25" s="11"/>
      <c r="K25" s="11"/>
    </row>
    <row r="26" spans="2:11">
      <c r="B26" s="11"/>
      <c r="C26" s="11"/>
      <c r="D26" s="11"/>
      <c r="E26" s="11"/>
      <c r="F26" s="11"/>
      <c r="G26" s="11"/>
      <c r="H26" s="11"/>
      <c r="I26" s="11"/>
      <c r="J26" s="11"/>
      <c r="K26" s="11"/>
    </row>
    <row r="27" spans="2:11">
      <c r="B27" s="11"/>
      <c r="C27" s="11"/>
      <c r="D27" s="11"/>
      <c r="E27" s="11"/>
      <c r="F27" s="11"/>
      <c r="G27" s="11"/>
      <c r="H27" s="11"/>
      <c r="I27" s="11"/>
      <c r="J27" s="11"/>
      <c r="K27" s="11"/>
    </row>
    <row r="28" spans="2:11">
      <c r="B28" s="11"/>
      <c r="C28" s="11"/>
      <c r="D28" s="11"/>
      <c r="E28" s="11"/>
      <c r="F28" s="11"/>
      <c r="G28" s="11"/>
      <c r="H28" s="11"/>
      <c r="I28" s="11"/>
      <c r="J28" s="11"/>
      <c r="K28" s="11"/>
    </row>
    <row r="29" spans="2:11">
      <c r="B29" s="11"/>
      <c r="C29" s="11"/>
      <c r="D29" s="11"/>
      <c r="E29" s="11"/>
      <c r="F29" s="11"/>
      <c r="G29" s="11"/>
      <c r="H29" s="11"/>
      <c r="I29" s="11"/>
      <c r="J29" s="11"/>
      <c r="K29" s="11"/>
    </row>
    <row r="30" spans="2:11">
      <c r="B30" s="11"/>
      <c r="C30" s="11"/>
      <c r="D30" s="11"/>
      <c r="E30" s="11"/>
      <c r="F30" s="11"/>
      <c r="G30" s="11"/>
      <c r="H30" s="11"/>
      <c r="I30" s="11"/>
      <c r="J30" s="11"/>
      <c r="K30" s="11"/>
    </row>
    <row r="31" spans="2:11">
      <c r="B31" s="11"/>
      <c r="C31" s="11"/>
      <c r="D31" s="11"/>
      <c r="E31" s="11"/>
      <c r="F31" s="11"/>
      <c r="G31" s="11"/>
      <c r="H31" s="11"/>
      <c r="I31" s="11"/>
      <c r="J31" s="11"/>
      <c r="K31" s="11"/>
    </row>
    <row r="32" spans="2:11">
      <c r="B32" s="11"/>
      <c r="C32" s="11"/>
      <c r="D32" s="11"/>
      <c r="E32" s="11"/>
      <c r="F32" s="11"/>
      <c r="G32" s="11"/>
      <c r="H32" s="11"/>
      <c r="I32" s="11"/>
      <c r="J32" s="11"/>
      <c r="K32" s="11"/>
    </row>
    <row r="33" spans="2:11">
      <c r="B33" s="11"/>
      <c r="C33" s="11"/>
      <c r="D33" s="11"/>
      <c r="E33" s="11"/>
      <c r="F33" s="11"/>
      <c r="G33" s="11"/>
      <c r="H33" s="11"/>
      <c r="I33" s="11"/>
      <c r="J33" s="11"/>
      <c r="K33" s="11"/>
    </row>
    <row r="34" spans="2:11">
      <c r="B34" s="11"/>
      <c r="C34" s="11"/>
      <c r="D34" s="11"/>
      <c r="E34" s="11"/>
      <c r="F34" s="11"/>
      <c r="G34" s="11"/>
      <c r="H34" s="11"/>
      <c r="I34" s="11"/>
      <c r="J34" s="11"/>
      <c r="K34" s="11"/>
    </row>
    <row r="35" spans="2:11">
      <c r="B35" s="11"/>
      <c r="C35" s="11"/>
      <c r="D35" s="11"/>
      <c r="E35" s="11"/>
      <c r="F35" s="11"/>
      <c r="G35" s="11"/>
      <c r="H35" s="11"/>
      <c r="I35" s="11"/>
      <c r="J35" s="11"/>
      <c r="K35" s="11"/>
    </row>
    <row r="36" spans="2:11">
      <c r="B36" s="11"/>
      <c r="C36" s="11"/>
      <c r="D36" s="11"/>
      <c r="E36" s="11"/>
      <c r="F36" s="11"/>
      <c r="G36" s="11"/>
      <c r="H36" s="11"/>
      <c r="I36" s="11"/>
      <c r="J36" s="11"/>
      <c r="K36" s="11"/>
    </row>
    <row r="37" spans="2:11">
      <c r="B37" s="11"/>
      <c r="C37" s="11"/>
      <c r="D37" s="11"/>
      <c r="E37" s="11"/>
      <c r="F37" s="11"/>
      <c r="G37" s="11"/>
      <c r="H37" s="11"/>
      <c r="I37" s="11"/>
      <c r="J37" s="11"/>
      <c r="K37" s="11"/>
    </row>
    <row r="38" spans="2:11">
      <c r="B38" s="11"/>
      <c r="C38" s="11"/>
      <c r="D38" s="11"/>
      <c r="E38" s="11"/>
      <c r="F38" s="11"/>
      <c r="G38" s="11"/>
      <c r="H38" s="11"/>
      <c r="I38" s="11"/>
      <c r="J38" s="11"/>
      <c r="K38" s="11"/>
    </row>
    <row r="39" spans="2:11">
      <c r="B39" s="11"/>
      <c r="C39" s="11"/>
      <c r="D39" s="11"/>
      <c r="E39" s="11"/>
      <c r="F39" s="11"/>
      <c r="G39" s="11"/>
      <c r="H39" s="11"/>
      <c r="I39" s="11"/>
      <c r="J39" s="11"/>
      <c r="K39" s="11"/>
    </row>
    <row r="40" spans="2:11">
      <c r="B40" s="11"/>
      <c r="C40" s="11"/>
      <c r="D40" s="11"/>
      <c r="E40" s="11"/>
      <c r="F40" s="11"/>
      <c r="G40" s="11"/>
      <c r="H40" s="11"/>
      <c r="I40" s="11"/>
      <c r="J40" s="11"/>
      <c r="K40" s="11"/>
    </row>
    <row r="41" spans="2:11">
      <c r="B41" s="11"/>
      <c r="C41" s="11"/>
      <c r="D41" s="11"/>
      <c r="E41" s="11"/>
      <c r="F41" s="11"/>
      <c r="G41" s="11"/>
      <c r="H41" s="11"/>
      <c r="I41" s="11"/>
      <c r="J41" s="11"/>
      <c r="K41" s="11"/>
    </row>
    <row r="42" spans="2:11">
      <c r="B42" s="11"/>
      <c r="C42" s="11"/>
      <c r="D42" s="11"/>
      <c r="E42" s="11"/>
      <c r="F42" s="11"/>
      <c r="G42" s="11"/>
      <c r="H42" s="11"/>
      <c r="I42" s="11"/>
      <c r="J42" s="11"/>
      <c r="K42" s="11"/>
    </row>
    <row r="43" spans="2:11">
      <c r="B43" s="11"/>
      <c r="C43" s="11"/>
      <c r="D43" s="11"/>
      <c r="E43" s="11"/>
      <c r="F43" s="11"/>
      <c r="G43" s="11"/>
      <c r="H43" s="11"/>
      <c r="I43" s="11"/>
      <c r="J43" s="11"/>
      <c r="K43" s="11"/>
    </row>
    <row r="44" spans="2:11">
      <c r="B44" s="11"/>
      <c r="C44" s="11"/>
      <c r="D44" s="11"/>
      <c r="E44" s="11"/>
      <c r="F44" s="11"/>
      <c r="G44" s="11"/>
      <c r="H44" s="11"/>
      <c r="I44" s="11"/>
      <c r="J44" s="11"/>
      <c r="K44" s="11"/>
    </row>
    <row r="45" spans="2:11">
      <c r="B45" s="11"/>
      <c r="C45" s="11"/>
      <c r="D45" s="11"/>
      <c r="E45" s="11"/>
      <c r="F45" s="11"/>
      <c r="G45" s="11"/>
      <c r="H45" s="11"/>
      <c r="I45" s="11"/>
      <c r="J45" s="11"/>
      <c r="K45" s="11"/>
    </row>
    <row r="46" spans="2:11" ht="12.75" customHeight="1">
      <c r="B46" s="209" t="s">
        <v>349</v>
      </c>
      <c r="C46" s="209"/>
      <c r="D46" s="209"/>
      <c r="E46" s="209"/>
      <c r="F46" s="209"/>
      <c r="G46" s="209"/>
      <c r="H46" s="209"/>
      <c r="I46" s="209"/>
      <c r="J46" s="209"/>
      <c r="K46" s="209"/>
    </row>
    <row r="47" spans="2:11" ht="12.75" customHeight="1">
      <c r="B47" s="209"/>
      <c r="C47" s="209"/>
      <c r="D47" s="209"/>
      <c r="E47" s="209"/>
      <c r="F47" s="209"/>
      <c r="G47" s="209"/>
      <c r="H47" s="209"/>
      <c r="I47" s="209"/>
      <c r="J47" s="209"/>
      <c r="K47" s="209"/>
    </row>
    <row r="48" spans="2:11">
      <c r="B48" s="11"/>
      <c r="C48" s="11"/>
      <c r="D48" s="11"/>
      <c r="E48" s="11"/>
      <c r="F48" s="11"/>
      <c r="G48" s="11"/>
      <c r="H48" s="11"/>
      <c r="I48" s="11"/>
      <c r="J48" s="11"/>
      <c r="K48" s="11"/>
    </row>
    <row r="49" spans="2:11">
      <c r="B49" s="11"/>
      <c r="C49" s="11"/>
      <c r="D49" s="11"/>
      <c r="E49" s="11"/>
      <c r="F49" s="11"/>
      <c r="G49" s="11"/>
      <c r="H49" s="11"/>
      <c r="I49" s="11"/>
      <c r="J49" s="11"/>
      <c r="K49" s="11"/>
    </row>
    <row r="50" spans="2:11">
      <c r="B50" s="11"/>
      <c r="C50" s="11"/>
      <c r="D50" s="11"/>
      <c r="E50" s="11"/>
      <c r="F50" s="11"/>
      <c r="G50" s="11"/>
      <c r="H50" s="11"/>
      <c r="I50" s="11"/>
      <c r="J50" s="11"/>
      <c r="K50" s="11"/>
    </row>
    <row r="51" spans="2:11">
      <c r="B51" s="11"/>
      <c r="C51" s="11"/>
      <c r="D51" s="11"/>
      <c r="E51" s="11"/>
      <c r="F51" s="11"/>
      <c r="G51" s="11"/>
      <c r="H51" s="11"/>
      <c r="I51" s="11"/>
      <c r="J51" s="11"/>
      <c r="K51" s="11"/>
    </row>
    <row r="52" spans="2:11">
      <c r="B52" s="11"/>
      <c r="C52" s="11"/>
      <c r="D52" s="11"/>
      <c r="E52" s="11"/>
      <c r="F52" s="11"/>
      <c r="G52" s="11"/>
      <c r="H52" s="11"/>
      <c r="I52" s="11"/>
      <c r="J52" s="11"/>
      <c r="K52" s="11"/>
    </row>
  </sheetData>
  <sheetProtection password="CF11" sheet="1" objects="1" scenarios="1" selectLockedCells="1"/>
  <mergeCells count="3">
    <mergeCell ref="B2:K2"/>
    <mergeCell ref="B20:K24"/>
    <mergeCell ref="B46:K47"/>
  </mergeCells>
  <pageMargins left="0.7" right="0.7" top="0.75" bottom="0.75" header="0.3" footer="0.3"/>
  <pageSetup scale="98" orientation="portrait" r:id="rId1"/>
  <drawing r:id="rId2"/>
</worksheet>
</file>

<file path=xl/worksheets/sheet2.xml><?xml version="1.0" encoding="utf-8"?>
<worksheet xmlns="http://schemas.openxmlformats.org/spreadsheetml/2006/main" xmlns:r="http://schemas.openxmlformats.org/officeDocument/2006/relationships">
  <dimension ref="B1:B2"/>
  <sheetViews>
    <sheetView workbookViewId="0"/>
  </sheetViews>
  <sheetFormatPr defaultRowHeight="16.5"/>
  <cols>
    <col min="1" max="1" width="1.140625" style="3" customWidth="1"/>
    <col min="2" max="2" width="114" style="3" customWidth="1"/>
    <col min="3" max="16384" width="9.140625" style="3"/>
  </cols>
  <sheetData>
    <row r="1" spans="2:2" ht="32.25" customHeight="1">
      <c r="B1" s="15" t="s">
        <v>351</v>
      </c>
    </row>
    <row r="2" spans="2:2" ht="288" customHeight="1">
      <c r="B2" s="14" t="s">
        <v>357</v>
      </c>
    </row>
  </sheetData>
  <sheetProtection password="CF11"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FF0000"/>
    <outlinePr summaryBelow="0"/>
    <pageSetUpPr fitToPage="1"/>
  </sheetPr>
  <dimension ref="B1:G381"/>
  <sheetViews>
    <sheetView zoomScaleNormal="100" workbookViewId="0">
      <pane xSplit="3" ySplit="5" topLeftCell="D6" activePane="bottomRight" state="frozen"/>
      <selection activeCell="D6" sqref="D6"/>
      <selection pane="topRight" activeCell="D6" sqref="D6"/>
      <selection pane="bottomLeft" activeCell="D6" sqref="D6"/>
      <selection pane="bottomRight" activeCell="F1" sqref="F1"/>
    </sheetView>
  </sheetViews>
  <sheetFormatPr defaultColWidth="9.140625" defaultRowHeight="12.75" outlineLevelRow="4"/>
  <cols>
    <col min="1" max="1" width="1.7109375" style="23" customWidth="1"/>
    <col min="2" max="2" width="15" style="54" customWidth="1"/>
    <col min="3" max="3" width="42.7109375" style="23" customWidth="1"/>
    <col min="4" max="4" width="15" style="23" customWidth="1"/>
    <col min="5" max="5" width="16.140625" style="23" customWidth="1"/>
    <col min="6" max="6" width="18.140625" style="23" customWidth="1"/>
    <col min="7" max="7" width="9.140625" style="23" hidden="1" customWidth="1"/>
    <col min="8" max="236" width="12.7109375" style="23"/>
    <col min="237" max="237" width="1.7109375" style="23" customWidth="1"/>
    <col min="238" max="238" width="12.7109375" style="23"/>
    <col min="239" max="239" width="42.7109375" style="23" customWidth="1"/>
    <col min="240" max="240" width="12.85546875" style="23" customWidth="1"/>
    <col min="241" max="492" width="12.7109375" style="23"/>
    <col min="493" max="493" width="1.7109375" style="23" customWidth="1"/>
    <col min="494" max="494" width="12.7109375" style="23"/>
    <col min="495" max="495" width="42.7109375" style="23" customWidth="1"/>
    <col min="496" max="496" width="12.85546875" style="23" customWidth="1"/>
    <col min="497" max="748" width="12.7109375" style="23"/>
    <col min="749" max="749" width="1.7109375" style="23" customWidth="1"/>
    <col min="750" max="750" width="12.7109375" style="23"/>
    <col min="751" max="751" width="42.7109375" style="23" customWidth="1"/>
    <col min="752" max="752" width="12.85546875" style="23" customWidth="1"/>
    <col min="753" max="1004" width="12.7109375" style="23"/>
    <col min="1005" max="1005" width="1.7109375" style="23" customWidth="1"/>
    <col min="1006" max="1006" width="12.7109375" style="23"/>
    <col min="1007" max="1007" width="42.7109375" style="23" customWidth="1"/>
    <col min="1008" max="1008" width="12.85546875" style="23" customWidth="1"/>
    <col min="1009" max="1260" width="9.140625" style="23"/>
    <col min="1261" max="1261" width="1.7109375" style="23" customWidth="1"/>
    <col min="1262" max="1262" width="12.7109375" style="23"/>
    <col min="1263" max="1263" width="42.7109375" style="23" customWidth="1"/>
    <col min="1264" max="1264" width="12.85546875" style="23" customWidth="1"/>
    <col min="1265" max="1516" width="12.7109375" style="23"/>
    <col min="1517" max="1517" width="1.7109375" style="23" customWidth="1"/>
    <col min="1518" max="1518" width="12.7109375" style="23"/>
    <col min="1519" max="1519" width="42.7109375" style="23" customWidth="1"/>
    <col min="1520" max="1520" width="12.85546875" style="23" customWidth="1"/>
    <col min="1521" max="1772" width="12.7109375" style="23"/>
    <col min="1773" max="1773" width="1.7109375" style="23" customWidth="1"/>
    <col min="1774" max="1774" width="12.7109375" style="23"/>
    <col min="1775" max="1775" width="42.7109375" style="23" customWidth="1"/>
    <col min="1776" max="1776" width="12.85546875" style="23" customWidth="1"/>
    <col min="1777" max="2028" width="12.7109375" style="23"/>
    <col min="2029" max="2029" width="1.7109375" style="23" customWidth="1"/>
    <col min="2030" max="2030" width="12.7109375" style="23"/>
    <col min="2031" max="2031" width="42.7109375" style="23" customWidth="1"/>
    <col min="2032" max="2032" width="12.85546875" style="23" customWidth="1"/>
    <col min="2033" max="2284" width="9.140625" style="23"/>
    <col min="2285" max="2285" width="1.7109375" style="23" customWidth="1"/>
    <col min="2286" max="2286" width="12.7109375" style="23"/>
    <col min="2287" max="2287" width="42.7109375" style="23" customWidth="1"/>
    <col min="2288" max="2288" width="12.85546875" style="23" customWidth="1"/>
    <col min="2289" max="2540" width="12.7109375" style="23"/>
    <col min="2541" max="2541" width="1.7109375" style="23" customWidth="1"/>
    <col min="2542" max="2542" width="12.7109375" style="23"/>
    <col min="2543" max="2543" width="42.7109375" style="23" customWidth="1"/>
    <col min="2544" max="2544" width="12.85546875" style="23" customWidth="1"/>
    <col min="2545" max="2796" width="12.7109375" style="23"/>
    <col min="2797" max="2797" width="1.7109375" style="23" customWidth="1"/>
    <col min="2798" max="2798" width="12.7109375" style="23"/>
    <col min="2799" max="2799" width="42.7109375" style="23" customWidth="1"/>
    <col min="2800" max="2800" width="12.85546875" style="23" customWidth="1"/>
    <col min="2801" max="3052" width="12.7109375" style="23"/>
    <col min="3053" max="3053" width="1.7109375" style="23" customWidth="1"/>
    <col min="3054" max="3054" width="12.7109375" style="23"/>
    <col min="3055" max="3055" width="42.7109375" style="23" customWidth="1"/>
    <col min="3056" max="3056" width="12.85546875" style="23" customWidth="1"/>
    <col min="3057" max="3308" width="9.140625" style="23"/>
    <col min="3309" max="3309" width="1.7109375" style="23" customWidth="1"/>
    <col min="3310" max="3310" width="12.7109375" style="23"/>
    <col min="3311" max="3311" width="42.7109375" style="23" customWidth="1"/>
    <col min="3312" max="3312" width="12.85546875" style="23" customWidth="1"/>
    <col min="3313" max="3564" width="12.7109375" style="23"/>
    <col min="3565" max="3565" width="1.7109375" style="23" customWidth="1"/>
    <col min="3566" max="3566" width="12.7109375" style="23"/>
    <col min="3567" max="3567" width="42.7109375" style="23" customWidth="1"/>
    <col min="3568" max="3568" width="12.85546875" style="23" customWidth="1"/>
    <col min="3569" max="3820" width="12.7109375" style="23"/>
    <col min="3821" max="3821" width="1.7109375" style="23" customWidth="1"/>
    <col min="3822" max="3822" width="12.7109375" style="23"/>
    <col min="3823" max="3823" width="42.7109375" style="23" customWidth="1"/>
    <col min="3824" max="3824" width="12.85546875" style="23" customWidth="1"/>
    <col min="3825" max="4076" width="12.7109375" style="23"/>
    <col min="4077" max="4077" width="1.7109375" style="23" customWidth="1"/>
    <col min="4078" max="4078" width="12.7109375" style="23"/>
    <col min="4079" max="4079" width="42.7109375" style="23" customWidth="1"/>
    <col min="4080" max="4080" width="12.85546875" style="23" customWidth="1"/>
    <col min="4081" max="4332" width="9.140625" style="23"/>
    <col min="4333" max="4333" width="1.7109375" style="23" customWidth="1"/>
    <col min="4334" max="4334" width="12.7109375" style="23"/>
    <col min="4335" max="4335" width="42.7109375" style="23" customWidth="1"/>
    <col min="4336" max="4336" width="12.85546875" style="23" customWidth="1"/>
    <col min="4337" max="4588" width="12.7109375" style="23"/>
    <col min="4589" max="4589" width="1.7109375" style="23" customWidth="1"/>
    <col min="4590" max="4590" width="12.7109375" style="23"/>
    <col min="4591" max="4591" width="42.7109375" style="23" customWidth="1"/>
    <col min="4592" max="4592" width="12.85546875" style="23" customWidth="1"/>
    <col min="4593" max="4844" width="12.7109375" style="23"/>
    <col min="4845" max="4845" width="1.7109375" style="23" customWidth="1"/>
    <col min="4846" max="4846" width="12.7109375" style="23"/>
    <col min="4847" max="4847" width="42.7109375" style="23" customWidth="1"/>
    <col min="4848" max="4848" width="12.85546875" style="23" customWidth="1"/>
    <col min="4849" max="5100" width="12.7109375" style="23"/>
    <col min="5101" max="5101" width="1.7109375" style="23" customWidth="1"/>
    <col min="5102" max="5102" width="12.7109375" style="23"/>
    <col min="5103" max="5103" width="42.7109375" style="23" customWidth="1"/>
    <col min="5104" max="5104" width="12.85546875" style="23" customWidth="1"/>
    <col min="5105" max="5356" width="9.140625" style="23"/>
    <col min="5357" max="5357" width="1.7109375" style="23" customWidth="1"/>
    <col min="5358" max="5358" width="12.7109375" style="23"/>
    <col min="5359" max="5359" width="42.7109375" style="23" customWidth="1"/>
    <col min="5360" max="5360" width="12.85546875" style="23" customWidth="1"/>
    <col min="5361" max="5612" width="12.7109375" style="23"/>
    <col min="5613" max="5613" width="1.7109375" style="23" customWidth="1"/>
    <col min="5614" max="5614" width="12.7109375" style="23"/>
    <col min="5615" max="5615" width="42.7109375" style="23" customWidth="1"/>
    <col min="5616" max="5616" width="12.85546875" style="23" customWidth="1"/>
    <col min="5617" max="5868" width="12.7109375" style="23"/>
    <col min="5869" max="5869" width="1.7109375" style="23" customWidth="1"/>
    <col min="5870" max="5870" width="12.7109375" style="23"/>
    <col min="5871" max="5871" width="42.7109375" style="23" customWidth="1"/>
    <col min="5872" max="5872" width="12.85546875" style="23" customWidth="1"/>
    <col min="5873" max="6124" width="12.7109375" style="23"/>
    <col min="6125" max="6125" width="1.7109375" style="23" customWidth="1"/>
    <col min="6126" max="6126" width="12.7109375" style="23"/>
    <col min="6127" max="6127" width="42.7109375" style="23" customWidth="1"/>
    <col min="6128" max="6128" width="12.85546875" style="23" customWidth="1"/>
    <col min="6129" max="6380" width="9.140625" style="23"/>
    <col min="6381" max="6381" width="1.7109375" style="23" customWidth="1"/>
    <col min="6382" max="6382" width="12.7109375" style="23"/>
    <col min="6383" max="6383" width="42.7109375" style="23" customWidth="1"/>
    <col min="6384" max="6384" width="12.85546875" style="23" customWidth="1"/>
    <col min="6385" max="6636" width="12.7109375" style="23"/>
    <col min="6637" max="6637" width="1.7109375" style="23" customWidth="1"/>
    <col min="6638" max="6638" width="12.7109375" style="23"/>
    <col min="6639" max="6639" width="42.7109375" style="23" customWidth="1"/>
    <col min="6640" max="6640" width="12.85546875" style="23" customWidth="1"/>
    <col min="6641" max="6892" width="12.7109375" style="23"/>
    <col min="6893" max="6893" width="1.7109375" style="23" customWidth="1"/>
    <col min="6894" max="6894" width="12.7109375" style="23"/>
    <col min="6895" max="6895" width="42.7109375" style="23" customWidth="1"/>
    <col min="6896" max="6896" width="12.85546875" style="23" customWidth="1"/>
    <col min="6897" max="7148" width="12.7109375" style="23"/>
    <col min="7149" max="7149" width="1.7109375" style="23" customWidth="1"/>
    <col min="7150" max="7150" width="12.7109375" style="23"/>
    <col min="7151" max="7151" width="42.7109375" style="23" customWidth="1"/>
    <col min="7152" max="7152" width="12.85546875" style="23" customWidth="1"/>
    <col min="7153" max="7404" width="9.140625" style="23"/>
    <col min="7405" max="7405" width="1.7109375" style="23" customWidth="1"/>
    <col min="7406" max="7406" width="12.7109375" style="23"/>
    <col min="7407" max="7407" width="42.7109375" style="23" customWidth="1"/>
    <col min="7408" max="7408" width="12.85546875" style="23" customWidth="1"/>
    <col min="7409" max="7660" width="12.7109375" style="23"/>
    <col min="7661" max="7661" width="1.7109375" style="23" customWidth="1"/>
    <col min="7662" max="7662" width="12.7109375" style="23"/>
    <col min="7663" max="7663" width="42.7109375" style="23" customWidth="1"/>
    <col min="7664" max="7664" width="12.85546875" style="23" customWidth="1"/>
    <col min="7665" max="7916" width="12.7109375" style="23"/>
    <col min="7917" max="7917" width="1.7109375" style="23" customWidth="1"/>
    <col min="7918" max="7918" width="12.7109375" style="23"/>
    <col min="7919" max="7919" width="42.7109375" style="23" customWidth="1"/>
    <col min="7920" max="7920" width="12.85546875" style="23" customWidth="1"/>
    <col min="7921" max="8172" width="12.7109375" style="23"/>
    <col min="8173" max="8173" width="1.7109375" style="23" customWidth="1"/>
    <col min="8174" max="8174" width="12.7109375" style="23"/>
    <col min="8175" max="8175" width="42.7109375" style="23" customWidth="1"/>
    <col min="8176" max="8176" width="12.85546875" style="23" customWidth="1"/>
    <col min="8177" max="8428" width="9.140625" style="23"/>
    <col min="8429" max="8429" width="1.7109375" style="23" customWidth="1"/>
    <col min="8430" max="8430" width="12.7109375" style="23"/>
    <col min="8431" max="8431" width="42.7109375" style="23" customWidth="1"/>
    <col min="8432" max="8432" width="12.85546875" style="23" customWidth="1"/>
    <col min="8433" max="8684" width="12.7109375" style="23"/>
    <col min="8685" max="8685" width="1.7109375" style="23" customWidth="1"/>
    <col min="8686" max="8686" width="12.7109375" style="23"/>
    <col min="8687" max="8687" width="42.7109375" style="23" customWidth="1"/>
    <col min="8688" max="8688" width="12.85546875" style="23" customWidth="1"/>
    <col min="8689" max="8940" width="12.7109375" style="23"/>
    <col min="8941" max="8941" width="1.7109375" style="23" customWidth="1"/>
    <col min="8942" max="8942" width="12.7109375" style="23"/>
    <col min="8943" max="8943" width="42.7109375" style="23" customWidth="1"/>
    <col min="8944" max="8944" width="12.85546875" style="23" customWidth="1"/>
    <col min="8945" max="9196" width="12.7109375" style="23"/>
    <col min="9197" max="9197" width="1.7109375" style="23" customWidth="1"/>
    <col min="9198" max="9198" width="12.7109375" style="23"/>
    <col min="9199" max="9199" width="42.7109375" style="23" customWidth="1"/>
    <col min="9200" max="9200" width="12.85546875" style="23" customWidth="1"/>
    <col min="9201" max="9452" width="9.140625" style="23"/>
    <col min="9453" max="9453" width="1.7109375" style="23" customWidth="1"/>
    <col min="9454" max="9454" width="12.7109375" style="23"/>
    <col min="9455" max="9455" width="42.7109375" style="23" customWidth="1"/>
    <col min="9456" max="9456" width="12.85546875" style="23" customWidth="1"/>
    <col min="9457" max="9708" width="12.7109375" style="23"/>
    <col min="9709" max="9709" width="1.7109375" style="23" customWidth="1"/>
    <col min="9710" max="9710" width="12.7109375" style="23"/>
    <col min="9711" max="9711" width="42.7109375" style="23" customWidth="1"/>
    <col min="9712" max="9712" width="12.85546875" style="23" customWidth="1"/>
    <col min="9713" max="9964" width="12.7109375" style="23"/>
    <col min="9965" max="9965" width="1.7109375" style="23" customWidth="1"/>
    <col min="9966" max="9966" width="12.7109375" style="23"/>
    <col min="9967" max="9967" width="42.7109375" style="23" customWidth="1"/>
    <col min="9968" max="9968" width="12.85546875" style="23" customWidth="1"/>
    <col min="9969" max="10220" width="12.7109375" style="23"/>
    <col min="10221" max="10221" width="1.7109375" style="23" customWidth="1"/>
    <col min="10222" max="10222" width="12.7109375" style="23"/>
    <col min="10223" max="10223" width="42.7109375" style="23" customWidth="1"/>
    <col min="10224" max="10224" width="12.85546875" style="23" customWidth="1"/>
    <col min="10225" max="10476" width="9.140625" style="23"/>
    <col min="10477" max="10477" width="1.7109375" style="23" customWidth="1"/>
    <col min="10478" max="10478" width="12.7109375" style="23"/>
    <col min="10479" max="10479" width="42.7109375" style="23" customWidth="1"/>
    <col min="10480" max="10480" width="12.85546875" style="23" customWidth="1"/>
    <col min="10481" max="10732" width="12.7109375" style="23"/>
    <col min="10733" max="10733" width="1.7109375" style="23" customWidth="1"/>
    <col min="10734" max="10734" width="12.7109375" style="23"/>
    <col min="10735" max="10735" width="42.7109375" style="23" customWidth="1"/>
    <col min="10736" max="10736" width="12.85546875" style="23" customWidth="1"/>
    <col min="10737" max="10988" width="12.7109375" style="23"/>
    <col min="10989" max="10989" width="1.7109375" style="23" customWidth="1"/>
    <col min="10990" max="10990" width="12.7109375" style="23"/>
    <col min="10991" max="10991" width="42.7109375" style="23" customWidth="1"/>
    <col min="10992" max="10992" width="12.85546875" style="23" customWidth="1"/>
    <col min="10993" max="11244" width="12.7109375" style="23"/>
    <col min="11245" max="11245" width="1.7109375" style="23" customWidth="1"/>
    <col min="11246" max="11246" width="12.7109375" style="23"/>
    <col min="11247" max="11247" width="42.7109375" style="23" customWidth="1"/>
    <col min="11248" max="11248" width="12.85546875" style="23" customWidth="1"/>
    <col min="11249" max="11500" width="9.140625" style="23"/>
    <col min="11501" max="11501" width="1.7109375" style="23" customWidth="1"/>
    <col min="11502" max="11502" width="12.7109375" style="23"/>
    <col min="11503" max="11503" width="42.7109375" style="23" customWidth="1"/>
    <col min="11504" max="11504" width="12.85546875" style="23" customWidth="1"/>
    <col min="11505" max="11756" width="12.7109375" style="23"/>
    <col min="11757" max="11757" width="1.7109375" style="23" customWidth="1"/>
    <col min="11758" max="11758" width="12.7109375" style="23"/>
    <col min="11759" max="11759" width="42.7109375" style="23" customWidth="1"/>
    <col min="11760" max="11760" width="12.85546875" style="23" customWidth="1"/>
    <col min="11761" max="12012" width="12.7109375" style="23"/>
    <col min="12013" max="12013" width="1.7109375" style="23" customWidth="1"/>
    <col min="12014" max="12014" width="12.7109375" style="23"/>
    <col min="12015" max="12015" width="42.7109375" style="23" customWidth="1"/>
    <col min="12016" max="12016" width="12.85546875" style="23" customWidth="1"/>
    <col min="12017" max="12268" width="12.7109375" style="23"/>
    <col min="12269" max="12269" width="1.7109375" style="23" customWidth="1"/>
    <col min="12270" max="12270" width="12.7109375" style="23"/>
    <col min="12271" max="12271" width="42.7109375" style="23" customWidth="1"/>
    <col min="12272" max="12272" width="12.85546875" style="23" customWidth="1"/>
    <col min="12273" max="12524" width="9.140625" style="23"/>
    <col min="12525" max="12525" width="1.7109375" style="23" customWidth="1"/>
    <col min="12526" max="12526" width="12.7109375" style="23"/>
    <col min="12527" max="12527" width="42.7109375" style="23" customWidth="1"/>
    <col min="12528" max="12528" width="12.85546875" style="23" customWidth="1"/>
    <col min="12529" max="12780" width="12.7109375" style="23"/>
    <col min="12781" max="12781" width="1.7109375" style="23" customWidth="1"/>
    <col min="12782" max="12782" width="12.7109375" style="23"/>
    <col min="12783" max="12783" width="42.7109375" style="23" customWidth="1"/>
    <col min="12784" max="12784" width="12.85546875" style="23" customWidth="1"/>
    <col min="12785" max="13036" width="12.7109375" style="23"/>
    <col min="13037" max="13037" width="1.7109375" style="23" customWidth="1"/>
    <col min="13038" max="13038" width="12.7109375" style="23"/>
    <col min="13039" max="13039" width="42.7109375" style="23" customWidth="1"/>
    <col min="13040" max="13040" width="12.85546875" style="23" customWidth="1"/>
    <col min="13041" max="13292" width="12.7109375" style="23"/>
    <col min="13293" max="13293" width="1.7109375" style="23" customWidth="1"/>
    <col min="13294" max="13294" width="12.7109375" style="23"/>
    <col min="13295" max="13295" width="42.7109375" style="23" customWidth="1"/>
    <col min="13296" max="13296" width="12.85546875" style="23" customWidth="1"/>
    <col min="13297" max="13548" width="9.140625" style="23"/>
    <col min="13549" max="13549" width="1.7109375" style="23" customWidth="1"/>
    <col min="13550" max="13550" width="12.7109375" style="23"/>
    <col min="13551" max="13551" width="42.7109375" style="23" customWidth="1"/>
    <col min="13552" max="13552" width="12.85546875" style="23" customWidth="1"/>
    <col min="13553" max="13804" width="12.7109375" style="23"/>
    <col min="13805" max="13805" width="1.7109375" style="23" customWidth="1"/>
    <col min="13806" max="13806" width="12.7109375" style="23"/>
    <col min="13807" max="13807" width="42.7109375" style="23" customWidth="1"/>
    <col min="13808" max="13808" width="12.85546875" style="23" customWidth="1"/>
    <col min="13809" max="14060" width="12.7109375" style="23"/>
    <col min="14061" max="14061" width="1.7109375" style="23" customWidth="1"/>
    <col min="14062" max="14062" width="12.7109375" style="23"/>
    <col min="14063" max="14063" width="42.7109375" style="23" customWidth="1"/>
    <col min="14064" max="14064" width="12.85546875" style="23" customWidth="1"/>
    <col min="14065" max="14316" width="12.7109375" style="23"/>
    <col min="14317" max="14317" width="1.7109375" style="23" customWidth="1"/>
    <col min="14318" max="14318" width="12.7109375" style="23"/>
    <col min="14319" max="14319" width="42.7109375" style="23" customWidth="1"/>
    <col min="14320" max="14320" width="12.85546875" style="23" customWidth="1"/>
    <col min="14321" max="14572" width="9.140625" style="23"/>
    <col min="14573" max="14573" width="1.7109375" style="23" customWidth="1"/>
    <col min="14574" max="14574" width="12.7109375" style="23"/>
    <col min="14575" max="14575" width="42.7109375" style="23" customWidth="1"/>
    <col min="14576" max="14576" width="12.85546875" style="23" customWidth="1"/>
    <col min="14577" max="14828" width="12.7109375" style="23"/>
    <col min="14829" max="14829" width="1.7109375" style="23" customWidth="1"/>
    <col min="14830" max="14830" width="12.7109375" style="23"/>
    <col min="14831" max="14831" width="42.7109375" style="23" customWidth="1"/>
    <col min="14832" max="14832" width="12.85546875" style="23" customWidth="1"/>
    <col min="14833" max="15084" width="12.7109375" style="23"/>
    <col min="15085" max="15085" width="1.7109375" style="23" customWidth="1"/>
    <col min="15086" max="15086" width="12.7109375" style="23"/>
    <col min="15087" max="15087" width="42.7109375" style="23" customWidth="1"/>
    <col min="15088" max="15088" width="12.85546875" style="23" customWidth="1"/>
    <col min="15089" max="15340" width="12.7109375" style="23"/>
    <col min="15341" max="15341" width="1.7109375" style="23" customWidth="1"/>
    <col min="15342" max="15342" width="12.7109375" style="23"/>
    <col min="15343" max="15343" width="42.7109375" style="23" customWidth="1"/>
    <col min="15344" max="15344" width="12.85546875" style="23" customWidth="1"/>
    <col min="15345" max="15596" width="9.140625" style="23"/>
    <col min="15597" max="15597" width="1.7109375" style="23" customWidth="1"/>
    <col min="15598" max="15598" width="12.7109375" style="23"/>
    <col min="15599" max="15599" width="42.7109375" style="23" customWidth="1"/>
    <col min="15600" max="15600" width="12.85546875" style="23" customWidth="1"/>
    <col min="15601" max="15852" width="12.7109375" style="23"/>
    <col min="15853" max="15853" width="1.7109375" style="23" customWidth="1"/>
    <col min="15854" max="15854" width="12.7109375" style="23"/>
    <col min="15855" max="15855" width="42.7109375" style="23" customWidth="1"/>
    <col min="15856" max="15856" width="12.85546875" style="23" customWidth="1"/>
    <col min="15857" max="16108" width="12.7109375" style="23"/>
    <col min="16109" max="16109" width="1.7109375" style="23" customWidth="1"/>
    <col min="16110" max="16110" width="12.7109375" style="23"/>
    <col min="16111" max="16111" width="42.7109375" style="23" customWidth="1"/>
    <col min="16112" max="16112" width="12.85546875" style="23" customWidth="1"/>
    <col min="16113" max="16384" width="9.140625" style="23"/>
  </cols>
  <sheetData>
    <row r="1" spans="2:7" ht="18.75" customHeight="1">
      <c r="B1" s="210" t="s">
        <v>309</v>
      </c>
      <c r="C1" s="210" t="s">
        <v>312</v>
      </c>
      <c r="D1" s="21"/>
      <c r="E1" s="22" t="s">
        <v>253</v>
      </c>
      <c r="F1" s="10">
        <v>2009</v>
      </c>
    </row>
    <row r="2" spans="2:7" ht="18.75" customHeight="1">
      <c r="B2" s="210"/>
      <c r="C2" s="210"/>
      <c r="D2" s="21"/>
      <c r="E2" s="22" t="s">
        <v>323</v>
      </c>
      <c r="F2" s="10" t="s">
        <v>325</v>
      </c>
    </row>
    <row r="3" spans="2:7" ht="18.75" customHeight="1">
      <c r="B3" s="210"/>
      <c r="C3" s="210"/>
      <c r="D3" s="21"/>
      <c r="E3" s="22" t="s">
        <v>324</v>
      </c>
      <c r="F3" s="10" t="s">
        <v>326</v>
      </c>
    </row>
    <row r="4" spans="2:7" ht="14.25" customHeight="1">
      <c r="B4" s="24">
        <v>1</v>
      </c>
      <c r="C4" s="25">
        <f>B4+1</f>
        <v>2</v>
      </c>
      <c r="D4" s="25">
        <f>C4+1</f>
        <v>3</v>
      </c>
      <c r="E4" s="24">
        <v>4</v>
      </c>
      <c r="F4" s="25">
        <f>E4+1</f>
        <v>5</v>
      </c>
    </row>
    <row r="5" spans="2:7" s="27" customFormat="1" ht="30" customHeight="1">
      <c r="B5" s="26" t="s">
        <v>130</v>
      </c>
      <c r="C5" s="26" t="s">
        <v>249</v>
      </c>
      <c r="D5" s="26" t="s">
        <v>250</v>
      </c>
      <c r="E5" s="26" t="s">
        <v>251</v>
      </c>
      <c r="F5" s="26" t="s">
        <v>252</v>
      </c>
    </row>
    <row r="6" spans="2:7" s="33" customFormat="1" ht="19.5" customHeight="1">
      <c r="B6" s="28">
        <v>100000</v>
      </c>
      <c r="C6" s="29" t="s">
        <v>0</v>
      </c>
      <c r="D6" s="1">
        <f>+D7+D264+D269+D319+D332+D365+D376</f>
        <v>0</v>
      </c>
      <c r="E6" s="31">
        <f>+E7+E264+E269+E319+E332+E365+E376</f>
        <v>4199.7923875432534</v>
      </c>
      <c r="F6" s="32" t="str">
        <f>IF(ABS(D6)&lt;&gt;0,D6-E6,"")</f>
        <v/>
      </c>
      <c r="G6" s="33" t="s">
        <v>320</v>
      </c>
    </row>
    <row r="7" spans="2:7" s="33" customFormat="1" ht="18" customHeight="1" outlineLevel="1">
      <c r="B7" s="28">
        <v>110000</v>
      </c>
      <c r="C7" s="29" t="s">
        <v>1</v>
      </c>
      <c r="D7" s="1">
        <f>+D8+D51+D65+D78+D97+D129+D147+D177+D187+D220+D224+D231+D259</f>
        <v>0</v>
      </c>
      <c r="E7" s="31">
        <f>+E8+E51+E65+E78+E97+E129+E147+E177+E187+E220+E224+E231+E259</f>
        <v>4199.7923875432534</v>
      </c>
      <c r="F7" s="32" t="str">
        <f t="shared" ref="F7:F70" si="0">IF(ABS(D7)&lt;&gt;0,D7-E7,"")</f>
        <v/>
      </c>
    </row>
    <row r="8" spans="2:7" s="36" customFormat="1" ht="20.100000000000001" customHeight="1" outlineLevel="2">
      <c r="B8" s="28">
        <v>110100</v>
      </c>
      <c r="C8" s="34" t="s">
        <v>131</v>
      </c>
      <c r="D8" s="2">
        <f>+D9+D46</f>
        <v>0</v>
      </c>
      <c r="E8" s="35">
        <f>+E9+E46</f>
        <v>4199.7923875432534</v>
      </c>
      <c r="F8" s="32" t="str">
        <f t="shared" si="0"/>
        <v/>
      </c>
      <c r="G8" s="33"/>
    </row>
    <row r="9" spans="2:7" outlineLevel="3">
      <c r="B9" s="28">
        <v>110110</v>
      </c>
      <c r="C9" s="37" t="s">
        <v>132</v>
      </c>
      <c r="D9" s="1">
        <f>+D10+D16+D22+D25+D30+D33+D36+D40+D44</f>
        <v>0</v>
      </c>
      <c r="E9" s="31">
        <f>+E10+E16+E22+E25+E30+E33+E36+E40+E44</f>
        <v>4199.7923875432534</v>
      </c>
      <c r="F9" s="32" t="str">
        <f t="shared" si="0"/>
        <v/>
      </c>
      <c r="G9" s="33"/>
    </row>
    <row r="10" spans="2:7" outlineLevel="4">
      <c r="B10" s="28">
        <v>110111</v>
      </c>
      <c r="C10" s="38" t="s">
        <v>2</v>
      </c>
      <c r="D10" s="1">
        <f>SUM(D11:D15)</f>
        <v>0</v>
      </c>
      <c r="E10" s="31">
        <f>SUM(E11:E15)</f>
        <v>4199.7923875432534</v>
      </c>
      <c r="F10" s="32" t="str">
        <f t="shared" si="0"/>
        <v/>
      </c>
      <c r="G10" s="33"/>
    </row>
    <row r="11" spans="2:7" outlineLevel="4">
      <c r="B11" s="28">
        <v>1101111</v>
      </c>
      <c r="C11" s="39" t="s">
        <v>3</v>
      </c>
      <c r="D11" s="1"/>
      <c r="E11" s="31">
        <f>VLOOKUP(B11,Estimated,2,0)</f>
        <v>4199.7923875432534</v>
      </c>
      <c r="F11" s="32" t="str">
        <f t="shared" si="0"/>
        <v/>
      </c>
      <c r="G11" s="33"/>
    </row>
    <row r="12" spans="2:7" ht="12.75" customHeight="1" outlineLevel="4">
      <c r="B12" s="28">
        <v>1101112</v>
      </c>
      <c r="C12" s="39" t="s">
        <v>133</v>
      </c>
      <c r="D12" s="1"/>
      <c r="E12" s="31">
        <f>VLOOKUP(B12,Estimated,2,0)</f>
        <v>0</v>
      </c>
      <c r="F12" s="32" t="str">
        <f t="shared" si="0"/>
        <v/>
      </c>
      <c r="G12" s="33"/>
    </row>
    <row r="13" spans="2:7" outlineLevel="4">
      <c r="B13" s="28">
        <v>1101113</v>
      </c>
      <c r="C13" s="40" t="s">
        <v>4</v>
      </c>
      <c r="D13" s="1"/>
      <c r="E13" s="31">
        <f>VLOOKUP(B13,Estimated,2,0)</f>
        <v>0</v>
      </c>
      <c r="F13" s="32" t="str">
        <f t="shared" si="0"/>
        <v/>
      </c>
      <c r="G13" s="33"/>
    </row>
    <row r="14" spans="2:7" ht="12.75" customHeight="1" outlineLevel="4">
      <c r="B14" s="28">
        <v>1101114</v>
      </c>
      <c r="C14" s="39" t="s">
        <v>5</v>
      </c>
      <c r="D14" s="1"/>
      <c r="E14" s="31">
        <f>VLOOKUP(B14,Estimated,2,0)</f>
        <v>0</v>
      </c>
      <c r="F14" s="32" t="str">
        <f t="shared" si="0"/>
        <v/>
      </c>
      <c r="G14" s="33"/>
    </row>
    <row r="15" spans="2:7" ht="12.75" customHeight="1" outlineLevel="4">
      <c r="B15" s="28">
        <v>1101115</v>
      </c>
      <c r="C15" s="40" t="s">
        <v>6</v>
      </c>
      <c r="D15" s="1"/>
      <c r="E15" s="31">
        <f>VLOOKUP(B15,Estimated,2,0)</f>
        <v>0</v>
      </c>
      <c r="F15" s="32" t="str">
        <f t="shared" si="0"/>
        <v/>
      </c>
      <c r="G15" s="33"/>
    </row>
    <row r="16" spans="2:7" ht="12.75" customHeight="1" outlineLevel="4">
      <c r="B16" s="28">
        <v>110112</v>
      </c>
      <c r="C16" s="41" t="s">
        <v>7</v>
      </c>
      <c r="D16" s="1">
        <f>SUM(D17:D21)</f>
        <v>0</v>
      </c>
      <c r="E16" s="31">
        <f>SUM(E17:E21)</f>
        <v>0</v>
      </c>
      <c r="F16" s="32" t="str">
        <f t="shared" si="0"/>
        <v/>
      </c>
      <c r="G16" s="33"/>
    </row>
    <row r="17" spans="2:7" outlineLevel="4">
      <c r="B17" s="28">
        <v>1101121</v>
      </c>
      <c r="C17" s="40" t="s">
        <v>8</v>
      </c>
      <c r="D17" s="1"/>
      <c r="E17" s="31">
        <f>VLOOKUP(B17,Estimated,2,0)</f>
        <v>0</v>
      </c>
      <c r="F17" s="32" t="str">
        <f t="shared" si="0"/>
        <v/>
      </c>
      <c r="G17" s="33"/>
    </row>
    <row r="18" spans="2:7" outlineLevel="4">
      <c r="B18" s="28">
        <v>1101122</v>
      </c>
      <c r="C18" s="39" t="s">
        <v>9</v>
      </c>
      <c r="D18" s="1"/>
      <c r="E18" s="31">
        <f>VLOOKUP(B18,Estimated,2,0)</f>
        <v>0</v>
      </c>
      <c r="F18" s="32" t="str">
        <f t="shared" si="0"/>
        <v/>
      </c>
      <c r="G18" s="33"/>
    </row>
    <row r="19" spans="2:7" ht="12.75" customHeight="1" outlineLevel="4">
      <c r="B19" s="28">
        <v>1101123</v>
      </c>
      <c r="C19" s="39" t="s">
        <v>10</v>
      </c>
      <c r="D19" s="1"/>
      <c r="E19" s="31">
        <f>VLOOKUP(B19,Estimated,2,0)</f>
        <v>0</v>
      </c>
      <c r="F19" s="32" t="str">
        <f t="shared" si="0"/>
        <v/>
      </c>
      <c r="G19" s="33"/>
    </row>
    <row r="20" spans="2:7" ht="12.75" customHeight="1" outlineLevel="4">
      <c r="B20" s="28">
        <v>1101124</v>
      </c>
      <c r="C20" s="39" t="s">
        <v>11</v>
      </c>
      <c r="D20" s="1"/>
      <c r="E20" s="31">
        <f>VLOOKUP(B20,Estimated,2,0)</f>
        <v>0</v>
      </c>
      <c r="F20" s="32" t="str">
        <f t="shared" si="0"/>
        <v/>
      </c>
      <c r="G20" s="33"/>
    </row>
    <row r="21" spans="2:7" ht="12.75" customHeight="1" outlineLevel="4">
      <c r="B21" s="28">
        <v>1101125</v>
      </c>
      <c r="C21" s="39" t="s">
        <v>12</v>
      </c>
      <c r="D21" s="1"/>
      <c r="E21" s="31">
        <f>VLOOKUP(B21,Estimated,2,0)</f>
        <v>0</v>
      </c>
      <c r="F21" s="32" t="str">
        <f t="shared" si="0"/>
        <v/>
      </c>
      <c r="G21" s="33"/>
    </row>
    <row r="22" spans="2:7" ht="12.75" customHeight="1" outlineLevel="4">
      <c r="B22" s="28">
        <v>110113</v>
      </c>
      <c r="C22" s="42" t="s">
        <v>134</v>
      </c>
      <c r="D22" s="1">
        <f>SUM(D23:D24)</f>
        <v>0</v>
      </c>
      <c r="E22" s="31">
        <f>SUM(E23:E24)</f>
        <v>0</v>
      </c>
      <c r="F22" s="32" t="str">
        <f t="shared" si="0"/>
        <v/>
      </c>
      <c r="G22" s="33"/>
    </row>
    <row r="23" spans="2:7" ht="12.75" customHeight="1" outlineLevel="4">
      <c r="B23" s="28">
        <v>1101131</v>
      </c>
      <c r="C23" s="43" t="s">
        <v>13</v>
      </c>
      <c r="D23" s="1"/>
      <c r="E23" s="31">
        <f>VLOOKUP(B23,Estimated,2,0)</f>
        <v>0</v>
      </c>
      <c r="F23" s="32" t="str">
        <f t="shared" si="0"/>
        <v/>
      </c>
      <c r="G23" s="33"/>
    </row>
    <row r="24" spans="2:7" ht="12.75" customHeight="1" outlineLevel="4">
      <c r="B24" s="28">
        <v>1101132</v>
      </c>
      <c r="C24" s="43" t="s">
        <v>14</v>
      </c>
      <c r="D24" s="1"/>
      <c r="E24" s="31">
        <f>VLOOKUP(B24,Estimated,2,0)</f>
        <v>0</v>
      </c>
      <c r="F24" s="32" t="str">
        <f t="shared" si="0"/>
        <v/>
      </c>
      <c r="G24" s="33"/>
    </row>
    <row r="25" spans="2:7" ht="12.75" customHeight="1" outlineLevel="4">
      <c r="B25" s="28">
        <v>110114</v>
      </c>
      <c r="C25" s="42" t="s">
        <v>15</v>
      </c>
      <c r="D25" s="1">
        <f>SUM(D26:D29)</f>
        <v>0</v>
      </c>
      <c r="E25" s="31">
        <f>SUM(E26:E29)</f>
        <v>0</v>
      </c>
      <c r="F25" s="32" t="str">
        <f t="shared" si="0"/>
        <v/>
      </c>
      <c r="G25" s="33"/>
    </row>
    <row r="26" spans="2:7" ht="12.75" customHeight="1" outlineLevel="4">
      <c r="B26" s="28">
        <v>1101141</v>
      </c>
      <c r="C26" s="43" t="s">
        <v>16</v>
      </c>
      <c r="D26" s="1"/>
      <c r="E26" s="31">
        <f>VLOOKUP(B26,Estimated,2,0)</f>
        <v>0</v>
      </c>
      <c r="F26" s="32" t="str">
        <f t="shared" si="0"/>
        <v/>
      </c>
      <c r="G26" s="33"/>
    </row>
    <row r="27" spans="2:7" ht="12.75" customHeight="1" outlineLevel="4">
      <c r="B27" s="28">
        <v>1101142</v>
      </c>
      <c r="C27" s="43" t="s">
        <v>17</v>
      </c>
      <c r="D27" s="1"/>
      <c r="E27" s="31">
        <f>VLOOKUP(B27,Estimated,2,0)</f>
        <v>0</v>
      </c>
      <c r="F27" s="32" t="str">
        <f t="shared" si="0"/>
        <v/>
      </c>
      <c r="G27" s="33"/>
    </row>
    <row r="28" spans="2:7" ht="12.75" customHeight="1" outlineLevel="4">
      <c r="B28" s="28">
        <v>1101143</v>
      </c>
      <c r="C28" s="43" t="s">
        <v>18</v>
      </c>
      <c r="D28" s="1"/>
      <c r="E28" s="31">
        <f>VLOOKUP(B28,Estimated,2,0)</f>
        <v>0</v>
      </c>
      <c r="F28" s="32" t="str">
        <f t="shared" si="0"/>
        <v/>
      </c>
      <c r="G28" s="33"/>
    </row>
    <row r="29" spans="2:7" ht="12.75" customHeight="1" outlineLevel="4">
      <c r="B29" s="28">
        <v>1101144</v>
      </c>
      <c r="C29" s="43" t="s">
        <v>19</v>
      </c>
      <c r="D29" s="1"/>
      <c r="E29" s="31">
        <f>VLOOKUP(B29,Estimated,2,0)</f>
        <v>0</v>
      </c>
      <c r="F29" s="32" t="str">
        <f t="shared" si="0"/>
        <v/>
      </c>
      <c r="G29" s="33"/>
    </row>
    <row r="30" spans="2:7" ht="12.75" customHeight="1" outlineLevel="4">
      <c r="B30" s="28">
        <v>110115</v>
      </c>
      <c r="C30" s="42" t="s">
        <v>20</v>
      </c>
      <c r="D30" s="1">
        <f>SUM(D31:D32)</f>
        <v>0</v>
      </c>
      <c r="E30" s="31">
        <f>SUM(E31:E32)</f>
        <v>0</v>
      </c>
      <c r="F30" s="32" t="str">
        <f t="shared" si="0"/>
        <v/>
      </c>
      <c r="G30" s="33"/>
    </row>
    <row r="31" spans="2:7" ht="12.75" customHeight="1" outlineLevel="4">
      <c r="B31" s="28">
        <v>1101151</v>
      </c>
      <c r="C31" s="43" t="s">
        <v>21</v>
      </c>
      <c r="D31" s="1"/>
      <c r="E31" s="31">
        <f>VLOOKUP(B31,Estimated,2,0)</f>
        <v>0</v>
      </c>
      <c r="F31" s="32" t="str">
        <f t="shared" si="0"/>
        <v/>
      </c>
      <c r="G31" s="33"/>
    </row>
    <row r="32" spans="2:7" ht="12.75" customHeight="1" outlineLevel="4">
      <c r="B32" s="28">
        <v>1101152</v>
      </c>
      <c r="C32" s="43" t="s">
        <v>22</v>
      </c>
      <c r="D32" s="1"/>
      <c r="E32" s="31">
        <f>VLOOKUP(B32,Estimated,2,0)</f>
        <v>0</v>
      </c>
      <c r="F32" s="32" t="str">
        <f t="shared" si="0"/>
        <v/>
      </c>
      <c r="G32" s="33"/>
    </row>
    <row r="33" spans="2:7" outlineLevel="4">
      <c r="B33" s="28">
        <v>110116</v>
      </c>
      <c r="C33" s="38" t="s">
        <v>23</v>
      </c>
      <c r="D33" s="1">
        <f>SUM(D34:D35)</f>
        <v>0</v>
      </c>
      <c r="E33" s="31">
        <f>SUM(E34:E35)</f>
        <v>0</v>
      </c>
      <c r="F33" s="32" t="str">
        <f t="shared" si="0"/>
        <v/>
      </c>
      <c r="G33" s="33"/>
    </row>
    <row r="34" spans="2:7" ht="12.75" customHeight="1" outlineLevel="4">
      <c r="B34" s="28">
        <v>1101161</v>
      </c>
      <c r="C34" s="39" t="s">
        <v>24</v>
      </c>
      <c r="D34" s="1"/>
      <c r="E34" s="31">
        <f>VLOOKUP(B34,Estimated,2,0)</f>
        <v>0</v>
      </c>
      <c r="F34" s="32" t="str">
        <f t="shared" si="0"/>
        <v/>
      </c>
      <c r="G34" s="33"/>
    </row>
    <row r="35" spans="2:7" ht="12.75" customHeight="1" outlineLevel="4">
      <c r="B35" s="28">
        <v>1101162</v>
      </c>
      <c r="C35" s="39" t="s">
        <v>25</v>
      </c>
      <c r="D35" s="1"/>
      <c r="E35" s="31">
        <f>VLOOKUP(B35,Estimated,2,0)</f>
        <v>0</v>
      </c>
      <c r="F35" s="32" t="str">
        <f t="shared" si="0"/>
        <v/>
      </c>
      <c r="G35" s="33"/>
    </row>
    <row r="36" spans="2:7" ht="12.75" customHeight="1" outlineLevel="4">
      <c r="B36" s="28">
        <v>110117</v>
      </c>
      <c r="C36" s="38" t="s">
        <v>26</v>
      </c>
      <c r="D36" s="1">
        <f>SUM(D37:D39)</f>
        <v>0</v>
      </c>
      <c r="E36" s="31">
        <f>SUM(E37:E39)</f>
        <v>0</v>
      </c>
      <c r="F36" s="32" t="str">
        <f t="shared" si="0"/>
        <v/>
      </c>
      <c r="G36" s="33"/>
    </row>
    <row r="37" spans="2:7" ht="12.75" customHeight="1" outlineLevel="4">
      <c r="B37" s="28">
        <v>1101171</v>
      </c>
      <c r="C37" s="39" t="s">
        <v>27</v>
      </c>
      <c r="D37" s="1"/>
      <c r="E37" s="31">
        <f>VLOOKUP(B37,Estimated,2,0)</f>
        <v>0</v>
      </c>
      <c r="F37" s="32" t="str">
        <f t="shared" si="0"/>
        <v/>
      </c>
      <c r="G37" s="33"/>
    </row>
    <row r="38" spans="2:7" ht="12.75" customHeight="1" outlineLevel="4">
      <c r="B38" s="28">
        <v>1101172</v>
      </c>
      <c r="C38" s="39" t="s">
        <v>28</v>
      </c>
      <c r="D38" s="1"/>
      <c r="E38" s="31">
        <f>VLOOKUP(B38,Estimated,2,0)</f>
        <v>0</v>
      </c>
      <c r="F38" s="32" t="str">
        <f t="shared" si="0"/>
        <v/>
      </c>
      <c r="G38" s="33"/>
    </row>
    <row r="39" spans="2:7" outlineLevel="4">
      <c r="B39" s="28">
        <v>1101173</v>
      </c>
      <c r="C39" s="39" t="s">
        <v>29</v>
      </c>
      <c r="D39" s="1"/>
      <c r="E39" s="31">
        <f>VLOOKUP(B39,Estimated,2,0)</f>
        <v>0</v>
      </c>
      <c r="F39" s="32" t="str">
        <f t="shared" si="0"/>
        <v/>
      </c>
      <c r="G39" s="33"/>
    </row>
    <row r="40" spans="2:7" ht="12.75" customHeight="1" outlineLevel="4">
      <c r="B40" s="28">
        <v>110118</v>
      </c>
      <c r="C40" s="38" t="s">
        <v>30</v>
      </c>
      <c r="D40" s="1">
        <f>SUM(D41:D43)</f>
        <v>0</v>
      </c>
      <c r="E40" s="31">
        <f>SUM(E41:E43)</f>
        <v>0</v>
      </c>
      <c r="F40" s="32" t="str">
        <f t="shared" si="0"/>
        <v/>
      </c>
      <c r="G40" s="33"/>
    </row>
    <row r="41" spans="2:7" ht="12.75" customHeight="1" outlineLevel="4">
      <c r="B41" s="28">
        <v>1101181</v>
      </c>
      <c r="C41" s="39" t="s">
        <v>31</v>
      </c>
      <c r="D41" s="1"/>
      <c r="E41" s="31">
        <f>VLOOKUP(B41,Estimated,2,0)</f>
        <v>0</v>
      </c>
      <c r="F41" s="32" t="str">
        <f t="shared" si="0"/>
        <v/>
      </c>
      <c r="G41" s="33"/>
    </row>
    <row r="42" spans="2:7" ht="12.75" customHeight="1" outlineLevel="4">
      <c r="B42" s="28">
        <v>1101182</v>
      </c>
      <c r="C42" s="39" t="s">
        <v>32</v>
      </c>
      <c r="D42" s="1"/>
      <c r="E42" s="31">
        <f>VLOOKUP(B42,Estimated,2,0)</f>
        <v>0</v>
      </c>
      <c r="F42" s="32" t="str">
        <f t="shared" si="0"/>
        <v/>
      </c>
      <c r="G42" s="33"/>
    </row>
    <row r="43" spans="2:7" ht="12.75" customHeight="1" outlineLevel="4">
      <c r="B43" s="28">
        <v>1101183</v>
      </c>
      <c r="C43" s="39" t="s">
        <v>33</v>
      </c>
      <c r="D43" s="1"/>
      <c r="E43" s="31">
        <f>VLOOKUP(B43,Estimated,2,0)</f>
        <v>0</v>
      </c>
      <c r="F43" s="32" t="str">
        <f t="shared" si="0"/>
        <v/>
      </c>
      <c r="G43" s="33"/>
    </row>
    <row r="44" spans="2:7" ht="12.75" customHeight="1" outlineLevel="4">
      <c r="B44" s="28">
        <v>110119</v>
      </c>
      <c r="C44" s="38" t="s">
        <v>34</v>
      </c>
      <c r="D44" s="1">
        <f>+D45</f>
        <v>0</v>
      </c>
      <c r="E44" s="31">
        <f>+E45</f>
        <v>0</v>
      </c>
      <c r="F44" s="32" t="str">
        <f t="shared" si="0"/>
        <v/>
      </c>
      <c r="G44" s="33"/>
    </row>
    <row r="45" spans="2:7" ht="12.75" customHeight="1" outlineLevel="4">
      <c r="B45" s="28">
        <v>1101191</v>
      </c>
      <c r="C45" s="39" t="s">
        <v>34</v>
      </c>
      <c r="D45" s="1"/>
      <c r="E45" s="31">
        <f>VLOOKUP(B45,Estimated,2,0)</f>
        <v>0</v>
      </c>
      <c r="F45" s="32" t="str">
        <f t="shared" si="0"/>
        <v/>
      </c>
      <c r="G45" s="33"/>
    </row>
    <row r="46" spans="2:7" ht="12.75" customHeight="1" outlineLevel="3">
      <c r="B46" s="28">
        <v>110120</v>
      </c>
      <c r="C46" s="37" t="s">
        <v>135</v>
      </c>
      <c r="D46" s="1">
        <f>+D47+D49</f>
        <v>0</v>
      </c>
      <c r="E46" s="31">
        <f>+E47+E49</f>
        <v>0</v>
      </c>
      <c r="F46" s="32" t="str">
        <f t="shared" si="0"/>
        <v/>
      </c>
      <c r="G46" s="33"/>
    </row>
    <row r="47" spans="2:7" outlineLevel="4">
      <c r="B47" s="28">
        <v>110121</v>
      </c>
      <c r="C47" s="38" t="s">
        <v>35</v>
      </c>
      <c r="D47" s="1">
        <f>+D48</f>
        <v>0</v>
      </c>
      <c r="E47" s="31">
        <f>+E48</f>
        <v>0</v>
      </c>
      <c r="F47" s="32" t="str">
        <f t="shared" si="0"/>
        <v/>
      </c>
      <c r="G47" s="33"/>
    </row>
    <row r="48" spans="2:7" ht="12.75" customHeight="1" outlineLevel="4">
      <c r="B48" s="28">
        <v>1101211</v>
      </c>
      <c r="C48" s="39" t="s">
        <v>35</v>
      </c>
      <c r="D48" s="1"/>
      <c r="E48" s="31">
        <f>VLOOKUP(B48,Estimated,2,0)</f>
        <v>0</v>
      </c>
      <c r="F48" s="32" t="str">
        <f t="shared" si="0"/>
        <v/>
      </c>
      <c r="G48" s="33"/>
    </row>
    <row r="49" spans="2:7" ht="12.75" customHeight="1" outlineLevel="4">
      <c r="B49" s="28">
        <v>110122</v>
      </c>
      <c r="C49" s="38" t="s">
        <v>36</v>
      </c>
      <c r="D49" s="1">
        <f>+D50</f>
        <v>0</v>
      </c>
      <c r="E49" s="31">
        <f>+E50</f>
        <v>0</v>
      </c>
      <c r="F49" s="32" t="str">
        <f t="shared" si="0"/>
        <v/>
      </c>
      <c r="G49" s="33"/>
    </row>
    <row r="50" spans="2:7" ht="12.75" customHeight="1" outlineLevel="4">
      <c r="B50" s="28">
        <v>1101221</v>
      </c>
      <c r="C50" s="39" t="s">
        <v>36</v>
      </c>
      <c r="D50" s="1"/>
      <c r="E50" s="31">
        <f>VLOOKUP(B50,Estimated,2,0)</f>
        <v>0</v>
      </c>
      <c r="F50" s="32" t="str">
        <f t="shared" si="0"/>
        <v/>
      </c>
      <c r="G50" s="33"/>
    </row>
    <row r="51" spans="2:7" s="36" customFormat="1" ht="20.100000000000001" customHeight="1" outlineLevel="2">
      <c r="B51" s="28">
        <v>110200</v>
      </c>
      <c r="C51" s="44" t="s">
        <v>136</v>
      </c>
      <c r="D51" s="2">
        <f>+D52+D59+D62</f>
        <v>0</v>
      </c>
      <c r="E51" s="35">
        <f>+E52+E59+E62</f>
        <v>0</v>
      </c>
      <c r="F51" s="32" t="str">
        <f t="shared" si="0"/>
        <v/>
      </c>
      <c r="G51" s="33"/>
    </row>
    <row r="52" spans="2:7" ht="12.75" customHeight="1" outlineLevel="3">
      <c r="B52" s="28">
        <v>110210</v>
      </c>
      <c r="C52" s="37" t="s">
        <v>137</v>
      </c>
      <c r="D52" s="1">
        <f>+D53+D55+D57</f>
        <v>0</v>
      </c>
      <c r="E52" s="31">
        <f>+E53+E55+E57</f>
        <v>0</v>
      </c>
      <c r="F52" s="32" t="str">
        <f t="shared" si="0"/>
        <v/>
      </c>
      <c r="G52" s="33"/>
    </row>
    <row r="53" spans="2:7" ht="12.75" customHeight="1" outlineLevel="4">
      <c r="B53" s="28">
        <v>110211</v>
      </c>
      <c r="C53" s="38" t="s">
        <v>37</v>
      </c>
      <c r="D53" s="1">
        <f>+D54</f>
        <v>0</v>
      </c>
      <c r="E53" s="31">
        <f>+E54</f>
        <v>0</v>
      </c>
      <c r="F53" s="32" t="str">
        <f t="shared" si="0"/>
        <v/>
      </c>
      <c r="G53" s="33"/>
    </row>
    <row r="54" spans="2:7" ht="12.75" customHeight="1" outlineLevel="4">
      <c r="B54" s="28">
        <v>1102111</v>
      </c>
      <c r="C54" s="39" t="s">
        <v>37</v>
      </c>
      <c r="D54" s="1"/>
      <c r="E54" s="31">
        <f>VLOOKUP(B54,Estimated,2,0)</f>
        <v>0</v>
      </c>
      <c r="F54" s="32" t="str">
        <f t="shared" si="0"/>
        <v/>
      </c>
      <c r="G54" s="33"/>
    </row>
    <row r="55" spans="2:7" ht="12.75" customHeight="1" outlineLevel="4">
      <c r="B55" s="28">
        <v>110212</v>
      </c>
      <c r="C55" s="38" t="s">
        <v>38</v>
      </c>
      <c r="D55" s="1">
        <f>+D56</f>
        <v>0</v>
      </c>
      <c r="E55" s="31">
        <f>+E56</f>
        <v>0</v>
      </c>
      <c r="F55" s="32" t="str">
        <f t="shared" si="0"/>
        <v/>
      </c>
      <c r="G55" s="33"/>
    </row>
    <row r="56" spans="2:7" ht="12.75" customHeight="1" outlineLevel="4">
      <c r="B56" s="28">
        <v>1102121</v>
      </c>
      <c r="C56" s="39" t="s">
        <v>38</v>
      </c>
      <c r="D56" s="1"/>
      <c r="E56" s="31">
        <f>VLOOKUP(B56,Estimated,2,0)</f>
        <v>0</v>
      </c>
      <c r="F56" s="32" t="str">
        <f t="shared" si="0"/>
        <v/>
      </c>
      <c r="G56" s="33"/>
    </row>
    <row r="57" spans="2:7" ht="12.75" customHeight="1" outlineLevel="4">
      <c r="B57" s="28">
        <v>110213</v>
      </c>
      <c r="C57" s="38" t="s">
        <v>39</v>
      </c>
      <c r="D57" s="1">
        <f>+D58</f>
        <v>0</v>
      </c>
      <c r="E57" s="31">
        <f>+E58</f>
        <v>0</v>
      </c>
      <c r="F57" s="32" t="str">
        <f t="shared" si="0"/>
        <v/>
      </c>
      <c r="G57" s="33"/>
    </row>
    <row r="58" spans="2:7" ht="12.75" customHeight="1" outlineLevel="4">
      <c r="B58" s="28">
        <v>1102131</v>
      </c>
      <c r="C58" s="39" t="s">
        <v>39</v>
      </c>
      <c r="D58" s="1"/>
      <c r="E58" s="31">
        <f>VLOOKUP(B58,Estimated,2,0)</f>
        <v>0</v>
      </c>
      <c r="F58" s="32" t="str">
        <f t="shared" si="0"/>
        <v/>
      </c>
      <c r="G58" s="33"/>
    </row>
    <row r="59" spans="2:7" ht="12.75" customHeight="1" outlineLevel="3">
      <c r="B59" s="28">
        <v>110220</v>
      </c>
      <c r="C59" s="37" t="s">
        <v>138</v>
      </c>
      <c r="D59" s="1">
        <f>+D60</f>
        <v>0</v>
      </c>
      <c r="E59" s="31">
        <f>+E60</f>
        <v>0</v>
      </c>
      <c r="F59" s="32" t="str">
        <f t="shared" si="0"/>
        <v/>
      </c>
      <c r="G59" s="33"/>
    </row>
    <row r="60" spans="2:7" outlineLevel="4">
      <c r="B60" s="28">
        <v>110221</v>
      </c>
      <c r="C60" s="38" t="s">
        <v>40</v>
      </c>
      <c r="D60" s="1">
        <f>+D61</f>
        <v>0</v>
      </c>
      <c r="E60" s="31">
        <f>+E61</f>
        <v>0</v>
      </c>
      <c r="F60" s="32" t="str">
        <f t="shared" si="0"/>
        <v/>
      </c>
      <c r="G60" s="33"/>
    </row>
    <row r="61" spans="2:7" ht="12.75" customHeight="1" outlineLevel="4">
      <c r="B61" s="28">
        <v>1102211</v>
      </c>
      <c r="C61" s="39" t="s">
        <v>40</v>
      </c>
      <c r="D61" s="1"/>
      <c r="E61" s="31">
        <f>VLOOKUP(B61,Estimated,2,0)</f>
        <v>0</v>
      </c>
      <c r="F61" s="32" t="str">
        <f t="shared" si="0"/>
        <v/>
      </c>
      <c r="G61" s="33"/>
    </row>
    <row r="62" spans="2:7" ht="12.75" customHeight="1" outlineLevel="3">
      <c r="B62" s="28">
        <v>110230</v>
      </c>
      <c r="C62" s="37" t="s">
        <v>139</v>
      </c>
      <c r="D62" s="1">
        <f>+D63</f>
        <v>0</v>
      </c>
      <c r="E62" s="31">
        <f>+E63</f>
        <v>0</v>
      </c>
      <c r="F62" s="32" t="str">
        <f t="shared" si="0"/>
        <v/>
      </c>
      <c r="G62" s="33"/>
    </row>
    <row r="63" spans="2:7" ht="12.75" customHeight="1" outlineLevel="4">
      <c r="B63" s="28">
        <v>110231</v>
      </c>
      <c r="C63" s="38" t="s">
        <v>41</v>
      </c>
      <c r="D63" s="1">
        <f>+D64</f>
        <v>0</v>
      </c>
      <c r="E63" s="31">
        <f>+E64</f>
        <v>0</v>
      </c>
      <c r="F63" s="32" t="str">
        <f t="shared" si="0"/>
        <v/>
      </c>
      <c r="G63" s="33"/>
    </row>
    <row r="64" spans="2:7" ht="12.75" customHeight="1" outlineLevel="4">
      <c r="B64" s="28">
        <v>1102311</v>
      </c>
      <c r="C64" s="39" t="s">
        <v>41</v>
      </c>
      <c r="D64" s="1"/>
      <c r="E64" s="31">
        <f>VLOOKUP(B64,Estimated,2,0)</f>
        <v>0</v>
      </c>
      <c r="F64" s="32" t="str">
        <f t="shared" si="0"/>
        <v/>
      </c>
      <c r="G64" s="33"/>
    </row>
    <row r="65" spans="2:7" s="36" customFormat="1" ht="20.100000000000001" customHeight="1" outlineLevel="2">
      <c r="B65" s="28">
        <v>110300</v>
      </c>
      <c r="C65" s="44" t="s">
        <v>223</v>
      </c>
      <c r="D65" s="2">
        <f>+D66+D73</f>
        <v>0</v>
      </c>
      <c r="E65" s="35">
        <f>+E66+E73</f>
        <v>0</v>
      </c>
      <c r="F65" s="32" t="str">
        <f t="shared" si="0"/>
        <v/>
      </c>
      <c r="G65" s="33"/>
    </row>
    <row r="66" spans="2:7" ht="12.75" customHeight="1" outlineLevel="3">
      <c r="B66" s="28">
        <v>110310</v>
      </c>
      <c r="C66" s="37" t="s">
        <v>140</v>
      </c>
      <c r="D66" s="1">
        <f>+D67+D69+D71</f>
        <v>0</v>
      </c>
      <c r="E66" s="31">
        <f>+E67+E69+E71</f>
        <v>0</v>
      </c>
      <c r="F66" s="32" t="str">
        <f t="shared" si="0"/>
        <v/>
      </c>
      <c r="G66" s="33"/>
    </row>
    <row r="67" spans="2:7" ht="12.75" customHeight="1" outlineLevel="4">
      <c r="B67" s="28">
        <v>110311</v>
      </c>
      <c r="C67" s="38" t="s">
        <v>42</v>
      </c>
      <c r="D67" s="1">
        <f>+D68</f>
        <v>0</v>
      </c>
      <c r="E67" s="31">
        <f>+E68</f>
        <v>0</v>
      </c>
      <c r="F67" s="32" t="str">
        <f t="shared" si="0"/>
        <v/>
      </c>
      <c r="G67" s="33"/>
    </row>
    <row r="68" spans="2:7" ht="12.75" customHeight="1" outlineLevel="4">
      <c r="B68" s="28">
        <v>1103111</v>
      </c>
      <c r="C68" s="39" t="s">
        <v>42</v>
      </c>
      <c r="D68" s="1"/>
      <c r="E68" s="31">
        <f>VLOOKUP(B68,Estimated,2,0)</f>
        <v>0</v>
      </c>
      <c r="F68" s="32" t="str">
        <f t="shared" si="0"/>
        <v/>
      </c>
      <c r="G68" s="33"/>
    </row>
    <row r="69" spans="2:7" ht="12.75" customHeight="1" outlineLevel="4">
      <c r="B69" s="28">
        <v>110312</v>
      </c>
      <c r="C69" s="38" t="s">
        <v>43</v>
      </c>
      <c r="D69" s="1">
        <f>SUM(D70:D70)</f>
        <v>0</v>
      </c>
      <c r="E69" s="31">
        <f>SUM(E70:E70)</f>
        <v>0</v>
      </c>
      <c r="F69" s="32" t="str">
        <f t="shared" si="0"/>
        <v/>
      </c>
      <c r="G69" s="33"/>
    </row>
    <row r="70" spans="2:7" ht="12.75" customHeight="1" outlineLevel="4">
      <c r="B70" s="28">
        <v>1103121</v>
      </c>
      <c r="C70" s="39" t="s">
        <v>43</v>
      </c>
      <c r="D70" s="1"/>
      <c r="E70" s="31">
        <f>VLOOKUP(B70,Estimated,2,0)</f>
        <v>0</v>
      </c>
      <c r="F70" s="32" t="str">
        <f t="shared" si="0"/>
        <v/>
      </c>
      <c r="G70" s="33"/>
    </row>
    <row r="71" spans="2:7" ht="12.75" customHeight="1" outlineLevel="4">
      <c r="B71" s="28">
        <v>110314</v>
      </c>
      <c r="C71" s="38" t="s">
        <v>44</v>
      </c>
      <c r="D71" s="1">
        <f>+D72</f>
        <v>0</v>
      </c>
      <c r="E71" s="31">
        <f>+E72</f>
        <v>0</v>
      </c>
      <c r="F71" s="32" t="str">
        <f t="shared" ref="F71:F134" si="1">IF(ABS(D71)&lt;&gt;0,D71-E71,"")</f>
        <v/>
      </c>
      <c r="G71" s="33"/>
    </row>
    <row r="72" spans="2:7" ht="12.75" customHeight="1" outlineLevel="4">
      <c r="B72" s="28">
        <v>1103141</v>
      </c>
      <c r="C72" s="39" t="s">
        <v>44</v>
      </c>
      <c r="D72" s="1"/>
      <c r="E72" s="31">
        <f>VLOOKUP(B72,Estimated,2,0)</f>
        <v>0</v>
      </c>
      <c r="F72" s="32" t="str">
        <f t="shared" si="1"/>
        <v/>
      </c>
      <c r="G72" s="33"/>
    </row>
    <row r="73" spans="2:7" ht="12.75" customHeight="1" outlineLevel="3">
      <c r="B73" s="28">
        <v>110320</v>
      </c>
      <c r="C73" s="37" t="s">
        <v>141</v>
      </c>
      <c r="D73" s="1">
        <f>+D74+D76</f>
        <v>0</v>
      </c>
      <c r="E73" s="31">
        <f>+E74+E76</f>
        <v>0</v>
      </c>
      <c r="F73" s="32" t="str">
        <f t="shared" si="1"/>
        <v/>
      </c>
      <c r="G73" s="33"/>
    </row>
    <row r="74" spans="2:7" ht="12.75" customHeight="1" outlineLevel="4">
      <c r="B74" s="28">
        <v>110321</v>
      </c>
      <c r="C74" s="38" t="s">
        <v>45</v>
      </c>
      <c r="D74" s="1">
        <f>+D75</f>
        <v>0</v>
      </c>
      <c r="E74" s="31">
        <f>+E75</f>
        <v>0</v>
      </c>
      <c r="F74" s="32" t="str">
        <f t="shared" si="1"/>
        <v/>
      </c>
      <c r="G74" s="33"/>
    </row>
    <row r="75" spans="2:7" s="45" customFormat="1" outlineLevel="4">
      <c r="B75" s="28">
        <v>1103211</v>
      </c>
      <c r="C75" s="39" t="s">
        <v>45</v>
      </c>
      <c r="D75" s="1"/>
      <c r="E75" s="31">
        <f>VLOOKUP(B75,Estimated,2,0)</f>
        <v>0</v>
      </c>
      <c r="F75" s="32" t="str">
        <f t="shared" si="1"/>
        <v/>
      </c>
      <c r="G75" s="33"/>
    </row>
    <row r="76" spans="2:7" s="45" customFormat="1" outlineLevel="4">
      <c r="B76" s="28">
        <v>110322</v>
      </c>
      <c r="C76" s="38" t="s">
        <v>46</v>
      </c>
      <c r="D76" s="1">
        <f>+D77</f>
        <v>0</v>
      </c>
      <c r="E76" s="31">
        <f>+E77</f>
        <v>0</v>
      </c>
      <c r="F76" s="32" t="str">
        <f t="shared" si="1"/>
        <v/>
      </c>
      <c r="G76" s="33"/>
    </row>
    <row r="77" spans="2:7" ht="12.75" customHeight="1" outlineLevel="4">
      <c r="B77" s="28">
        <v>1103221</v>
      </c>
      <c r="C77" s="39" t="s">
        <v>46</v>
      </c>
      <c r="D77" s="1"/>
      <c r="E77" s="31">
        <f>VLOOKUP(B77,Estimated,2,0)</f>
        <v>0</v>
      </c>
      <c r="F77" s="32" t="str">
        <f t="shared" si="1"/>
        <v/>
      </c>
      <c r="G77" s="33"/>
    </row>
    <row r="78" spans="2:7" s="36" customFormat="1" ht="20.100000000000001" customHeight="1" outlineLevel="2">
      <c r="B78" s="28">
        <v>110400</v>
      </c>
      <c r="C78" s="34" t="s">
        <v>142</v>
      </c>
      <c r="D78" s="2">
        <f>+D79+D82+D85+D90</f>
        <v>0</v>
      </c>
      <c r="E78" s="35">
        <f>+E79+E82+E85+E90</f>
        <v>0</v>
      </c>
      <c r="F78" s="32" t="str">
        <f t="shared" si="1"/>
        <v/>
      </c>
      <c r="G78" s="33"/>
    </row>
    <row r="79" spans="2:7" ht="12.75" customHeight="1" outlineLevel="3">
      <c r="B79" s="28">
        <v>110410</v>
      </c>
      <c r="C79" s="37" t="s">
        <v>143</v>
      </c>
      <c r="D79" s="1">
        <f>+D80</f>
        <v>0</v>
      </c>
      <c r="E79" s="31">
        <f>+E80</f>
        <v>0</v>
      </c>
      <c r="F79" s="32" t="str">
        <f t="shared" si="1"/>
        <v/>
      </c>
      <c r="G79" s="33"/>
    </row>
    <row r="80" spans="2:7" ht="12.75" customHeight="1" outlineLevel="4">
      <c r="B80" s="28">
        <v>110411</v>
      </c>
      <c r="C80" s="38" t="s">
        <v>47</v>
      </c>
      <c r="D80" s="1">
        <f>+D81</f>
        <v>0</v>
      </c>
      <c r="E80" s="31">
        <f>+E81</f>
        <v>0</v>
      </c>
      <c r="F80" s="32" t="str">
        <f t="shared" si="1"/>
        <v/>
      </c>
      <c r="G80" s="33"/>
    </row>
    <row r="81" spans="2:7" ht="12.75" customHeight="1" outlineLevel="4">
      <c r="B81" s="28">
        <v>1104111</v>
      </c>
      <c r="C81" s="39" t="s">
        <v>47</v>
      </c>
      <c r="D81" s="1"/>
      <c r="E81" s="31">
        <f>VLOOKUP(B81,Estimated,2,0)</f>
        <v>0</v>
      </c>
      <c r="F81" s="32" t="str">
        <f t="shared" si="1"/>
        <v/>
      </c>
      <c r="G81" s="33"/>
    </row>
    <row r="82" spans="2:7" ht="12.75" customHeight="1" outlineLevel="3">
      <c r="B82" s="28">
        <v>110430</v>
      </c>
      <c r="C82" s="37" t="s">
        <v>144</v>
      </c>
      <c r="D82" s="1">
        <f>+D83</f>
        <v>0</v>
      </c>
      <c r="E82" s="31">
        <f>+E83</f>
        <v>0</v>
      </c>
      <c r="F82" s="32" t="str">
        <f t="shared" si="1"/>
        <v/>
      </c>
      <c r="G82" s="33"/>
    </row>
    <row r="83" spans="2:7" ht="12.75" customHeight="1" outlineLevel="4">
      <c r="B83" s="28">
        <v>110431</v>
      </c>
      <c r="C83" s="38" t="s">
        <v>48</v>
      </c>
      <c r="D83" s="1">
        <f>+D84</f>
        <v>0</v>
      </c>
      <c r="E83" s="31">
        <f>+E84</f>
        <v>0</v>
      </c>
      <c r="F83" s="32" t="str">
        <f t="shared" si="1"/>
        <v/>
      </c>
      <c r="G83" s="33"/>
    </row>
    <row r="84" spans="2:7" ht="12.75" customHeight="1" outlineLevel="4">
      <c r="B84" s="28">
        <v>1104311</v>
      </c>
      <c r="C84" s="39" t="s">
        <v>48</v>
      </c>
      <c r="D84" s="1"/>
      <c r="E84" s="31">
        <f>VLOOKUP(B84,Estimated,2,0)</f>
        <v>0</v>
      </c>
      <c r="F84" s="32" t="str">
        <f t="shared" si="1"/>
        <v/>
      </c>
      <c r="G84" s="33"/>
    </row>
    <row r="85" spans="2:7" ht="12.75" customHeight="1" outlineLevel="3">
      <c r="B85" s="28">
        <v>110440</v>
      </c>
      <c r="C85" s="37" t="s">
        <v>145</v>
      </c>
      <c r="D85" s="1">
        <f>+D86+D88</f>
        <v>0</v>
      </c>
      <c r="E85" s="31">
        <f>+E86+E88</f>
        <v>0</v>
      </c>
      <c r="F85" s="32" t="str">
        <f t="shared" si="1"/>
        <v/>
      </c>
      <c r="G85" s="33"/>
    </row>
    <row r="86" spans="2:7" ht="12.75" customHeight="1" outlineLevel="4">
      <c r="B86" s="28">
        <v>110441</v>
      </c>
      <c r="C86" s="38" t="s">
        <v>49</v>
      </c>
      <c r="D86" s="1">
        <f>+D87</f>
        <v>0</v>
      </c>
      <c r="E86" s="31">
        <f>+E87</f>
        <v>0</v>
      </c>
      <c r="F86" s="32" t="str">
        <f t="shared" si="1"/>
        <v/>
      </c>
      <c r="G86" s="33"/>
    </row>
    <row r="87" spans="2:7" ht="12.75" customHeight="1" outlineLevel="4">
      <c r="B87" s="28">
        <v>1104411</v>
      </c>
      <c r="C87" s="39" t="s">
        <v>49</v>
      </c>
      <c r="D87" s="1"/>
      <c r="E87" s="31">
        <f>VLOOKUP(B87,Estimated,2,0)</f>
        <v>0</v>
      </c>
      <c r="F87" s="32" t="str">
        <f t="shared" si="1"/>
        <v/>
      </c>
      <c r="G87" s="33"/>
    </row>
    <row r="88" spans="2:7" ht="12.75" customHeight="1" outlineLevel="4">
      <c r="B88" s="28">
        <v>110442</v>
      </c>
      <c r="C88" s="38" t="s">
        <v>50</v>
      </c>
      <c r="D88" s="1">
        <f>+D89</f>
        <v>0</v>
      </c>
      <c r="E88" s="31">
        <f>+E89</f>
        <v>0</v>
      </c>
      <c r="F88" s="32" t="str">
        <f t="shared" si="1"/>
        <v/>
      </c>
      <c r="G88" s="33"/>
    </row>
    <row r="89" spans="2:7" ht="12.75" customHeight="1" outlineLevel="4">
      <c r="B89" s="28">
        <v>1104421</v>
      </c>
      <c r="C89" s="39" t="s">
        <v>50</v>
      </c>
      <c r="D89" s="1"/>
      <c r="E89" s="31">
        <f>VLOOKUP(B89,Estimated,2,0)</f>
        <v>0</v>
      </c>
      <c r="F89" s="32" t="str">
        <f t="shared" si="1"/>
        <v/>
      </c>
      <c r="G89" s="33"/>
    </row>
    <row r="90" spans="2:7" ht="12.75" customHeight="1" outlineLevel="3">
      <c r="B90" s="28">
        <v>110450</v>
      </c>
      <c r="C90" s="37" t="s">
        <v>146</v>
      </c>
      <c r="D90" s="1">
        <f>+D91+D93+D95</f>
        <v>0</v>
      </c>
      <c r="E90" s="31">
        <f>+E91+E93+E95</f>
        <v>0</v>
      </c>
      <c r="F90" s="32" t="str">
        <f t="shared" si="1"/>
        <v/>
      </c>
      <c r="G90" s="33"/>
    </row>
    <row r="91" spans="2:7" ht="12.75" customHeight="1" outlineLevel="4">
      <c r="B91" s="28">
        <v>110451</v>
      </c>
      <c r="C91" s="38" t="s">
        <v>51</v>
      </c>
      <c r="D91" s="1">
        <f>+D92</f>
        <v>0</v>
      </c>
      <c r="E91" s="31">
        <f>+E92</f>
        <v>0</v>
      </c>
      <c r="F91" s="32" t="str">
        <f t="shared" si="1"/>
        <v/>
      </c>
      <c r="G91" s="33"/>
    </row>
    <row r="92" spans="2:7" ht="12.75" customHeight="1" outlineLevel="4">
      <c r="B92" s="28">
        <v>1104511</v>
      </c>
      <c r="C92" s="39" t="s">
        <v>51</v>
      </c>
      <c r="D92" s="1"/>
      <c r="E92" s="31">
        <f>VLOOKUP(B92,Estimated,2,0)</f>
        <v>0</v>
      </c>
      <c r="F92" s="32" t="str">
        <f t="shared" si="1"/>
        <v/>
      </c>
      <c r="G92" s="33"/>
    </row>
    <row r="93" spans="2:7" ht="12.75" customHeight="1" outlineLevel="4">
      <c r="B93" s="28">
        <v>110452</v>
      </c>
      <c r="C93" s="38" t="s">
        <v>52</v>
      </c>
      <c r="D93" s="1">
        <f>+D94</f>
        <v>0</v>
      </c>
      <c r="E93" s="31">
        <f>+E94</f>
        <v>0</v>
      </c>
      <c r="F93" s="32" t="str">
        <f t="shared" si="1"/>
        <v/>
      </c>
      <c r="G93" s="33"/>
    </row>
    <row r="94" spans="2:7" ht="12.75" customHeight="1" outlineLevel="4">
      <c r="B94" s="28">
        <v>1104521</v>
      </c>
      <c r="C94" s="39" t="s">
        <v>52</v>
      </c>
      <c r="D94" s="1"/>
      <c r="E94" s="31">
        <f>VLOOKUP(B94,Estimated,2,0)</f>
        <v>0</v>
      </c>
      <c r="F94" s="32" t="str">
        <f t="shared" si="1"/>
        <v/>
      </c>
      <c r="G94" s="33"/>
    </row>
    <row r="95" spans="2:7" ht="12.75" customHeight="1" outlineLevel="4">
      <c r="B95" s="28">
        <v>110453</v>
      </c>
      <c r="C95" s="38" t="s">
        <v>53</v>
      </c>
      <c r="D95" s="1">
        <f>+D96</f>
        <v>0</v>
      </c>
      <c r="E95" s="31">
        <f>+E96</f>
        <v>0</v>
      </c>
      <c r="F95" s="32" t="str">
        <f t="shared" si="1"/>
        <v/>
      </c>
      <c r="G95" s="33"/>
    </row>
    <row r="96" spans="2:7" ht="12.75" customHeight="1" outlineLevel="4">
      <c r="B96" s="28">
        <v>1104531</v>
      </c>
      <c r="C96" s="39" t="s">
        <v>53</v>
      </c>
      <c r="D96" s="1"/>
      <c r="E96" s="31">
        <f>VLOOKUP(B96,Estimated,2,0)</f>
        <v>0</v>
      </c>
      <c r="F96" s="32" t="str">
        <f t="shared" si="1"/>
        <v/>
      </c>
      <c r="G96" s="33"/>
    </row>
    <row r="97" spans="2:7" s="36" customFormat="1" ht="20.100000000000001" customHeight="1" outlineLevel="2">
      <c r="B97" s="28">
        <v>110500</v>
      </c>
      <c r="C97" s="34" t="s">
        <v>224</v>
      </c>
      <c r="D97" s="2">
        <f>+D98+D105+D108+D115+D118+D123</f>
        <v>0</v>
      </c>
      <c r="E97" s="35">
        <f>+E98+E105+E108+E115+E118+E123</f>
        <v>0</v>
      </c>
      <c r="F97" s="32" t="str">
        <f t="shared" si="1"/>
        <v/>
      </c>
      <c r="G97" s="33"/>
    </row>
    <row r="98" spans="2:7" ht="12.75" customHeight="1" outlineLevel="3">
      <c r="B98" s="28">
        <v>110510</v>
      </c>
      <c r="C98" s="37" t="s">
        <v>147</v>
      </c>
      <c r="D98" s="1">
        <f>+D99+D101+D103</f>
        <v>0</v>
      </c>
      <c r="E98" s="31">
        <f>+E99+E101+E103</f>
        <v>0</v>
      </c>
      <c r="F98" s="32" t="str">
        <f t="shared" si="1"/>
        <v/>
      </c>
      <c r="G98" s="33"/>
    </row>
    <row r="99" spans="2:7" ht="12.75" customHeight="1" outlineLevel="4">
      <c r="B99" s="28">
        <v>110511</v>
      </c>
      <c r="C99" s="38" t="s">
        <v>54</v>
      </c>
      <c r="D99" s="1">
        <f>SUM(D100:D100)</f>
        <v>0</v>
      </c>
      <c r="E99" s="31">
        <f>SUM(E100:E100)</f>
        <v>0</v>
      </c>
      <c r="F99" s="32" t="str">
        <f t="shared" si="1"/>
        <v/>
      </c>
      <c r="G99" s="33"/>
    </row>
    <row r="100" spans="2:7" ht="12.75" customHeight="1" outlineLevel="4">
      <c r="B100" s="28">
        <v>1105111</v>
      </c>
      <c r="C100" s="46" t="s">
        <v>54</v>
      </c>
      <c r="D100" s="1"/>
      <c r="E100" s="31">
        <f>VLOOKUP(B100,Estimated,2,0)</f>
        <v>0</v>
      </c>
      <c r="F100" s="32" t="str">
        <f t="shared" si="1"/>
        <v/>
      </c>
      <c r="G100" s="33"/>
    </row>
    <row r="101" spans="2:7" ht="12.75" customHeight="1" outlineLevel="4">
      <c r="B101" s="28">
        <v>110512</v>
      </c>
      <c r="C101" s="38" t="s">
        <v>55</v>
      </c>
      <c r="D101" s="1">
        <f>+D102</f>
        <v>0</v>
      </c>
      <c r="E101" s="31">
        <f>+E102</f>
        <v>0</v>
      </c>
      <c r="F101" s="32" t="str">
        <f t="shared" si="1"/>
        <v/>
      </c>
      <c r="G101" s="33"/>
    </row>
    <row r="102" spans="2:7" ht="12.75" customHeight="1" outlineLevel="4">
      <c r="B102" s="28">
        <v>1105121</v>
      </c>
      <c r="C102" s="39" t="s">
        <v>55</v>
      </c>
      <c r="D102" s="1"/>
      <c r="E102" s="31">
        <f>VLOOKUP(B102,Estimated,2,0)</f>
        <v>0</v>
      </c>
      <c r="F102" s="32" t="str">
        <f t="shared" si="1"/>
        <v/>
      </c>
      <c r="G102" s="33"/>
    </row>
    <row r="103" spans="2:7" ht="12.75" customHeight="1" outlineLevel="4">
      <c r="B103" s="28">
        <v>110513</v>
      </c>
      <c r="C103" s="38" t="s">
        <v>56</v>
      </c>
      <c r="D103" s="1">
        <f>+D104</f>
        <v>0</v>
      </c>
      <c r="E103" s="31">
        <f>+E104</f>
        <v>0</v>
      </c>
      <c r="F103" s="32" t="str">
        <f t="shared" si="1"/>
        <v/>
      </c>
      <c r="G103" s="33"/>
    </row>
    <row r="104" spans="2:7" ht="12.75" customHeight="1" outlineLevel="4">
      <c r="B104" s="28">
        <v>1105131</v>
      </c>
      <c r="C104" s="39" t="s">
        <v>56</v>
      </c>
      <c r="D104" s="1"/>
      <c r="E104" s="31">
        <f>VLOOKUP(B104,Estimated,2,0)</f>
        <v>0</v>
      </c>
      <c r="F104" s="32" t="str">
        <f t="shared" si="1"/>
        <v/>
      </c>
      <c r="G104" s="33"/>
    </row>
    <row r="105" spans="2:7" ht="12.75" customHeight="1" outlineLevel="3">
      <c r="B105" s="28">
        <v>110520</v>
      </c>
      <c r="C105" s="37" t="s">
        <v>148</v>
      </c>
      <c r="D105" s="1">
        <f>+D106</f>
        <v>0</v>
      </c>
      <c r="E105" s="31">
        <f>+E106</f>
        <v>0</v>
      </c>
      <c r="F105" s="32" t="str">
        <f t="shared" si="1"/>
        <v/>
      </c>
      <c r="G105" s="33"/>
    </row>
    <row r="106" spans="2:7" ht="12.75" customHeight="1" outlineLevel="4">
      <c r="B106" s="28">
        <v>110521</v>
      </c>
      <c r="C106" s="38" t="s">
        <v>57</v>
      </c>
      <c r="D106" s="1">
        <f>+D107</f>
        <v>0</v>
      </c>
      <c r="E106" s="31">
        <f>+E107</f>
        <v>0</v>
      </c>
      <c r="F106" s="32" t="str">
        <f t="shared" si="1"/>
        <v/>
      </c>
      <c r="G106" s="33"/>
    </row>
    <row r="107" spans="2:7" ht="12.75" customHeight="1" outlineLevel="4">
      <c r="B107" s="28">
        <v>1105211</v>
      </c>
      <c r="C107" s="39" t="s">
        <v>57</v>
      </c>
      <c r="D107" s="1"/>
      <c r="E107" s="31">
        <f>VLOOKUP(B107,Estimated,2,0)</f>
        <v>0</v>
      </c>
      <c r="F107" s="32" t="str">
        <f t="shared" si="1"/>
        <v/>
      </c>
      <c r="G107" s="33"/>
    </row>
    <row r="108" spans="2:7" ht="12.75" customHeight="1" outlineLevel="3">
      <c r="B108" s="28">
        <v>110530</v>
      </c>
      <c r="C108" s="37" t="s">
        <v>149</v>
      </c>
      <c r="D108" s="1">
        <f>+D109+D111+D113</f>
        <v>0</v>
      </c>
      <c r="E108" s="31">
        <f>+E109+E111+E113</f>
        <v>0</v>
      </c>
      <c r="F108" s="32" t="str">
        <f t="shared" si="1"/>
        <v/>
      </c>
      <c r="G108" s="33"/>
    </row>
    <row r="109" spans="2:7" ht="12.75" customHeight="1" outlineLevel="4">
      <c r="B109" s="28">
        <v>110531</v>
      </c>
      <c r="C109" s="38" t="s">
        <v>58</v>
      </c>
      <c r="D109" s="1">
        <f>SUM(D110:D110)</f>
        <v>0</v>
      </c>
      <c r="E109" s="31">
        <f>SUM(E110:E110)</f>
        <v>0</v>
      </c>
      <c r="F109" s="32" t="str">
        <f t="shared" si="1"/>
        <v/>
      </c>
      <c r="G109" s="33"/>
    </row>
    <row r="110" spans="2:7" ht="12.75" customHeight="1" outlineLevel="4">
      <c r="B110" s="28">
        <v>1105311</v>
      </c>
      <c r="C110" s="39" t="s">
        <v>58</v>
      </c>
      <c r="D110" s="1"/>
      <c r="E110" s="31">
        <f>VLOOKUP(B110,Estimated,2,0)</f>
        <v>0</v>
      </c>
      <c r="F110" s="32" t="str">
        <f t="shared" si="1"/>
        <v/>
      </c>
      <c r="G110" s="33"/>
    </row>
    <row r="111" spans="2:7" ht="12.75" customHeight="1" outlineLevel="4">
      <c r="B111" s="28">
        <v>110532</v>
      </c>
      <c r="C111" s="38" t="s">
        <v>59</v>
      </c>
      <c r="D111" s="1">
        <f>+D112</f>
        <v>0</v>
      </c>
      <c r="E111" s="31">
        <f>+E112</f>
        <v>0</v>
      </c>
      <c r="F111" s="32" t="str">
        <f t="shared" si="1"/>
        <v/>
      </c>
      <c r="G111" s="33"/>
    </row>
    <row r="112" spans="2:7" ht="12.75" customHeight="1" outlineLevel="4">
      <c r="B112" s="28">
        <v>1105321</v>
      </c>
      <c r="C112" s="39" t="s">
        <v>59</v>
      </c>
      <c r="D112" s="1"/>
      <c r="E112" s="31">
        <f>VLOOKUP(B112,Estimated,2,0)</f>
        <v>0</v>
      </c>
      <c r="F112" s="32" t="str">
        <f t="shared" si="1"/>
        <v/>
      </c>
      <c r="G112" s="33"/>
    </row>
    <row r="113" spans="2:7" ht="12.75" customHeight="1" outlineLevel="4">
      <c r="B113" s="28">
        <v>110533</v>
      </c>
      <c r="C113" s="38" t="s">
        <v>60</v>
      </c>
      <c r="D113" s="1">
        <f>+D114</f>
        <v>0</v>
      </c>
      <c r="E113" s="31">
        <f>+E114</f>
        <v>0</v>
      </c>
      <c r="F113" s="32" t="str">
        <f t="shared" si="1"/>
        <v/>
      </c>
      <c r="G113" s="33"/>
    </row>
    <row r="114" spans="2:7" ht="12.75" customHeight="1" outlineLevel="4">
      <c r="B114" s="28">
        <v>1105331</v>
      </c>
      <c r="C114" s="39" t="s">
        <v>60</v>
      </c>
      <c r="D114" s="1"/>
      <c r="E114" s="31">
        <f>VLOOKUP(B114,Estimated,2,0)</f>
        <v>0</v>
      </c>
      <c r="F114" s="32" t="str">
        <f t="shared" si="1"/>
        <v/>
      </c>
      <c r="G114" s="33"/>
    </row>
    <row r="115" spans="2:7" ht="12.75" customHeight="1" outlineLevel="3">
      <c r="B115" s="28">
        <v>110540</v>
      </c>
      <c r="C115" s="37" t="s">
        <v>150</v>
      </c>
      <c r="D115" s="1">
        <f>+D116</f>
        <v>0</v>
      </c>
      <c r="E115" s="31">
        <f>+E116</f>
        <v>0</v>
      </c>
      <c r="F115" s="32" t="str">
        <f t="shared" si="1"/>
        <v/>
      </c>
      <c r="G115" s="33"/>
    </row>
    <row r="116" spans="2:7" ht="12.75" customHeight="1" outlineLevel="4">
      <c r="B116" s="28">
        <v>110541</v>
      </c>
      <c r="C116" s="38" t="s">
        <v>61</v>
      </c>
      <c r="D116" s="1">
        <f>+D117</f>
        <v>0</v>
      </c>
      <c r="E116" s="31">
        <f>+E117</f>
        <v>0</v>
      </c>
      <c r="F116" s="32" t="str">
        <f t="shared" si="1"/>
        <v/>
      </c>
      <c r="G116" s="33"/>
    </row>
    <row r="117" spans="2:7" ht="12.75" customHeight="1" outlineLevel="4">
      <c r="B117" s="28">
        <v>1105411</v>
      </c>
      <c r="C117" s="39" t="s">
        <v>61</v>
      </c>
      <c r="D117" s="1"/>
      <c r="E117" s="31">
        <f>VLOOKUP(B117,Estimated,2,0)</f>
        <v>0</v>
      </c>
      <c r="F117" s="32" t="str">
        <f t="shared" si="1"/>
        <v/>
      </c>
      <c r="G117" s="33"/>
    </row>
    <row r="118" spans="2:7" ht="12.75" customHeight="1" outlineLevel="3">
      <c r="B118" s="28">
        <v>110550</v>
      </c>
      <c r="C118" s="37" t="s">
        <v>151</v>
      </c>
      <c r="D118" s="1">
        <f>+D119+D121</f>
        <v>0</v>
      </c>
      <c r="E118" s="31">
        <f>+E119+E121</f>
        <v>0</v>
      </c>
      <c r="F118" s="32" t="str">
        <f t="shared" si="1"/>
        <v/>
      </c>
      <c r="G118" s="33"/>
    </row>
    <row r="119" spans="2:7" ht="12.75" customHeight="1" outlineLevel="4">
      <c r="B119" s="28">
        <v>110551</v>
      </c>
      <c r="C119" s="38" t="s">
        <v>62</v>
      </c>
      <c r="D119" s="1">
        <f>+D120</f>
        <v>0</v>
      </c>
      <c r="E119" s="31">
        <f>+E120</f>
        <v>0</v>
      </c>
      <c r="F119" s="32" t="str">
        <f t="shared" si="1"/>
        <v/>
      </c>
      <c r="G119" s="33"/>
    </row>
    <row r="120" spans="2:7" ht="12.75" customHeight="1" outlineLevel="4">
      <c r="B120" s="28">
        <v>1105511</v>
      </c>
      <c r="C120" s="39" t="s">
        <v>62</v>
      </c>
      <c r="D120" s="1"/>
      <c r="E120" s="31">
        <f>VLOOKUP(B120,Estimated,2,0)</f>
        <v>0</v>
      </c>
      <c r="F120" s="32" t="str">
        <f t="shared" si="1"/>
        <v/>
      </c>
      <c r="G120" s="33"/>
    </row>
    <row r="121" spans="2:7" outlineLevel="4">
      <c r="B121" s="28">
        <v>110552</v>
      </c>
      <c r="C121" s="38" t="s">
        <v>63</v>
      </c>
      <c r="D121" s="1">
        <f>+D122</f>
        <v>0</v>
      </c>
      <c r="E121" s="31">
        <f>+E122</f>
        <v>0</v>
      </c>
      <c r="F121" s="32" t="str">
        <f t="shared" si="1"/>
        <v/>
      </c>
      <c r="G121" s="33"/>
    </row>
    <row r="122" spans="2:7" outlineLevel="4">
      <c r="B122" s="28">
        <v>1105521</v>
      </c>
      <c r="C122" s="39" t="s">
        <v>63</v>
      </c>
      <c r="D122" s="1"/>
      <c r="E122" s="31">
        <f>VLOOKUP(B122,Estimated,2,0)</f>
        <v>0</v>
      </c>
      <c r="F122" s="32" t="str">
        <f t="shared" si="1"/>
        <v/>
      </c>
      <c r="G122" s="33"/>
    </row>
    <row r="123" spans="2:7" ht="12.75" customHeight="1" outlineLevel="3">
      <c r="B123" s="28">
        <v>110560</v>
      </c>
      <c r="C123" s="37" t="s">
        <v>152</v>
      </c>
      <c r="D123" s="1">
        <f>+D124+D126</f>
        <v>0</v>
      </c>
      <c r="E123" s="31">
        <f>+E124+E126</f>
        <v>0</v>
      </c>
      <c r="F123" s="32" t="str">
        <f t="shared" si="1"/>
        <v/>
      </c>
      <c r="G123" s="33"/>
    </row>
    <row r="124" spans="2:7" ht="12.75" customHeight="1" outlineLevel="4">
      <c r="B124" s="28">
        <v>110561</v>
      </c>
      <c r="C124" s="38" t="s">
        <v>64</v>
      </c>
      <c r="D124" s="1">
        <f>+D125</f>
        <v>0</v>
      </c>
      <c r="E124" s="31">
        <f>+E125</f>
        <v>0</v>
      </c>
      <c r="F124" s="32" t="str">
        <f t="shared" si="1"/>
        <v/>
      </c>
      <c r="G124" s="33"/>
    </row>
    <row r="125" spans="2:7" ht="12.75" customHeight="1" outlineLevel="4">
      <c r="B125" s="28">
        <v>1105611</v>
      </c>
      <c r="C125" s="39" t="s">
        <v>64</v>
      </c>
      <c r="D125" s="1"/>
      <c r="E125" s="31">
        <f>VLOOKUP(B125,Estimated,2,0)</f>
        <v>0</v>
      </c>
      <c r="F125" s="32" t="str">
        <f t="shared" si="1"/>
        <v/>
      </c>
      <c r="G125" s="33"/>
    </row>
    <row r="126" spans="2:7" ht="12.75" customHeight="1" outlineLevel="4">
      <c r="B126" s="28">
        <v>110562</v>
      </c>
      <c r="C126" s="38" t="s">
        <v>153</v>
      </c>
      <c r="D126" s="1">
        <f>+D127+D128</f>
        <v>0</v>
      </c>
      <c r="E126" s="31">
        <f>+E127+E128</f>
        <v>0</v>
      </c>
      <c r="F126" s="32" t="str">
        <f t="shared" si="1"/>
        <v/>
      </c>
      <c r="G126" s="33"/>
    </row>
    <row r="127" spans="2:7" ht="12.75" customHeight="1" outlineLevel="4">
      <c r="B127" s="28">
        <v>1105621</v>
      </c>
      <c r="C127" s="39" t="s">
        <v>65</v>
      </c>
      <c r="D127" s="1"/>
      <c r="E127" s="31">
        <f>VLOOKUP(B127,Estimated,2,0)</f>
        <v>0</v>
      </c>
      <c r="F127" s="32" t="str">
        <f t="shared" si="1"/>
        <v/>
      </c>
      <c r="G127" s="33"/>
    </row>
    <row r="128" spans="2:7" outlineLevel="4">
      <c r="B128" s="28">
        <v>1105622</v>
      </c>
      <c r="C128" s="39" t="s">
        <v>66</v>
      </c>
      <c r="D128" s="1"/>
      <c r="E128" s="31">
        <f>VLOOKUP(B128,Estimated,2,0)</f>
        <v>0</v>
      </c>
      <c r="F128" s="32" t="str">
        <f t="shared" si="1"/>
        <v/>
      </c>
      <c r="G128" s="33"/>
    </row>
    <row r="129" spans="2:7" s="36" customFormat="1" ht="20.100000000000001" customHeight="1" outlineLevel="2">
      <c r="B129" s="28">
        <v>110600</v>
      </c>
      <c r="C129" s="34" t="s">
        <v>154</v>
      </c>
      <c r="D129" s="2">
        <f>+D130+D137+D144</f>
        <v>0</v>
      </c>
      <c r="E129" s="35">
        <f>+E130+E137+E144</f>
        <v>0</v>
      </c>
      <c r="F129" s="32" t="str">
        <f t="shared" si="1"/>
        <v/>
      </c>
      <c r="G129" s="33"/>
    </row>
    <row r="130" spans="2:7" ht="12.75" customHeight="1" outlineLevel="3">
      <c r="B130" s="28">
        <v>110610</v>
      </c>
      <c r="C130" s="37" t="s">
        <v>155</v>
      </c>
      <c r="D130" s="1">
        <f>+D131+D133+D135</f>
        <v>0</v>
      </c>
      <c r="E130" s="31">
        <f>+E131+E133+E135</f>
        <v>0</v>
      </c>
      <c r="F130" s="32" t="str">
        <f t="shared" si="1"/>
        <v/>
      </c>
      <c r="G130" s="33"/>
    </row>
    <row r="131" spans="2:7" ht="12.75" customHeight="1" outlineLevel="4">
      <c r="B131" s="28">
        <v>110611</v>
      </c>
      <c r="C131" s="38" t="s">
        <v>68</v>
      </c>
      <c r="D131" s="1">
        <f>+D132</f>
        <v>0</v>
      </c>
      <c r="E131" s="31">
        <f>+E132</f>
        <v>0</v>
      </c>
      <c r="F131" s="32" t="str">
        <f t="shared" si="1"/>
        <v/>
      </c>
      <c r="G131" s="33"/>
    </row>
    <row r="132" spans="2:7" ht="12.75" customHeight="1" outlineLevel="4">
      <c r="B132" s="28">
        <v>1106111</v>
      </c>
      <c r="C132" s="39" t="s">
        <v>68</v>
      </c>
      <c r="D132" s="1"/>
      <c r="E132" s="31">
        <f>VLOOKUP(B132,Estimated,2,0)</f>
        <v>0</v>
      </c>
      <c r="F132" s="32" t="str">
        <f t="shared" si="1"/>
        <v/>
      </c>
      <c r="G132" s="33"/>
    </row>
    <row r="133" spans="2:7" ht="12.75" customHeight="1" outlineLevel="4">
      <c r="B133" s="28">
        <v>110612</v>
      </c>
      <c r="C133" s="38" t="s">
        <v>69</v>
      </c>
      <c r="D133" s="1">
        <f>+D134</f>
        <v>0</v>
      </c>
      <c r="E133" s="31">
        <f>+E134</f>
        <v>0</v>
      </c>
      <c r="F133" s="32" t="str">
        <f t="shared" si="1"/>
        <v/>
      </c>
      <c r="G133" s="33"/>
    </row>
    <row r="134" spans="2:7" ht="12.75" customHeight="1" outlineLevel="4">
      <c r="B134" s="28">
        <v>1106121</v>
      </c>
      <c r="C134" s="39" t="s">
        <v>69</v>
      </c>
      <c r="D134" s="1"/>
      <c r="E134" s="31">
        <f>VLOOKUP(B134,Estimated,2,0)</f>
        <v>0</v>
      </c>
      <c r="F134" s="32" t="str">
        <f t="shared" si="1"/>
        <v/>
      </c>
      <c r="G134" s="33"/>
    </row>
    <row r="135" spans="2:7" ht="12.75" customHeight="1" outlineLevel="4">
      <c r="B135" s="28">
        <v>110613</v>
      </c>
      <c r="C135" s="38" t="s">
        <v>109</v>
      </c>
      <c r="D135" s="1">
        <f>+D136</f>
        <v>0</v>
      </c>
      <c r="E135" s="31">
        <f>+E136</f>
        <v>0</v>
      </c>
      <c r="F135" s="32" t="str">
        <f t="shared" ref="F135:F198" si="2">IF(ABS(D135)&lt;&gt;0,D135-E135,"")</f>
        <v/>
      </c>
      <c r="G135" s="33"/>
    </row>
    <row r="136" spans="2:7" ht="12.75" customHeight="1" outlineLevel="4">
      <c r="B136" s="28">
        <v>1106131</v>
      </c>
      <c r="C136" s="39" t="s">
        <v>109</v>
      </c>
      <c r="D136" s="1"/>
      <c r="E136" s="31">
        <f>VLOOKUP(B136,Estimated,2,0)</f>
        <v>0</v>
      </c>
      <c r="F136" s="32" t="str">
        <f t="shared" si="2"/>
        <v/>
      </c>
      <c r="G136" s="33"/>
    </row>
    <row r="137" spans="2:7" ht="12.75" customHeight="1" outlineLevel="3">
      <c r="B137" s="28">
        <v>110620</v>
      </c>
      <c r="C137" s="37" t="s">
        <v>156</v>
      </c>
      <c r="D137" s="1">
        <f>+D138+D140+D142</f>
        <v>0</v>
      </c>
      <c r="E137" s="31">
        <f>+E138+E140+E142</f>
        <v>0</v>
      </c>
      <c r="F137" s="32" t="str">
        <f t="shared" si="2"/>
        <v/>
      </c>
      <c r="G137" s="33"/>
    </row>
    <row r="138" spans="2:7" ht="12.75" customHeight="1" outlineLevel="4">
      <c r="B138" s="28">
        <v>110621</v>
      </c>
      <c r="C138" s="38" t="s">
        <v>157</v>
      </c>
      <c r="D138" s="1">
        <f>+D139</f>
        <v>0</v>
      </c>
      <c r="E138" s="31">
        <f>+E139</f>
        <v>0</v>
      </c>
      <c r="F138" s="32" t="str">
        <f t="shared" si="2"/>
        <v/>
      </c>
      <c r="G138" s="33"/>
    </row>
    <row r="139" spans="2:7" ht="12.75" customHeight="1" outlineLevel="4">
      <c r="B139" s="28">
        <v>1106211</v>
      </c>
      <c r="C139" s="39" t="s">
        <v>157</v>
      </c>
      <c r="D139" s="1"/>
      <c r="E139" s="31">
        <f>VLOOKUP(B139,Estimated,2,0)</f>
        <v>0</v>
      </c>
      <c r="F139" s="32" t="str">
        <f t="shared" si="2"/>
        <v/>
      </c>
      <c r="G139" s="33"/>
    </row>
    <row r="140" spans="2:7" outlineLevel="4">
      <c r="B140" s="28">
        <v>110622</v>
      </c>
      <c r="C140" s="38" t="s">
        <v>158</v>
      </c>
      <c r="D140" s="1">
        <f>+D141</f>
        <v>0</v>
      </c>
      <c r="E140" s="31">
        <f>+E141</f>
        <v>0</v>
      </c>
      <c r="F140" s="32" t="str">
        <f t="shared" si="2"/>
        <v/>
      </c>
      <c r="G140" s="33"/>
    </row>
    <row r="141" spans="2:7" ht="12.75" customHeight="1" outlineLevel="4">
      <c r="B141" s="28">
        <v>1106221</v>
      </c>
      <c r="C141" s="39" t="s">
        <v>158</v>
      </c>
      <c r="D141" s="1"/>
      <c r="E141" s="31">
        <f>VLOOKUP(B141,Estimated,2,0)</f>
        <v>0</v>
      </c>
      <c r="F141" s="32" t="str">
        <f t="shared" si="2"/>
        <v/>
      </c>
      <c r="G141" s="33"/>
    </row>
    <row r="142" spans="2:7" ht="12.75" customHeight="1" outlineLevel="4">
      <c r="B142" s="28">
        <v>110623</v>
      </c>
      <c r="C142" s="38" t="s">
        <v>70</v>
      </c>
      <c r="D142" s="1">
        <f>+D143</f>
        <v>0</v>
      </c>
      <c r="E142" s="31">
        <f>+E143</f>
        <v>0</v>
      </c>
      <c r="F142" s="32" t="str">
        <f t="shared" si="2"/>
        <v/>
      </c>
      <c r="G142" s="33"/>
    </row>
    <row r="143" spans="2:7" ht="12.75" customHeight="1" outlineLevel="4">
      <c r="B143" s="28">
        <v>1106231</v>
      </c>
      <c r="C143" s="39" t="s">
        <v>70</v>
      </c>
      <c r="D143" s="1"/>
      <c r="E143" s="31">
        <f>VLOOKUP(B143,Estimated,2,0)</f>
        <v>0</v>
      </c>
      <c r="F143" s="32" t="str">
        <f t="shared" si="2"/>
        <v/>
      </c>
      <c r="G143" s="33"/>
    </row>
    <row r="144" spans="2:7" ht="12.75" customHeight="1" outlineLevel="3">
      <c r="B144" s="28">
        <v>110630</v>
      </c>
      <c r="C144" s="37" t="s">
        <v>159</v>
      </c>
      <c r="D144" s="1">
        <f>+D145</f>
        <v>0</v>
      </c>
      <c r="E144" s="31">
        <f>+E145</f>
        <v>0</v>
      </c>
      <c r="F144" s="32" t="str">
        <f t="shared" si="2"/>
        <v/>
      </c>
      <c r="G144" s="33"/>
    </row>
    <row r="145" spans="2:7" ht="12.75" customHeight="1" outlineLevel="4">
      <c r="B145" s="28">
        <v>110631</v>
      </c>
      <c r="C145" s="38" t="s">
        <v>71</v>
      </c>
      <c r="D145" s="1">
        <f>SUM(D146:D146)</f>
        <v>0</v>
      </c>
      <c r="E145" s="31">
        <f>SUM(E146:E146)</f>
        <v>0</v>
      </c>
      <c r="F145" s="32" t="str">
        <f t="shared" si="2"/>
        <v/>
      </c>
      <c r="G145" s="33"/>
    </row>
    <row r="146" spans="2:7" outlineLevel="4">
      <c r="B146" s="28">
        <v>1106311</v>
      </c>
      <c r="C146" s="39" t="s">
        <v>71</v>
      </c>
      <c r="D146" s="1"/>
      <c r="E146" s="31">
        <f>VLOOKUP(B146,Estimated,2,0)</f>
        <v>0</v>
      </c>
      <c r="F146" s="32" t="str">
        <f t="shared" si="2"/>
        <v/>
      </c>
      <c r="G146" s="33"/>
    </row>
    <row r="147" spans="2:7" s="36" customFormat="1" ht="20.100000000000001" customHeight="1" outlineLevel="2">
      <c r="B147" s="28">
        <v>110700</v>
      </c>
      <c r="C147" s="34" t="s">
        <v>160</v>
      </c>
      <c r="D147" s="2">
        <f>+D148+D157+D164</f>
        <v>0</v>
      </c>
      <c r="E147" s="35">
        <f>+E148+E157+E164</f>
        <v>0</v>
      </c>
      <c r="F147" s="32" t="str">
        <f t="shared" si="2"/>
        <v/>
      </c>
      <c r="G147" s="33"/>
    </row>
    <row r="148" spans="2:7" ht="12.75" customHeight="1" outlineLevel="3">
      <c r="B148" s="28">
        <v>110710</v>
      </c>
      <c r="C148" s="37" t="s">
        <v>161</v>
      </c>
      <c r="D148" s="1">
        <f>+D149+D151+D153+D155</f>
        <v>0</v>
      </c>
      <c r="E148" s="31">
        <f>+E149+E151+E153+E155</f>
        <v>0</v>
      </c>
      <c r="F148" s="32" t="str">
        <f t="shared" si="2"/>
        <v/>
      </c>
      <c r="G148" s="33"/>
    </row>
    <row r="149" spans="2:7" outlineLevel="4">
      <c r="B149" s="28">
        <v>110711</v>
      </c>
      <c r="C149" s="38" t="s">
        <v>72</v>
      </c>
      <c r="D149" s="1">
        <f>SUM(D150:D150)</f>
        <v>0</v>
      </c>
      <c r="E149" s="31">
        <f>SUM(E150:E150)</f>
        <v>0</v>
      </c>
      <c r="F149" s="32" t="str">
        <f t="shared" si="2"/>
        <v/>
      </c>
      <c r="G149" s="33"/>
    </row>
    <row r="150" spans="2:7" outlineLevel="4">
      <c r="B150" s="28">
        <v>1107111</v>
      </c>
      <c r="C150" s="39" t="s">
        <v>72</v>
      </c>
      <c r="D150" s="1"/>
      <c r="E150" s="31">
        <f>VLOOKUP(B150,Estimated,2,0)</f>
        <v>0</v>
      </c>
      <c r="F150" s="32" t="str">
        <f t="shared" si="2"/>
        <v/>
      </c>
      <c r="G150" s="33"/>
    </row>
    <row r="151" spans="2:7" ht="12.75" customHeight="1" outlineLevel="4">
      <c r="B151" s="28">
        <v>110712</v>
      </c>
      <c r="C151" s="38" t="s">
        <v>73</v>
      </c>
      <c r="D151" s="1">
        <f>+D152</f>
        <v>0</v>
      </c>
      <c r="E151" s="31">
        <f>+E152</f>
        <v>0</v>
      </c>
      <c r="F151" s="32" t="str">
        <f t="shared" si="2"/>
        <v/>
      </c>
      <c r="G151" s="33"/>
    </row>
    <row r="152" spans="2:7" ht="12.75" customHeight="1" outlineLevel="4">
      <c r="B152" s="28">
        <v>1107121</v>
      </c>
      <c r="C152" s="39" t="s">
        <v>73</v>
      </c>
      <c r="D152" s="1"/>
      <c r="E152" s="31">
        <f>VLOOKUP(B152,Estimated,2,0)</f>
        <v>0</v>
      </c>
      <c r="F152" s="32" t="str">
        <f t="shared" si="2"/>
        <v/>
      </c>
      <c r="G152" s="33"/>
    </row>
    <row r="153" spans="2:7" ht="12.75" customHeight="1" outlineLevel="4">
      <c r="B153" s="28">
        <v>110713</v>
      </c>
      <c r="C153" s="38" t="s">
        <v>74</v>
      </c>
      <c r="D153" s="1">
        <f>+D154</f>
        <v>0</v>
      </c>
      <c r="E153" s="31">
        <f>+E154</f>
        <v>0</v>
      </c>
      <c r="F153" s="32" t="str">
        <f t="shared" si="2"/>
        <v/>
      </c>
      <c r="G153" s="33"/>
    </row>
    <row r="154" spans="2:7" ht="12.75" customHeight="1" outlineLevel="4">
      <c r="B154" s="28">
        <v>1107131</v>
      </c>
      <c r="C154" s="39" t="s">
        <v>74</v>
      </c>
      <c r="D154" s="1"/>
      <c r="E154" s="31">
        <f>VLOOKUP(B154,Estimated,2,0)</f>
        <v>0</v>
      </c>
      <c r="F154" s="32" t="str">
        <f t="shared" si="2"/>
        <v/>
      </c>
      <c r="G154" s="33"/>
    </row>
    <row r="155" spans="2:7" outlineLevel="4">
      <c r="B155" s="28">
        <v>110714</v>
      </c>
      <c r="C155" s="38" t="s">
        <v>75</v>
      </c>
      <c r="D155" s="1">
        <f>+D156</f>
        <v>0</v>
      </c>
      <c r="E155" s="31">
        <f>+E156</f>
        <v>0</v>
      </c>
      <c r="F155" s="32" t="str">
        <f t="shared" si="2"/>
        <v/>
      </c>
      <c r="G155" s="33"/>
    </row>
    <row r="156" spans="2:7" ht="12.75" customHeight="1" outlineLevel="4">
      <c r="B156" s="28">
        <v>1107141</v>
      </c>
      <c r="C156" s="39" t="s">
        <v>75</v>
      </c>
      <c r="D156" s="1"/>
      <c r="E156" s="31">
        <f>VLOOKUP(B156,Estimated,2,0)</f>
        <v>0</v>
      </c>
      <c r="F156" s="32" t="str">
        <f t="shared" si="2"/>
        <v/>
      </c>
      <c r="G156" s="33"/>
    </row>
    <row r="157" spans="2:7" ht="12.75" customHeight="1" outlineLevel="3">
      <c r="B157" s="28">
        <v>110720</v>
      </c>
      <c r="C157" s="37" t="s">
        <v>162</v>
      </c>
      <c r="D157" s="1">
        <f>+D158+D160+D162</f>
        <v>0</v>
      </c>
      <c r="E157" s="31">
        <f>+E158+E160+E162</f>
        <v>0</v>
      </c>
      <c r="F157" s="32" t="str">
        <f t="shared" si="2"/>
        <v/>
      </c>
      <c r="G157" s="33"/>
    </row>
    <row r="158" spans="2:7" ht="12.75" customHeight="1" outlineLevel="4">
      <c r="B158" s="28">
        <v>110722</v>
      </c>
      <c r="C158" s="38" t="s">
        <v>76</v>
      </c>
      <c r="D158" s="1">
        <f>+D159</f>
        <v>0</v>
      </c>
      <c r="E158" s="31">
        <f>+E159</f>
        <v>0</v>
      </c>
      <c r="F158" s="32" t="str">
        <f t="shared" si="2"/>
        <v/>
      </c>
      <c r="G158" s="33"/>
    </row>
    <row r="159" spans="2:7" ht="12.75" customHeight="1" outlineLevel="4">
      <c r="B159" s="28">
        <v>1107221</v>
      </c>
      <c r="C159" s="39" t="s">
        <v>76</v>
      </c>
      <c r="D159" s="1"/>
      <c r="E159" s="31">
        <f>VLOOKUP(B159,Estimated,2,0)</f>
        <v>0</v>
      </c>
      <c r="F159" s="32" t="str">
        <f t="shared" si="2"/>
        <v/>
      </c>
      <c r="G159" s="33"/>
    </row>
    <row r="160" spans="2:7" ht="12.75" customHeight="1" outlineLevel="4">
      <c r="B160" s="28">
        <v>110723</v>
      </c>
      <c r="C160" s="38" t="s">
        <v>354</v>
      </c>
      <c r="D160" s="1">
        <f>+D161</f>
        <v>0</v>
      </c>
      <c r="E160" s="31">
        <f>+E161</f>
        <v>0</v>
      </c>
      <c r="F160" s="32" t="str">
        <f t="shared" si="2"/>
        <v/>
      </c>
      <c r="G160" s="33"/>
    </row>
    <row r="161" spans="2:7" ht="12.75" customHeight="1" outlineLevel="4">
      <c r="B161" s="28">
        <v>1107231</v>
      </c>
      <c r="C161" s="39" t="s">
        <v>354</v>
      </c>
      <c r="D161" s="1"/>
      <c r="E161" s="31">
        <f>VLOOKUP(B161,Estimated,2,0)</f>
        <v>0</v>
      </c>
      <c r="F161" s="32" t="str">
        <f t="shared" si="2"/>
        <v/>
      </c>
      <c r="G161" s="33"/>
    </row>
    <row r="162" spans="2:7" ht="12.75" customHeight="1" outlineLevel="4">
      <c r="B162" s="28">
        <v>110724</v>
      </c>
      <c r="C162" s="38" t="s">
        <v>77</v>
      </c>
      <c r="D162" s="1">
        <f>+D163</f>
        <v>0</v>
      </c>
      <c r="E162" s="31">
        <f>+E163</f>
        <v>0</v>
      </c>
      <c r="F162" s="32" t="str">
        <f t="shared" si="2"/>
        <v/>
      </c>
      <c r="G162" s="33"/>
    </row>
    <row r="163" spans="2:7" ht="12.75" customHeight="1" outlineLevel="4">
      <c r="B163" s="28">
        <v>1107241</v>
      </c>
      <c r="C163" s="39" t="s">
        <v>77</v>
      </c>
      <c r="D163" s="1"/>
      <c r="E163" s="31">
        <f>VLOOKUP(B163,Estimated,2,0)</f>
        <v>0</v>
      </c>
      <c r="F163" s="32" t="str">
        <f t="shared" si="2"/>
        <v/>
      </c>
      <c r="G163" s="33"/>
    </row>
    <row r="164" spans="2:7" ht="12.75" customHeight="1" outlineLevel="3">
      <c r="B164" s="28">
        <v>110730</v>
      </c>
      <c r="C164" s="37" t="s">
        <v>163</v>
      </c>
      <c r="D164" s="1">
        <f>+D165+D167+D169+D171+D173+D175</f>
        <v>0</v>
      </c>
      <c r="E164" s="31">
        <f>+E165+E167+E169+E171+E173+E175</f>
        <v>0</v>
      </c>
      <c r="F164" s="32" t="str">
        <f t="shared" si="2"/>
        <v/>
      </c>
      <c r="G164" s="33"/>
    </row>
    <row r="165" spans="2:7" ht="12.75" customHeight="1" outlineLevel="4">
      <c r="B165" s="28">
        <v>110731</v>
      </c>
      <c r="C165" s="38" t="s">
        <v>78</v>
      </c>
      <c r="D165" s="1">
        <f>+D166</f>
        <v>0</v>
      </c>
      <c r="E165" s="31">
        <f>+E166</f>
        <v>0</v>
      </c>
      <c r="F165" s="32" t="str">
        <f t="shared" si="2"/>
        <v/>
      </c>
      <c r="G165" s="33"/>
    </row>
    <row r="166" spans="2:7" outlineLevel="4">
      <c r="B166" s="28">
        <v>1107311</v>
      </c>
      <c r="C166" s="39" t="s">
        <v>78</v>
      </c>
      <c r="D166" s="1"/>
      <c r="E166" s="31">
        <f>VLOOKUP(B166,Estimated,2,0)</f>
        <v>0</v>
      </c>
      <c r="F166" s="32" t="str">
        <f t="shared" si="2"/>
        <v/>
      </c>
      <c r="G166" s="33"/>
    </row>
    <row r="167" spans="2:7" outlineLevel="4">
      <c r="B167" s="28">
        <v>110732</v>
      </c>
      <c r="C167" s="38" t="s">
        <v>79</v>
      </c>
      <c r="D167" s="1">
        <f>+D168</f>
        <v>0</v>
      </c>
      <c r="E167" s="31">
        <f>+E168</f>
        <v>0</v>
      </c>
      <c r="F167" s="32" t="str">
        <f t="shared" si="2"/>
        <v/>
      </c>
      <c r="G167" s="33"/>
    </row>
    <row r="168" spans="2:7" ht="12.75" customHeight="1" outlineLevel="4">
      <c r="B168" s="28">
        <v>1107321</v>
      </c>
      <c r="C168" s="39" t="s">
        <v>79</v>
      </c>
      <c r="D168" s="1"/>
      <c r="E168" s="31">
        <f>VLOOKUP(B168,Estimated,2,0)</f>
        <v>0</v>
      </c>
      <c r="F168" s="32" t="str">
        <f t="shared" si="2"/>
        <v/>
      </c>
      <c r="G168" s="33"/>
    </row>
    <row r="169" spans="2:7" ht="12.75" customHeight="1" outlineLevel="4">
      <c r="B169" s="28">
        <v>110733</v>
      </c>
      <c r="C169" s="38" t="s">
        <v>80</v>
      </c>
      <c r="D169" s="1">
        <f>+D170</f>
        <v>0</v>
      </c>
      <c r="E169" s="31">
        <f>+E170</f>
        <v>0</v>
      </c>
      <c r="F169" s="32" t="str">
        <f t="shared" si="2"/>
        <v/>
      </c>
      <c r="G169" s="33"/>
    </row>
    <row r="170" spans="2:7" ht="12.75" customHeight="1" outlineLevel="4">
      <c r="B170" s="28">
        <v>1107331</v>
      </c>
      <c r="C170" s="39" t="s">
        <v>80</v>
      </c>
      <c r="D170" s="1"/>
      <c r="E170" s="31">
        <f>VLOOKUP(B170,Estimated,2,0)</f>
        <v>0</v>
      </c>
      <c r="F170" s="32" t="str">
        <f t="shared" si="2"/>
        <v/>
      </c>
      <c r="G170" s="33"/>
    </row>
    <row r="171" spans="2:7" ht="12.75" customHeight="1" outlineLevel="4">
      <c r="B171" s="28">
        <v>110734</v>
      </c>
      <c r="C171" s="38" t="s">
        <v>81</v>
      </c>
      <c r="D171" s="1">
        <f>+D172</f>
        <v>0</v>
      </c>
      <c r="E171" s="31">
        <f>+E172</f>
        <v>0</v>
      </c>
      <c r="F171" s="32" t="str">
        <f t="shared" si="2"/>
        <v/>
      </c>
      <c r="G171" s="33"/>
    </row>
    <row r="172" spans="2:7" ht="12.75" customHeight="1" outlineLevel="4">
      <c r="B172" s="28">
        <v>1107341</v>
      </c>
      <c r="C172" s="39" t="s">
        <v>81</v>
      </c>
      <c r="D172" s="1"/>
      <c r="E172" s="31">
        <f>VLOOKUP(B172,Estimated,2,0)</f>
        <v>0</v>
      </c>
      <c r="F172" s="32" t="str">
        <f t="shared" si="2"/>
        <v/>
      </c>
      <c r="G172" s="33"/>
    </row>
    <row r="173" spans="2:7" ht="12.75" customHeight="1" outlineLevel="4">
      <c r="B173" s="28">
        <v>110735</v>
      </c>
      <c r="C173" s="38" t="s">
        <v>82</v>
      </c>
      <c r="D173" s="1">
        <f>+D174</f>
        <v>0</v>
      </c>
      <c r="E173" s="31">
        <f>+E174</f>
        <v>0</v>
      </c>
      <c r="F173" s="32" t="str">
        <f t="shared" si="2"/>
        <v/>
      </c>
      <c r="G173" s="33"/>
    </row>
    <row r="174" spans="2:7" ht="12.75" customHeight="1" outlineLevel="4">
      <c r="B174" s="28">
        <v>1107351</v>
      </c>
      <c r="C174" s="39" t="s">
        <v>82</v>
      </c>
      <c r="D174" s="1"/>
      <c r="E174" s="31">
        <f>VLOOKUP(B174,Estimated,2,0)</f>
        <v>0</v>
      </c>
      <c r="F174" s="32" t="str">
        <f t="shared" si="2"/>
        <v/>
      </c>
      <c r="G174" s="33"/>
    </row>
    <row r="175" spans="2:7" ht="12.75" customHeight="1" outlineLevel="4">
      <c r="B175" s="28">
        <v>110736</v>
      </c>
      <c r="C175" s="38" t="s">
        <v>83</v>
      </c>
      <c r="D175" s="1">
        <f>+D176</f>
        <v>0</v>
      </c>
      <c r="E175" s="31">
        <f>+E176</f>
        <v>0</v>
      </c>
      <c r="F175" s="32" t="str">
        <f t="shared" si="2"/>
        <v/>
      </c>
      <c r="G175" s="33"/>
    </row>
    <row r="176" spans="2:7" ht="12.75" customHeight="1" outlineLevel="4">
      <c r="B176" s="28">
        <v>1107361</v>
      </c>
      <c r="C176" s="39" t="s">
        <v>83</v>
      </c>
      <c r="D176" s="1"/>
      <c r="E176" s="31">
        <f>VLOOKUP(B176,Estimated,2,0)</f>
        <v>0</v>
      </c>
      <c r="F176" s="32" t="str">
        <f t="shared" si="2"/>
        <v/>
      </c>
      <c r="G176" s="33"/>
    </row>
    <row r="177" spans="2:7" s="36" customFormat="1" ht="20.100000000000001" customHeight="1" outlineLevel="2">
      <c r="B177" s="28">
        <v>110800</v>
      </c>
      <c r="C177" s="34" t="s">
        <v>164</v>
      </c>
      <c r="D177" s="2">
        <f>+D178+D181+D184</f>
        <v>0</v>
      </c>
      <c r="E177" s="35">
        <f>+E178+E181+E184</f>
        <v>0</v>
      </c>
      <c r="F177" s="32" t="str">
        <f t="shared" si="2"/>
        <v/>
      </c>
      <c r="G177" s="33"/>
    </row>
    <row r="178" spans="2:7" ht="12.75" customHeight="1" outlineLevel="3">
      <c r="B178" s="28">
        <v>110810</v>
      </c>
      <c r="C178" s="37" t="s">
        <v>165</v>
      </c>
      <c r="D178" s="1">
        <f>+D179</f>
        <v>0</v>
      </c>
      <c r="E178" s="31">
        <f>+E179</f>
        <v>0</v>
      </c>
      <c r="F178" s="32" t="str">
        <f t="shared" si="2"/>
        <v/>
      </c>
      <c r="G178" s="33"/>
    </row>
    <row r="179" spans="2:7" ht="12.75" customHeight="1" outlineLevel="4">
      <c r="B179" s="28">
        <v>110811</v>
      </c>
      <c r="C179" s="38" t="s">
        <v>84</v>
      </c>
      <c r="D179" s="1">
        <f>+D180</f>
        <v>0</v>
      </c>
      <c r="E179" s="31">
        <f>+E180</f>
        <v>0</v>
      </c>
      <c r="F179" s="32" t="str">
        <f t="shared" si="2"/>
        <v/>
      </c>
      <c r="G179" s="33"/>
    </row>
    <row r="180" spans="2:7" ht="12.75" customHeight="1" outlineLevel="4">
      <c r="B180" s="28">
        <v>1108111</v>
      </c>
      <c r="C180" s="39" t="s">
        <v>84</v>
      </c>
      <c r="D180" s="1"/>
      <c r="E180" s="31">
        <f>VLOOKUP(B180,Estimated,2,0)</f>
        <v>0</v>
      </c>
      <c r="F180" s="32" t="str">
        <f t="shared" si="2"/>
        <v/>
      </c>
      <c r="G180" s="33"/>
    </row>
    <row r="181" spans="2:7" ht="12.75" customHeight="1" outlineLevel="3">
      <c r="B181" s="28">
        <v>110820</v>
      </c>
      <c r="C181" s="37" t="s">
        <v>166</v>
      </c>
      <c r="D181" s="1">
        <f>+D182</f>
        <v>0</v>
      </c>
      <c r="E181" s="31">
        <f>+E182</f>
        <v>0</v>
      </c>
      <c r="F181" s="32" t="str">
        <f t="shared" si="2"/>
        <v/>
      </c>
      <c r="G181" s="33"/>
    </row>
    <row r="182" spans="2:7" ht="12.75" customHeight="1" outlineLevel="4">
      <c r="B182" s="28">
        <v>110821</v>
      </c>
      <c r="C182" s="38" t="s">
        <v>85</v>
      </c>
      <c r="D182" s="1">
        <f>+D183</f>
        <v>0</v>
      </c>
      <c r="E182" s="31">
        <f>+E183</f>
        <v>0</v>
      </c>
      <c r="F182" s="32" t="str">
        <f t="shared" si="2"/>
        <v/>
      </c>
      <c r="G182" s="33"/>
    </row>
    <row r="183" spans="2:7" ht="12.75" customHeight="1" outlineLevel="4">
      <c r="B183" s="28">
        <v>1108211</v>
      </c>
      <c r="C183" s="39" t="s">
        <v>85</v>
      </c>
      <c r="D183" s="1"/>
      <c r="E183" s="31">
        <f>VLOOKUP(B183,Estimated,2,0)</f>
        <v>0</v>
      </c>
      <c r="F183" s="32" t="str">
        <f t="shared" si="2"/>
        <v/>
      </c>
      <c r="G183" s="33"/>
    </row>
    <row r="184" spans="2:7" ht="12.75" customHeight="1" outlineLevel="3">
      <c r="B184" s="28">
        <v>110830</v>
      </c>
      <c r="C184" s="37" t="s">
        <v>167</v>
      </c>
      <c r="D184" s="1">
        <f>+D185</f>
        <v>0</v>
      </c>
      <c r="E184" s="31">
        <f>+E185</f>
        <v>0</v>
      </c>
      <c r="F184" s="32" t="str">
        <f t="shared" si="2"/>
        <v/>
      </c>
      <c r="G184" s="33"/>
    </row>
    <row r="185" spans="2:7" ht="12.75" customHeight="1" outlineLevel="4">
      <c r="B185" s="28">
        <v>110831</v>
      </c>
      <c r="C185" s="38" t="s">
        <v>86</v>
      </c>
      <c r="D185" s="1">
        <f>+D186</f>
        <v>0</v>
      </c>
      <c r="E185" s="31">
        <f>+E186</f>
        <v>0</v>
      </c>
      <c r="F185" s="32" t="str">
        <f t="shared" si="2"/>
        <v/>
      </c>
      <c r="G185" s="33"/>
    </row>
    <row r="186" spans="2:7" outlineLevel="4">
      <c r="B186" s="28">
        <v>1108311</v>
      </c>
      <c r="C186" s="39" t="s">
        <v>86</v>
      </c>
      <c r="D186" s="1"/>
      <c r="E186" s="31">
        <f>VLOOKUP(B186,Estimated,2,0)</f>
        <v>0</v>
      </c>
      <c r="F186" s="32" t="str">
        <f t="shared" si="2"/>
        <v/>
      </c>
      <c r="G186" s="33"/>
    </row>
    <row r="187" spans="2:7" s="36" customFormat="1" ht="20.100000000000001" customHeight="1" outlineLevel="2">
      <c r="B187" s="28">
        <v>110900</v>
      </c>
      <c r="C187" s="47" t="s">
        <v>168</v>
      </c>
      <c r="D187" s="2">
        <f>+D188+D195+D200+D207+D214+D217</f>
        <v>0</v>
      </c>
      <c r="E187" s="35">
        <f>+E188+E195+E200+E207+E214+E217</f>
        <v>0</v>
      </c>
      <c r="F187" s="32" t="str">
        <f t="shared" si="2"/>
        <v/>
      </c>
      <c r="G187" s="33"/>
    </row>
    <row r="188" spans="2:7" ht="12.75" customHeight="1" outlineLevel="3">
      <c r="B188" s="28">
        <v>110910</v>
      </c>
      <c r="C188" s="48" t="s">
        <v>169</v>
      </c>
      <c r="D188" s="1">
        <f>+D189+D191+D193</f>
        <v>0</v>
      </c>
      <c r="E188" s="31">
        <f>+E189+E191+E193</f>
        <v>0</v>
      </c>
      <c r="F188" s="32" t="str">
        <f t="shared" si="2"/>
        <v/>
      </c>
      <c r="G188" s="33"/>
    </row>
    <row r="189" spans="2:7" ht="12.75" customHeight="1" outlineLevel="4">
      <c r="B189" s="28">
        <v>110911</v>
      </c>
      <c r="C189" s="49" t="s">
        <v>87</v>
      </c>
      <c r="D189" s="1">
        <f>+D190</f>
        <v>0</v>
      </c>
      <c r="E189" s="31">
        <f>+E190</f>
        <v>0</v>
      </c>
      <c r="F189" s="32" t="str">
        <f t="shared" si="2"/>
        <v/>
      </c>
      <c r="G189" s="33"/>
    </row>
    <row r="190" spans="2:7" ht="12.75" customHeight="1" outlineLevel="4">
      <c r="B190" s="28">
        <v>1109111</v>
      </c>
      <c r="C190" s="50" t="s">
        <v>87</v>
      </c>
      <c r="D190" s="1"/>
      <c r="E190" s="31">
        <f>VLOOKUP(B190,Estimated,2,0)</f>
        <v>0</v>
      </c>
      <c r="F190" s="32" t="str">
        <f t="shared" si="2"/>
        <v/>
      </c>
      <c r="G190" s="33"/>
    </row>
    <row r="191" spans="2:7" ht="12.75" customHeight="1" outlineLevel="4">
      <c r="B191" s="28">
        <v>110914</v>
      </c>
      <c r="C191" s="49" t="s">
        <v>88</v>
      </c>
      <c r="D191" s="1">
        <f>+D192</f>
        <v>0</v>
      </c>
      <c r="E191" s="31">
        <f>+E192</f>
        <v>0</v>
      </c>
      <c r="F191" s="32" t="str">
        <f t="shared" si="2"/>
        <v/>
      </c>
      <c r="G191" s="33"/>
    </row>
    <row r="192" spans="2:7" ht="12.75" customHeight="1" outlineLevel="4">
      <c r="B192" s="28">
        <v>1109141</v>
      </c>
      <c r="C192" s="50" t="s">
        <v>88</v>
      </c>
      <c r="D192" s="1"/>
      <c r="E192" s="31">
        <f>VLOOKUP(B192,Estimated,2,0)</f>
        <v>0</v>
      </c>
      <c r="F192" s="32" t="str">
        <f t="shared" si="2"/>
        <v/>
      </c>
      <c r="G192" s="33"/>
    </row>
    <row r="193" spans="2:7" ht="12.75" customHeight="1" outlineLevel="4">
      <c r="B193" s="28">
        <v>110915</v>
      </c>
      <c r="C193" s="49" t="s">
        <v>89</v>
      </c>
      <c r="D193" s="1">
        <f>+D194</f>
        <v>0</v>
      </c>
      <c r="E193" s="31">
        <f>+E194</f>
        <v>0</v>
      </c>
      <c r="F193" s="32" t="str">
        <f t="shared" si="2"/>
        <v/>
      </c>
      <c r="G193" s="33"/>
    </row>
    <row r="194" spans="2:7" ht="12.75" customHeight="1" outlineLevel="4">
      <c r="B194" s="28">
        <v>1109151</v>
      </c>
      <c r="C194" s="51" t="s">
        <v>89</v>
      </c>
      <c r="D194" s="1"/>
      <c r="E194" s="31">
        <f>VLOOKUP(B194,Estimated,2,0)</f>
        <v>0</v>
      </c>
      <c r="F194" s="32" t="str">
        <f t="shared" si="2"/>
        <v/>
      </c>
      <c r="G194" s="33"/>
    </row>
    <row r="195" spans="2:7" ht="12.75" customHeight="1" outlineLevel="3">
      <c r="B195" s="28">
        <v>110920</v>
      </c>
      <c r="C195" s="48" t="s">
        <v>170</v>
      </c>
      <c r="D195" s="1">
        <f>+D196+D198</f>
        <v>0</v>
      </c>
      <c r="E195" s="31">
        <f>+E196+E198</f>
        <v>0</v>
      </c>
      <c r="F195" s="32" t="str">
        <f t="shared" si="2"/>
        <v/>
      </c>
      <c r="G195" s="33"/>
    </row>
    <row r="196" spans="2:7" ht="12.75" customHeight="1" outlineLevel="4">
      <c r="B196" s="28">
        <v>110921</v>
      </c>
      <c r="C196" s="49" t="s">
        <v>90</v>
      </c>
      <c r="D196" s="1">
        <f>+D197</f>
        <v>0</v>
      </c>
      <c r="E196" s="31">
        <f>+E197</f>
        <v>0</v>
      </c>
      <c r="F196" s="32" t="str">
        <f t="shared" si="2"/>
        <v/>
      </c>
      <c r="G196" s="33"/>
    </row>
    <row r="197" spans="2:7" ht="12.75" customHeight="1" outlineLevel="4">
      <c r="B197" s="28">
        <v>1109211</v>
      </c>
      <c r="C197" s="51" t="s">
        <v>90</v>
      </c>
      <c r="D197" s="1"/>
      <c r="E197" s="31">
        <f>VLOOKUP(B197,Estimated,2,0)</f>
        <v>0</v>
      </c>
      <c r="F197" s="32" t="str">
        <f t="shared" si="2"/>
        <v/>
      </c>
      <c r="G197" s="33"/>
    </row>
    <row r="198" spans="2:7" ht="12.75" customHeight="1" outlineLevel="4">
      <c r="B198" s="28">
        <v>110923</v>
      </c>
      <c r="C198" s="49" t="s">
        <v>225</v>
      </c>
      <c r="D198" s="1">
        <f>+D199</f>
        <v>0</v>
      </c>
      <c r="E198" s="31">
        <f>+E199</f>
        <v>0</v>
      </c>
      <c r="F198" s="32" t="str">
        <f t="shared" si="2"/>
        <v/>
      </c>
      <c r="G198" s="33"/>
    </row>
    <row r="199" spans="2:7" ht="12.75" customHeight="1" outlineLevel="4">
      <c r="B199" s="28">
        <v>1109231</v>
      </c>
      <c r="C199" s="51" t="s">
        <v>225</v>
      </c>
      <c r="D199" s="1"/>
      <c r="E199" s="31">
        <f>VLOOKUP(B199,Estimated,2,0)</f>
        <v>0</v>
      </c>
      <c r="F199" s="32" t="str">
        <f t="shared" ref="F199:F262" si="3">IF(ABS(D199)&lt;&gt;0,D199-E199,"")</f>
        <v/>
      </c>
      <c r="G199" s="33"/>
    </row>
    <row r="200" spans="2:7" ht="12.75" customHeight="1" outlineLevel="3">
      <c r="B200" s="28">
        <v>110930</v>
      </c>
      <c r="C200" s="48" t="s">
        <v>171</v>
      </c>
      <c r="D200" s="1">
        <f>+D201+D203+D205</f>
        <v>0</v>
      </c>
      <c r="E200" s="31">
        <f>+E201+E203+E205</f>
        <v>0</v>
      </c>
      <c r="F200" s="32" t="str">
        <f t="shared" si="3"/>
        <v/>
      </c>
      <c r="G200" s="33"/>
    </row>
    <row r="201" spans="2:7" ht="12.75" customHeight="1" outlineLevel="4">
      <c r="B201" s="28">
        <v>110931</v>
      </c>
      <c r="C201" s="49" t="s">
        <v>91</v>
      </c>
      <c r="D201" s="1">
        <f>+D202</f>
        <v>0</v>
      </c>
      <c r="E201" s="31">
        <f>+E202</f>
        <v>0</v>
      </c>
      <c r="F201" s="32" t="str">
        <f t="shared" si="3"/>
        <v/>
      </c>
      <c r="G201" s="33"/>
    </row>
    <row r="202" spans="2:7" ht="12.75" customHeight="1" outlineLevel="4">
      <c r="B202" s="28">
        <v>1109311</v>
      </c>
      <c r="C202" s="51" t="s">
        <v>91</v>
      </c>
      <c r="D202" s="1"/>
      <c r="E202" s="31">
        <f>VLOOKUP(B202,Estimated,2,0)</f>
        <v>0</v>
      </c>
      <c r="F202" s="32" t="str">
        <f t="shared" si="3"/>
        <v/>
      </c>
      <c r="G202" s="33"/>
    </row>
    <row r="203" spans="2:7" outlineLevel="4">
      <c r="B203" s="28">
        <v>110933</v>
      </c>
      <c r="C203" s="49" t="s">
        <v>172</v>
      </c>
      <c r="D203" s="1">
        <f>+D204</f>
        <v>0</v>
      </c>
      <c r="E203" s="31">
        <f>+E204</f>
        <v>0</v>
      </c>
      <c r="F203" s="32" t="str">
        <f t="shared" si="3"/>
        <v/>
      </c>
      <c r="G203" s="33"/>
    </row>
    <row r="204" spans="2:7" outlineLevel="4">
      <c r="B204" s="28">
        <v>1109331</v>
      </c>
      <c r="C204" s="51" t="s">
        <v>172</v>
      </c>
      <c r="D204" s="1"/>
      <c r="E204" s="31">
        <f>VLOOKUP(B204,Estimated,2,0)</f>
        <v>0</v>
      </c>
      <c r="F204" s="32" t="str">
        <f t="shared" si="3"/>
        <v/>
      </c>
      <c r="G204" s="33"/>
    </row>
    <row r="205" spans="2:7" ht="12.75" customHeight="1" outlineLevel="4">
      <c r="B205" s="28">
        <v>110935</v>
      </c>
      <c r="C205" s="49" t="s">
        <v>92</v>
      </c>
      <c r="D205" s="1">
        <f>+D206</f>
        <v>0</v>
      </c>
      <c r="E205" s="31">
        <f>+E206</f>
        <v>0</v>
      </c>
      <c r="F205" s="32" t="str">
        <f t="shared" si="3"/>
        <v/>
      </c>
      <c r="G205" s="33"/>
    </row>
    <row r="206" spans="2:7" ht="12.75" customHeight="1" outlineLevel="4">
      <c r="B206" s="28">
        <v>1109351</v>
      </c>
      <c r="C206" s="51" t="s">
        <v>92</v>
      </c>
      <c r="D206" s="1"/>
      <c r="E206" s="31">
        <f>VLOOKUP(B206,Estimated,2,0)</f>
        <v>0</v>
      </c>
      <c r="F206" s="32" t="str">
        <f t="shared" si="3"/>
        <v/>
      </c>
      <c r="G206" s="33"/>
    </row>
    <row r="207" spans="2:7" ht="12.75" customHeight="1" outlineLevel="3">
      <c r="B207" s="28">
        <v>110940</v>
      </c>
      <c r="C207" s="48" t="s">
        <v>173</v>
      </c>
      <c r="D207" s="1">
        <f>+D208+D210+D212</f>
        <v>0</v>
      </c>
      <c r="E207" s="31">
        <f>+E208+E210+E212</f>
        <v>0</v>
      </c>
      <c r="F207" s="32" t="str">
        <f t="shared" si="3"/>
        <v/>
      </c>
      <c r="G207" s="33"/>
    </row>
    <row r="208" spans="2:7" ht="12.75" customHeight="1" outlineLevel="4">
      <c r="B208" s="28">
        <v>110941</v>
      </c>
      <c r="C208" s="49" t="s">
        <v>93</v>
      </c>
      <c r="D208" s="1">
        <f>+D209</f>
        <v>0</v>
      </c>
      <c r="E208" s="31">
        <f>+E209</f>
        <v>0</v>
      </c>
      <c r="F208" s="32" t="str">
        <f t="shared" si="3"/>
        <v/>
      </c>
      <c r="G208" s="33"/>
    </row>
    <row r="209" spans="2:7" ht="12.75" customHeight="1" outlineLevel="4">
      <c r="B209" s="28">
        <v>1109411</v>
      </c>
      <c r="C209" s="51" t="s">
        <v>93</v>
      </c>
      <c r="D209" s="1"/>
      <c r="E209" s="31">
        <f>VLOOKUP(B209,Estimated,2,0)</f>
        <v>0</v>
      </c>
      <c r="F209" s="32" t="str">
        <f t="shared" si="3"/>
        <v/>
      </c>
      <c r="G209" s="33"/>
    </row>
    <row r="210" spans="2:7" ht="12.75" customHeight="1" outlineLevel="4">
      <c r="B210" s="28">
        <v>110942</v>
      </c>
      <c r="C210" s="49" t="s">
        <v>174</v>
      </c>
      <c r="D210" s="1">
        <f>+D211</f>
        <v>0</v>
      </c>
      <c r="E210" s="31">
        <f>+E211</f>
        <v>0</v>
      </c>
      <c r="F210" s="32" t="str">
        <f t="shared" si="3"/>
        <v/>
      </c>
      <c r="G210" s="33"/>
    </row>
    <row r="211" spans="2:7" ht="12.75" customHeight="1" outlineLevel="4">
      <c r="B211" s="28">
        <v>1109421</v>
      </c>
      <c r="C211" s="51" t="s">
        <v>174</v>
      </c>
      <c r="D211" s="1"/>
      <c r="E211" s="31">
        <f>VLOOKUP(B211,Estimated,2,0)</f>
        <v>0</v>
      </c>
      <c r="F211" s="32" t="str">
        <f t="shared" si="3"/>
        <v/>
      </c>
      <c r="G211" s="33"/>
    </row>
    <row r="212" spans="2:7" ht="12.75" customHeight="1" outlineLevel="4">
      <c r="B212" s="28">
        <v>110943</v>
      </c>
      <c r="C212" s="49" t="s">
        <v>94</v>
      </c>
      <c r="D212" s="1">
        <f>+D213</f>
        <v>0</v>
      </c>
      <c r="E212" s="31">
        <f>+E213</f>
        <v>0</v>
      </c>
      <c r="F212" s="32" t="str">
        <f t="shared" si="3"/>
        <v/>
      </c>
      <c r="G212" s="33"/>
    </row>
    <row r="213" spans="2:7" ht="12.75" customHeight="1" outlineLevel="4">
      <c r="B213" s="28">
        <v>1109431</v>
      </c>
      <c r="C213" s="51" t="s">
        <v>94</v>
      </c>
      <c r="D213" s="1"/>
      <c r="E213" s="31">
        <f>VLOOKUP(B213,Estimated,2,0)</f>
        <v>0</v>
      </c>
      <c r="F213" s="32" t="str">
        <f t="shared" si="3"/>
        <v/>
      </c>
      <c r="G213" s="33"/>
    </row>
    <row r="214" spans="2:7" ht="12.75" customHeight="1" outlineLevel="3">
      <c r="B214" s="28">
        <v>110950</v>
      </c>
      <c r="C214" s="48" t="s">
        <v>175</v>
      </c>
      <c r="D214" s="1">
        <f>+D215</f>
        <v>0</v>
      </c>
      <c r="E214" s="31">
        <f>+E215</f>
        <v>0</v>
      </c>
      <c r="F214" s="32" t="str">
        <f t="shared" si="3"/>
        <v/>
      </c>
      <c r="G214" s="33"/>
    </row>
    <row r="215" spans="2:7" ht="12.75" customHeight="1" outlineLevel="4">
      <c r="B215" s="28">
        <v>110951</v>
      </c>
      <c r="C215" s="49" t="s">
        <v>95</v>
      </c>
      <c r="D215" s="1">
        <f>+D216</f>
        <v>0</v>
      </c>
      <c r="E215" s="31">
        <f>+E216</f>
        <v>0</v>
      </c>
      <c r="F215" s="32" t="str">
        <f t="shared" si="3"/>
        <v/>
      </c>
      <c r="G215" s="33"/>
    </row>
    <row r="216" spans="2:7" ht="12.75" customHeight="1" outlineLevel="4">
      <c r="B216" s="28">
        <v>1109511</v>
      </c>
      <c r="C216" s="51" t="s">
        <v>95</v>
      </c>
      <c r="D216" s="1"/>
      <c r="E216" s="31">
        <f>VLOOKUP(B216,Estimated,2,0)</f>
        <v>0</v>
      </c>
      <c r="F216" s="32" t="str">
        <f t="shared" si="3"/>
        <v/>
      </c>
      <c r="G216" s="33"/>
    </row>
    <row r="217" spans="2:7" ht="12.75" customHeight="1" outlineLevel="3">
      <c r="B217" s="28">
        <v>110960</v>
      </c>
      <c r="C217" s="48" t="s">
        <v>176</v>
      </c>
      <c r="D217" s="1">
        <f>+D218</f>
        <v>0</v>
      </c>
      <c r="E217" s="31">
        <f>+E218</f>
        <v>0</v>
      </c>
      <c r="F217" s="32" t="str">
        <f t="shared" si="3"/>
        <v/>
      </c>
      <c r="G217" s="33"/>
    </row>
    <row r="218" spans="2:7" ht="12.75" customHeight="1" outlineLevel="4">
      <c r="B218" s="28">
        <v>110961</v>
      </c>
      <c r="C218" s="49" t="s">
        <v>96</v>
      </c>
      <c r="D218" s="1">
        <f>+D219</f>
        <v>0</v>
      </c>
      <c r="E218" s="31">
        <f>+E219</f>
        <v>0</v>
      </c>
      <c r="F218" s="32" t="str">
        <f t="shared" si="3"/>
        <v/>
      </c>
      <c r="G218" s="33"/>
    </row>
    <row r="219" spans="2:7" ht="12.75" customHeight="1" outlineLevel="4">
      <c r="B219" s="28">
        <v>1109611</v>
      </c>
      <c r="C219" s="51" t="s">
        <v>96</v>
      </c>
      <c r="D219" s="1"/>
      <c r="E219" s="31">
        <f>VLOOKUP(B219,Estimated,2,0)</f>
        <v>0</v>
      </c>
      <c r="F219" s="32" t="str">
        <f t="shared" si="3"/>
        <v/>
      </c>
      <c r="G219" s="33"/>
    </row>
    <row r="220" spans="2:7" s="36" customFormat="1" ht="20.100000000000001" customHeight="1" outlineLevel="2">
      <c r="B220" s="28">
        <v>111000</v>
      </c>
      <c r="C220" s="47" t="s">
        <v>177</v>
      </c>
      <c r="D220" s="2">
        <f t="shared" ref="D220:E222" si="4">+D221</f>
        <v>0</v>
      </c>
      <c r="E220" s="35">
        <f t="shared" si="4"/>
        <v>0</v>
      </c>
      <c r="F220" s="32" t="str">
        <f t="shared" si="3"/>
        <v/>
      </c>
      <c r="G220" s="33"/>
    </row>
    <row r="221" spans="2:7" ht="12.75" customHeight="1" outlineLevel="3">
      <c r="B221" s="28">
        <v>111010</v>
      </c>
      <c r="C221" s="48" t="s">
        <v>177</v>
      </c>
      <c r="D221" s="1">
        <f t="shared" si="4"/>
        <v>0</v>
      </c>
      <c r="E221" s="31">
        <f t="shared" si="4"/>
        <v>0</v>
      </c>
      <c r="F221" s="32" t="str">
        <f t="shared" si="3"/>
        <v/>
      </c>
      <c r="G221" s="33"/>
    </row>
    <row r="222" spans="2:7" ht="12.75" customHeight="1" outlineLevel="4">
      <c r="B222" s="28">
        <v>111011</v>
      </c>
      <c r="C222" s="49" t="s">
        <v>97</v>
      </c>
      <c r="D222" s="1">
        <f t="shared" si="4"/>
        <v>0</v>
      </c>
      <c r="E222" s="31">
        <f t="shared" si="4"/>
        <v>0</v>
      </c>
      <c r="F222" s="32" t="str">
        <f t="shared" si="3"/>
        <v/>
      </c>
      <c r="G222" s="33"/>
    </row>
    <row r="223" spans="2:7" ht="12.75" customHeight="1" outlineLevel="4">
      <c r="B223" s="28">
        <v>1110111</v>
      </c>
      <c r="C223" s="51" t="s">
        <v>97</v>
      </c>
      <c r="D223" s="1"/>
      <c r="E223" s="31">
        <f>VLOOKUP(B223,Estimated,2,0)</f>
        <v>0</v>
      </c>
      <c r="F223" s="32" t="str">
        <f t="shared" si="3"/>
        <v/>
      </c>
      <c r="G223" s="33"/>
    </row>
    <row r="224" spans="2:7" s="36" customFormat="1" ht="20.100000000000001" customHeight="1" outlineLevel="2">
      <c r="B224" s="28">
        <v>111100</v>
      </c>
      <c r="C224" s="47" t="s">
        <v>178</v>
      </c>
      <c r="D224" s="2">
        <f>+D225+D228</f>
        <v>0</v>
      </c>
      <c r="E224" s="35">
        <f>+E225+E228</f>
        <v>0</v>
      </c>
      <c r="F224" s="32" t="str">
        <f t="shared" si="3"/>
        <v/>
      </c>
      <c r="G224" s="33"/>
    </row>
    <row r="225" spans="2:7" ht="12.75" customHeight="1" outlineLevel="3">
      <c r="B225" s="28">
        <v>111110</v>
      </c>
      <c r="C225" s="48" t="s">
        <v>179</v>
      </c>
      <c r="D225" s="1">
        <f>+D226</f>
        <v>0</v>
      </c>
      <c r="E225" s="31">
        <f>+E226</f>
        <v>0</v>
      </c>
      <c r="F225" s="32" t="str">
        <f t="shared" si="3"/>
        <v/>
      </c>
      <c r="G225" s="33"/>
    </row>
    <row r="226" spans="2:7" ht="12.75" customHeight="1" outlineLevel="4">
      <c r="B226" s="28">
        <v>111111</v>
      </c>
      <c r="C226" s="49" t="s">
        <v>98</v>
      </c>
      <c r="D226" s="1">
        <f>+D227</f>
        <v>0</v>
      </c>
      <c r="E226" s="31">
        <f>+E227</f>
        <v>0</v>
      </c>
      <c r="F226" s="32" t="str">
        <f t="shared" si="3"/>
        <v/>
      </c>
      <c r="G226" s="33"/>
    </row>
    <row r="227" spans="2:7" ht="12.75" customHeight="1" outlineLevel="4">
      <c r="B227" s="28">
        <v>1111111</v>
      </c>
      <c r="C227" s="51" t="s">
        <v>98</v>
      </c>
      <c r="D227" s="1"/>
      <c r="E227" s="31">
        <f>VLOOKUP(B227,Estimated,2,0)</f>
        <v>0</v>
      </c>
      <c r="F227" s="32" t="str">
        <f t="shared" si="3"/>
        <v/>
      </c>
      <c r="G227" s="33"/>
    </row>
    <row r="228" spans="2:7" ht="12.75" customHeight="1" outlineLevel="3">
      <c r="B228" s="28">
        <v>111120</v>
      </c>
      <c r="C228" s="48" t="s">
        <v>180</v>
      </c>
      <c r="D228" s="1">
        <f>+D229</f>
        <v>0</v>
      </c>
      <c r="E228" s="31">
        <f>+E229</f>
        <v>0</v>
      </c>
      <c r="F228" s="32" t="str">
        <f t="shared" si="3"/>
        <v/>
      </c>
      <c r="G228" s="33"/>
    </row>
    <row r="229" spans="2:7" ht="12.75" customHeight="1" outlineLevel="4">
      <c r="B229" s="28">
        <v>111121</v>
      </c>
      <c r="C229" s="49" t="s">
        <v>99</v>
      </c>
      <c r="D229" s="1">
        <f>+D230</f>
        <v>0</v>
      </c>
      <c r="E229" s="31">
        <f>+E230</f>
        <v>0</v>
      </c>
      <c r="F229" s="32" t="str">
        <f t="shared" si="3"/>
        <v/>
      </c>
      <c r="G229" s="33"/>
    </row>
    <row r="230" spans="2:7" ht="12.75" customHeight="1" outlineLevel="4">
      <c r="B230" s="28">
        <v>1111211</v>
      </c>
      <c r="C230" s="51" t="s">
        <v>99</v>
      </c>
      <c r="D230" s="1"/>
      <c r="E230" s="31">
        <f>VLOOKUP(B230,Estimated,2,0)</f>
        <v>0</v>
      </c>
      <c r="F230" s="32" t="str">
        <f t="shared" si="3"/>
        <v/>
      </c>
      <c r="G230" s="33"/>
    </row>
    <row r="231" spans="2:7" s="36" customFormat="1" ht="20.100000000000001" customHeight="1" outlineLevel="2">
      <c r="B231" s="28">
        <v>111200</v>
      </c>
      <c r="C231" s="47" t="s">
        <v>181</v>
      </c>
      <c r="D231" s="2">
        <f>+D232+D237+D240+D245+D248+D251+D256</f>
        <v>0</v>
      </c>
      <c r="E231" s="35">
        <f>+E232+E237+E240+E245+E248+E251+E256</f>
        <v>0</v>
      </c>
      <c r="F231" s="32" t="str">
        <f t="shared" si="3"/>
        <v/>
      </c>
      <c r="G231" s="33"/>
    </row>
    <row r="232" spans="2:7" ht="12.75" customHeight="1" outlineLevel="3">
      <c r="B232" s="28">
        <v>111210</v>
      </c>
      <c r="C232" s="48" t="s">
        <v>182</v>
      </c>
      <c r="D232" s="1">
        <f>+D233+D235</f>
        <v>0</v>
      </c>
      <c r="E232" s="31">
        <f>+E233+E235</f>
        <v>0</v>
      </c>
      <c r="F232" s="32" t="str">
        <f t="shared" si="3"/>
        <v/>
      </c>
      <c r="G232" s="33"/>
    </row>
    <row r="233" spans="2:7" ht="12.75" customHeight="1" outlineLevel="4">
      <c r="B233" s="28">
        <v>111211</v>
      </c>
      <c r="C233" s="49" t="s">
        <v>100</v>
      </c>
      <c r="D233" s="1">
        <f>+D234</f>
        <v>0</v>
      </c>
      <c r="E233" s="31">
        <f>+E234</f>
        <v>0</v>
      </c>
      <c r="F233" s="32" t="str">
        <f t="shared" si="3"/>
        <v/>
      </c>
      <c r="G233" s="33"/>
    </row>
    <row r="234" spans="2:7" ht="12.75" customHeight="1" outlineLevel="4">
      <c r="B234" s="28">
        <v>1112111</v>
      </c>
      <c r="C234" s="51" t="s">
        <v>100</v>
      </c>
      <c r="D234" s="1"/>
      <c r="E234" s="31">
        <f>VLOOKUP(B234,Estimated,2,0)</f>
        <v>0</v>
      </c>
      <c r="F234" s="32" t="str">
        <f t="shared" si="3"/>
        <v/>
      </c>
      <c r="G234" s="33"/>
    </row>
    <row r="235" spans="2:7" outlineLevel="4">
      <c r="B235" s="28">
        <v>111212</v>
      </c>
      <c r="C235" s="49" t="s">
        <v>101</v>
      </c>
      <c r="D235" s="1">
        <f>+D236</f>
        <v>0</v>
      </c>
      <c r="E235" s="31">
        <f>+E236</f>
        <v>0</v>
      </c>
      <c r="F235" s="32" t="str">
        <f t="shared" si="3"/>
        <v/>
      </c>
      <c r="G235" s="33"/>
    </row>
    <row r="236" spans="2:7" ht="12.75" customHeight="1" outlineLevel="4">
      <c r="B236" s="28">
        <v>1112121</v>
      </c>
      <c r="C236" s="51" t="s">
        <v>101</v>
      </c>
      <c r="D236" s="1"/>
      <c r="E236" s="31">
        <f>VLOOKUP(B236,Estimated,2,0)</f>
        <v>0</v>
      </c>
      <c r="F236" s="32" t="str">
        <f t="shared" si="3"/>
        <v/>
      </c>
      <c r="G236" s="33"/>
    </row>
    <row r="237" spans="2:7" ht="12.75" customHeight="1" outlineLevel="3">
      <c r="B237" s="28">
        <v>111220</v>
      </c>
      <c r="C237" s="48" t="s">
        <v>183</v>
      </c>
      <c r="D237" s="1">
        <f>+D238</f>
        <v>0</v>
      </c>
      <c r="E237" s="31">
        <f>+E238</f>
        <v>0</v>
      </c>
      <c r="F237" s="32" t="str">
        <f t="shared" si="3"/>
        <v/>
      </c>
      <c r="G237" s="33"/>
    </row>
    <row r="238" spans="2:7" ht="12.75" customHeight="1" outlineLevel="4">
      <c r="B238" s="28">
        <v>111221</v>
      </c>
      <c r="C238" s="49" t="s">
        <v>102</v>
      </c>
      <c r="D238" s="1">
        <f>+D239</f>
        <v>0</v>
      </c>
      <c r="E238" s="31">
        <f>+E239</f>
        <v>0</v>
      </c>
      <c r="F238" s="32" t="str">
        <f t="shared" si="3"/>
        <v/>
      </c>
      <c r="G238" s="33"/>
    </row>
    <row r="239" spans="2:7" ht="12.75" customHeight="1" outlineLevel="4">
      <c r="B239" s="28">
        <v>1112211</v>
      </c>
      <c r="C239" s="51" t="s">
        <v>102</v>
      </c>
      <c r="D239" s="1"/>
      <c r="E239" s="31">
        <f>VLOOKUP(B239,Estimated,2,0)</f>
        <v>0</v>
      </c>
      <c r="F239" s="32" t="str">
        <f t="shared" si="3"/>
        <v/>
      </c>
      <c r="G239" s="33"/>
    </row>
    <row r="240" spans="2:7" ht="12.75" customHeight="1" outlineLevel="3">
      <c r="B240" s="28">
        <v>111230</v>
      </c>
      <c r="C240" s="48" t="s">
        <v>184</v>
      </c>
      <c r="D240" s="1">
        <f>++D241+D243</f>
        <v>0</v>
      </c>
      <c r="E240" s="31">
        <f>++E241+E243</f>
        <v>0</v>
      </c>
      <c r="F240" s="32" t="str">
        <f t="shared" si="3"/>
        <v/>
      </c>
      <c r="G240" s="33"/>
    </row>
    <row r="241" spans="2:7" outlineLevel="4">
      <c r="B241" s="28">
        <v>111231</v>
      </c>
      <c r="C241" s="49" t="s">
        <v>103</v>
      </c>
      <c r="D241" s="1">
        <f>+D242</f>
        <v>0</v>
      </c>
      <c r="E241" s="31">
        <f>+E242</f>
        <v>0</v>
      </c>
      <c r="F241" s="32" t="str">
        <f t="shared" si="3"/>
        <v/>
      </c>
      <c r="G241" s="33"/>
    </row>
    <row r="242" spans="2:7" ht="12.75" customHeight="1" outlineLevel="4">
      <c r="B242" s="28">
        <v>1112311</v>
      </c>
      <c r="C242" s="51" t="s">
        <v>103</v>
      </c>
      <c r="D242" s="1"/>
      <c r="E242" s="31">
        <f>VLOOKUP(B242,Estimated,2,0)</f>
        <v>0</v>
      </c>
      <c r="F242" s="32" t="str">
        <f t="shared" si="3"/>
        <v/>
      </c>
      <c r="G242" s="33"/>
    </row>
    <row r="243" spans="2:7" ht="12.75" customHeight="1" outlineLevel="4">
      <c r="B243" s="28">
        <v>111232</v>
      </c>
      <c r="C243" s="49" t="s">
        <v>104</v>
      </c>
      <c r="D243" s="1">
        <f>+D244</f>
        <v>0</v>
      </c>
      <c r="E243" s="31">
        <f>+E244</f>
        <v>0</v>
      </c>
      <c r="F243" s="32" t="str">
        <f t="shared" si="3"/>
        <v/>
      </c>
      <c r="G243" s="33"/>
    </row>
    <row r="244" spans="2:7" ht="12.75" customHeight="1" outlineLevel="4">
      <c r="B244" s="28">
        <v>1112321</v>
      </c>
      <c r="C244" s="51" t="s">
        <v>104</v>
      </c>
      <c r="D244" s="1"/>
      <c r="E244" s="31">
        <f>VLOOKUP(B244,Estimated,2,0)</f>
        <v>0</v>
      </c>
      <c r="F244" s="32" t="str">
        <f t="shared" si="3"/>
        <v/>
      </c>
      <c r="G244" s="33"/>
    </row>
    <row r="245" spans="2:7" ht="12.75" customHeight="1" outlineLevel="3">
      <c r="B245" s="28">
        <v>111240</v>
      </c>
      <c r="C245" s="48" t="s">
        <v>185</v>
      </c>
      <c r="D245" s="1">
        <f>+D246</f>
        <v>0</v>
      </c>
      <c r="E245" s="31">
        <f>+E246</f>
        <v>0</v>
      </c>
      <c r="F245" s="32" t="str">
        <f t="shared" si="3"/>
        <v/>
      </c>
      <c r="G245" s="33"/>
    </row>
    <row r="246" spans="2:7" ht="12.75" customHeight="1" outlineLevel="4">
      <c r="B246" s="28">
        <v>111241</v>
      </c>
      <c r="C246" s="49" t="s">
        <v>105</v>
      </c>
      <c r="D246" s="1">
        <f>+D247</f>
        <v>0</v>
      </c>
      <c r="E246" s="31">
        <f>+E247</f>
        <v>0</v>
      </c>
      <c r="F246" s="32" t="str">
        <f t="shared" si="3"/>
        <v/>
      </c>
      <c r="G246" s="33"/>
    </row>
    <row r="247" spans="2:7" ht="12.75" customHeight="1" outlineLevel="4">
      <c r="B247" s="28">
        <v>1112411</v>
      </c>
      <c r="C247" s="51" t="s">
        <v>105</v>
      </c>
      <c r="D247" s="1"/>
      <c r="E247" s="31">
        <f>VLOOKUP(B247,Estimated,2,0)</f>
        <v>0</v>
      </c>
      <c r="F247" s="32" t="str">
        <f t="shared" si="3"/>
        <v/>
      </c>
      <c r="G247" s="33"/>
    </row>
    <row r="248" spans="2:7" ht="12.75" customHeight="1" outlineLevel="3">
      <c r="B248" s="28">
        <v>111250</v>
      </c>
      <c r="C248" s="48" t="s">
        <v>186</v>
      </c>
      <c r="D248" s="1">
        <f>+D249</f>
        <v>0</v>
      </c>
      <c r="E248" s="31">
        <f>+E249</f>
        <v>0</v>
      </c>
      <c r="F248" s="32" t="str">
        <f t="shared" si="3"/>
        <v/>
      </c>
      <c r="G248" s="33"/>
    </row>
    <row r="249" spans="2:7" ht="12.75" customHeight="1" outlineLevel="4">
      <c r="B249" s="28">
        <v>111251</v>
      </c>
      <c r="C249" s="49" t="s">
        <v>106</v>
      </c>
      <c r="D249" s="1">
        <f>+D250</f>
        <v>0</v>
      </c>
      <c r="E249" s="31">
        <f>+E250</f>
        <v>0</v>
      </c>
      <c r="F249" s="32" t="str">
        <f t="shared" si="3"/>
        <v/>
      </c>
      <c r="G249" s="33"/>
    </row>
    <row r="250" spans="2:7" ht="12.75" customHeight="1" outlineLevel="4">
      <c r="B250" s="28">
        <v>1112511</v>
      </c>
      <c r="C250" s="51" t="s">
        <v>106</v>
      </c>
      <c r="D250" s="1"/>
      <c r="E250" s="31">
        <f>VLOOKUP(B250,Estimated,2,0)</f>
        <v>0</v>
      </c>
      <c r="F250" s="32" t="str">
        <f t="shared" si="3"/>
        <v/>
      </c>
      <c r="G250" s="33"/>
    </row>
    <row r="251" spans="2:7" ht="12.75" customHeight="1" outlineLevel="3">
      <c r="B251" s="28">
        <v>111260</v>
      </c>
      <c r="C251" s="48" t="s">
        <v>187</v>
      </c>
      <c r="D251" s="1">
        <f>+D252+D254</f>
        <v>0</v>
      </c>
      <c r="E251" s="31">
        <f>+E252+E254</f>
        <v>0</v>
      </c>
      <c r="F251" s="32" t="str">
        <f t="shared" si="3"/>
        <v/>
      </c>
      <c r="G251" s="33"/>
    </row>
    <row r="252" spans="2:7" ht="12.75" customHeight="1" outlineLevel="4">
      <c r="B252" s="28">
        <v>111261</v>
      </c>
      <c r="C252" s="49" t="s">
        <v>226</v>
      </c>
      <c r="D252" s="1">
        <f>+D253</f>
        <v>0</v>
      </c>
      <c r="E252" s="31">
        <f>+E253</f>
        <v>0</v>
      </c>
      <c r="F252" s="32" t="str">
        <f t="shared" si="3"/>
        <v/>
      </c>
      <c r="G252" s="33"/>
    </row>
    <row r="253" spans="2:7" ht="12.75" customHeight="1" outlineLevel="4">
      <c r="B253" s="28">
        <v>1112611</v>
      </c>
      <c r="C253" s="51" t="s">
        <v>226</v>
      </c>
      <c r="D253" s="1"/>
      <c r="E253" s="31">
        <f>VLOOKUP(B253,Estimated,2,0)</f>
        <v>0</v>
      </c>
      <c r="F253" s="32" t="str">
        <f t="shared" si="3"/>
        <v/>
      </c>
      <c r="G253" s="33"/>
    </row>
    <row r="254" spans="2:7" ht="12.75" customHeight="1" outlineLevel="4">
      <c r="B254" s="28">
        <v>111262</v>
      </c>
      <c r="C254" s="49" t="s">
        <v>188</v>
      </c>
      <c r="D254" s="1">
        <f>+D255</f>
        <v>0</v>
      </c>
      <c r="E254" s="31">
        <f>+E255</f>
        <v>0</v>
      </c>
      <c r="F254" s="32" t="str">
        <f t="shared" si="3"/>
        <v/>
      </c>
      <c r="G254" s="33"/>
    </row>
    <row r="255" spans="2:7" ht="12.75" customHeight="1" outlineLevel="4">
      <c r="B255" s="28">
        <v>1112621</v>
      </c>
      <c r="C255" s="51" t="s">
        <v>188</v>
      </c>
      <c r="D255" s="1"/>
      <c r="E255" s="31">
        <f>VLOOKUP(B255,Estimated,2,0)</f>
        <v>0</v>
      </c>
      <c r="F255" s="32" t="str">
        <f t="shared" si="3"/>
        <v/>
      </c>
      <c r="G255" s="33"/>
    </row>
    <row r="256" spans="2:7" ht="12.75" customHeight="1" outlineLevel="3">
      <c r="B256" s="28">
        <v>111270</v>
      </c>
      <c r="C256" s="48" t="s">
        <v>189</v>
      </c>
      <c r="D256" s="1">
        <f>+D257</f>
        <v>0</v>
      </c>
      <c r="E256" s="31">
        <f>+E257</f>
        <v>0</v>
      </c>
      <c r="F256" s="32" t="str">
        <f t="shared" si="3"/>
        <v/>
      </c>
      <c r="G256" s="33"/>
    </row>
    <row r="257" spans="2:7" ht="12.75" customHeight="1" outlineLevel="4">
      <c r="B257" s="28">
        <v>111271</v>
      </c>
      <c r="C257" s="49" t="s">
        <v>227</v>
      </c>
      <c r="D257" s="1">
        <f>+D258</f>
        <v>0</v>
      </c>
      <c r="E257" s="31">
        <f>+E258</f>
        <v>0</v>
      </c>
      <c r="F257" s="32" t="str">
        <f t="shared" si="3"/>
        <v/>
      </c>
      <c r="G257" s="33"/>
    </row>
    <row r="258" spans="2:7" ht="12.75" customHeight="1" outlineLevel="4">
      <c r="B258" s="28">
        <v>1112711</v>
      </c>
      <c r="C258" s="51" t="s">
        <v>227</v>
      </c>
      <c r="D258" s="1"/>
      <c r="E258" s="31">
        <f>VLOOKUP(B258,Estimated,2,0)</f>
        <v>0</v>
      </c>
      <c r="F258" s="32" t="str">
        <f t="shared" si="3"/>
        <v/>
      </c>
      <c r="G258" s="33"/>
    </row>
    <row r="259" spans="2:7" s="36" customFormat="1" ht="20.100000000000001" customHeight="1" outlineLevel="2">
      <c r="B259" s="28">
        <v>111300</v>
      </c>
      <c r="C259" s="47" t="s">
        <v>228</v>
      </c>
      <c r="D259" s="2">
        <f>+D260</f>
        <v>0</v>
      </c>
      <c r="E259" s="35">
        <f>+E260</f>
        <v>0</v>
      </c>
      <c r="F259" s="32" t="str">
        <f t="shared" si="3"/>
        <v/>
      </c>
      <c r="G259" s="33"/>
    </row>
    <row r="260" spans="2:7" ht="12.75" customHeight="1" outlineLevel="3">
      <c r="B260" s="28">
        <v>111310</v>
      </c>
      <c r="C260" s="48" t="s">
        <v>228</v>
      </c>
      <c r="D260" s="1">
        <f>+D261</f>
        <v>0</v>
      </c>
      <c r="E260" s="31">
        <f>+E261</f>
        <v>0</v>
      </c>
      <c r="F260" s="32" t="str">
        <f t="shared" si="3"/>
        <v/>
      </c>
      <c r="G260" s="33"/>
    </row>
    <row r="261" spans="2:7" ht="12.75" customHeight="1" outlineLevel="4">
      <c r="B261" s="28">
        <v>111311</v>
      </c>
      <c r="C261" s="49" t="s">
        <v>229</v>
      </c>
      <c r="D261" s="1">
        <f>+D262+D263</f>
        <v>0</v>
      </c>
      <c r="E261" s="31">
        <f>+E262+E263</f>
        <v>0</v>
      </c>
      <c r="F261" s="32" t="str">
        <f t="shared" si="3"/>
        <v/>
      </c>
      <c r="G261" s="33"/>
    </row>
    <row r="262" spans="2:7" ht="12.75" customHeight="1" outlineLevel="4">
      <c r="B262" s="28">
        <v>1113111</v>
      </c>
      <c r="C262" s="51" t="s">
        <v>230</v>
      </c>
      <c r="D262" s="1"/>
      <c r="E262" s="31">
        <f>VLOOKUP(B262,Estimated,2,0)</f>
        <v>0</v>
      </c>
      <c r="F262" s="32" t="str">
        <f t="shared" si="3"/>
        <v/>
      </c>
      <c r="G262" s="33"/>
    </row>
    <row r="263" spans="2:7" outlineLevel="4">
      <c r="B263" s="28">
        <v>1113112</v>
      </c>
      <c r="C263" s="51" t="s">
        <v>231</v>
      </c>
      <c r="D263" s="1"/>
      <c r="E263" s="31">
        <f>VLOOKUP(B263,Estimated,2,0)</f>
        <v>0</v>
      </c>
      <c r="F263" s="32" t="str">
        <f t="shared" ref="F263:F324" si="5">IF(ABS(D263)&lt;&gt;0,D263-E263,"")</f>
        <v/>
      </c>
      <c r="G263" s="33"/>
    </row>
    <row r="264" spans="2:7" ht="19.5" customHeight="1" outlineLevel="1">
      <c r="B264" s="28">
        <v>120000</v>
      </c>
      <c r="C264" s="52" t="s">
        <v>190</v>
      </c>
      <c r="D264" s="1">
        <f>+D265</f>
        <v>0</v>
      </c>
      <c r="E264" s="31">
        <f>+E265</f>
        <v>0</v>
      </c>
      <c r="F264" s="32" t="str">
        <f t="shared" si="5"/>
        <v/>
      </c>
      <c r="G264" s="33"/>
    </row>
    <row r="265" spans="2:7" s="36" customFormat="1" ht="20.100000000000001" customHeight="1" outlineLevel="2">
      <c r="B265" s="28">
        <v>120100</v>
      </c>
      <c r="C265" s="47" t="s">
        <v>190</v>
      </c>
      <c r="D265" s="2">
        <f>+D266</f>
        <v>0</v>
      </c>
      <c r="E265" s="35">
        <f>+E266</f>
        <v>0</v>
      </c>
      <c r="F265" s="32" t="str">
        <f t="shared" si="5"/>
        <v/>
      </c>
      <c r="G265" s="33"/>
    </row>
    <row r="266" spans="2:7" ht="12.75" customHeight="1" outlineLevel="3">
      <c r="B266" s="28">
        <v>120110</v>
      </c>
      <c r="C266" s="48" t="s">
        <v>190</v>
      </c>
      <c r="D266" s="1">
        <f>D267</f>
        <v>0</v>
      </c>
      <c r="E266" s="35">
        <f>+E267</f>
        <v>0</v>
      </c>
      <c r="F266" s="32" t="str">
        <f t="shared" si="5"/>
        <v/>
      </c>
      <c r="G266" s="33"/>
    </row>
    <row r="267" spans="2:7" ht="12.75" customHeight="1" outlineLevel="3">
      <c r="B267" s="205">
        <v>120111</v>
      </c>
      <c r="C267" s="206" t="s">
        <v>191</v>
      </c>
      <c r="D267" s="1">
        <f>D268</f>
        <v>0</v>
      </c>
      <c r="E267" s="35">
        <f>+E268</f>
        <v>0</v>
      </c>
      <c r="F267" s="32" t="str">
        <f t="shared" si="5"/>
        <v/>
      </c>
      <c r="G267" s="33"/>
    </row>
    <row r="268" spans="2:7" outlineLevel="4">
      <c r="B268" s="28">
        <v>1201111</v>
      </c>
      <c r="C268" s="51" t="s">
        <v>191</v>
      </c>
      <c r="D268" s="1"/>
      <c r="E268" s="31">
        <f>VLOOKUP(B268,Estimated,2,0)</f>
        <v>0</v>
      </c>
      <c r="F268" s="32" t="str">
        <f t="shared" si="5"/>
        <v/>
      </c>
      <c r="G268" s="33"/>
    </row>
    <row r="269" spans="2:7" ht="16.5" customHeight="1" outlineLevel="1">
      <c r="B269" s="28">
        <v>130000</v>
      </c>
      <c r="C269" s="52" t="s">
        <v>107</v>
      </c>
      <c r="D269" s="1">
        <f>+D270+D274+D296+D300+D315</f>
        <v>0</v>
      </c>
      <c r="E269" s="31">
        <f>+E270+E274+E296+E300+E315</f>
        <v>0</v>
      </c>
      <c r="F269" s="32" t="str">
        <f t="shared" si="5"/>
        <v/>
      </c>
      <c r="G269" s="33"/>
    </row>
    <row r="270" spans="2:7" s="36" customFormat="1" ht="20.100000000000001" customHeight="1" outlineLevel="2">
      <c r="B270" s="28">
        <v>130100</v>
      </c>
      <c r="C270" s="47" t="s">
        <v>192</v>
      </c>
      <c r="D270" s="2">
        <f t="shared" ref="D270:E272" si="6">+D271</f>
        <v>0</v>
      </c>
      <c r="E270" s="35">
        <f t="shared" si="6"/>
        <v>0</v>
      </c>
      <c r="F270" s="32" t="str">
        <f t="shared" si="5"/>
        <v/>
      </c>
      <c r="G270" s="33"/>
    </row>
    <row r="271" spans="2:7" ht="12.75" customHeight="1" outlineLevel="3">
      <c r="B271" s="28">
        <v>130110</v>
      </c>
      <c r="C271" s="48" t="s">
        <v>192</v>
      </c>
      <c r="D271" s="1">
        <f t="shared" si="6"/>
        <v>0</v>
      </c>
      <c r="E271" s="31">
        <f t="shared" si="6"/>
        <v>0</v>
      </c>
      <c r="F271" s="32" t="str">
        <f t="shared" si="5"/>
        <v/>
      </c>
      <c r="G271" s="33"/>
    </row>
    <row r="272" spans="2:7" outlineLevel="4">
      <c r="B272" s="28">
        <v>130111</v>
      </c>
      <c r="C272" s="38" t="s">
        <v>108</v>
      </c>
      <c r="D272" s="1">
        <f t="shared" si="6"/>
        <v>0</v>
      </c>
      <c r="E272" s="31">
        <f t="shared" si="6"/>
        <v>0</v>
      </c>
      <c r="F272" s="32" t="str">
        <f t="shared" si="5"/>
        <v/>
      </c>
      <c r="G272" s="33"/>
    </row>
    <row r="273" spans="2:7" outlineLevel="4">
      <c r="B273" s="28">
        <v>1301111</v>
      </c>
      <c r="C273" s="51" t="s">
        <v>108</v>
      </c>
      <c r="D273" s="1"/>
      <c r="E273" s="31">
        <f>VLOOKUP(B273,Estimated,2,0)</f>
        <v>0</v>
      </c>
      <c r="F273" s="32" t="str">
        <f t="shared" si="5"/>
        <v/>
      </c>
      <c r="G273" s="33"/>
    </row>
    <row r="274" spans="2:7" s="36" customFormat="1" ht="20.100000000000001" customHeight="1" outlineLevel="2">
      <c r="B274" s="28">
        <v>130200</v>
      </c>
      <c r="C274" s="47" t="s">
        <v>154</v>
      </c>
      <c r="D274" s="2">
        <f>+D275+D285</f>
        <v>0</v>
      </c>
      <c r="E274" s="35">
        <f>+E275+E285</f>
        <v>0</v>
      </c>
      <c r="F274" s="32" t="str">
        <f t="shared" si="5"/>
        <v/>
      </c>
      <c r="G274" s="33"/>
    </row>
    <row r="275" spans="2:7" ht="12.75" customHeight="1" outlineLevel="3">
      <c r="B275" s="28">
        <v>130210</v>
      </c>
      <c r="C275" s="48" t="s">
        <v>193</v>
      </c>
      <c r="D275" s="1">
        <f>+D276+D280</f>
        <v>0</v>
      </c>
      <c r="E275" s="31">
        <f>+E276+E280</f>
        <v>0</v>
      </c>
      <c r="F275" s="32" t="str">
        <f t="shared" si="5"/>
        <v/>
      </c>
      <c r="G275" s="33"/>
    </row>
    <row r="276" spans="2:7" outlineLevel="4">
      <c r="B276" s="28">
        <v>130211</v>
      </c>
      <c r="C276" s="38" t="s">
        <v>67</v>
      </c>
      <c r="D276" s="1">
        <f>+D277+D278+D279</f>
        <v>0</v>
      </c>
      <c r="E276" s="31">
        <f>+E277+E278+E279</f>
        <v>0</v>
      </c>
      <c r="F276" s="32" t="str">
        <f t="shared" si="5"/>
        <v/>
      </c>
      <c r="G276" s="33"/>
    </row>
    <row r="277" spans="2:7" outlineLevel="4">
      <c r="B277" s="28">
        <v>1302111</v>
      </c>
      <c r="C277" s="51" t="s">
        <v>68</v>
      </c>
      <c r="D277" s="1"/>
      <c r="E277" s="31">
        <f>VLOOKUP(B277,Estimated,2,0)</f>
        <v>0</v>
      </c>
      <c r="F277" s="32" t="str">
        <f t="shared" si="5"/>
        <v/>
      </c>
      <c r="G277" s="33"/>
    </row>
    <row r="278" spans="2:7" outlineLevel="4">
      <c r="B278" s="28">
        <v>1302112</v>
      </c>
      <c r="C278" s="51" t="s">
        <v>69</v>
      </c>
      <c r="D278" s="1"/>
      <c r="E278" s="31">
        <f>VLOOKUP(B278,Estimated,2,0)</f>
        <v>0</v>
      </c>
      <c r="F278" s="32" t="str">
        <f t="shared" si="5"/>
        <v/>
      </c>
      <c r="G278" s="33"/>
    </row>
    <row r="279" spans="2:7" outlineLevel="4">
      <c r="B279" s="28">
        <v>1302113</v>
      </c>
      <c r="C279" s="51" t="s">
        <v>109</v>
      </c>
      <c r="D279" s="1"/>
      <c r="E279" s="31">
        <f>VLOOKUP(B279,Estimated,2,0)</f>
        <v>0</v>
      </c>
      <c r="F279" s="32" t="str">
        <f t="shared" si="5"/>
        <v/>
      </c>
      <c r="G279" s="33"/>
    </row>
    <row r="280" spans="2:7" outlineLevel="4">
      <c r="B280" s="28">
        <v>130212</v>
      </c>
      <c r="C280" s="38" t="s">
        <v>110</v>
      </c>
      <c r="D280" s="1">
        <f>+D281+D282+D283+D284</f>
        <v>0</v>
      </c>
      <c r="E280" s="31">
        <f>+E281+E282+E283+E284</f>
        <v>0</v>
      </c>
      <c r="F280" s="32" t="str">
        <f t="shared" si="5"/>
        <v/>
      </c>
      <c r="G280" s="33"/>
    </row>
    <row r="281" spans="2:7" outlineLevel="4">
      <c r="B281" s="28">
        <v>1302121</v>
      </c>
      <c r="C281" s="51" t="s">
        <v>232</v>
      </c>
      <c r="D281" s="1"/>
      <c r="E281" s="31">
        <f>VLOOKUP(B281,Estimated,2,0)</f>
        <v>0</v>
      </c>
      <c r="F281" s="32" t="str">
        <f t="shared" si="5"/>
        <v/>
      </c>
      <c r="G281" s="33"/>
    </row>
    <row r="282" spans="2:7" outlineLevel="4">
      <c r="B282" s="28">
        <v>1302122</v>
      </c>
      <c r="C282" s="51" t="s">
        <v>233</v>
      </c>
      <c r="D282" s="1"/>
      <c r="E282" s="31">
        <f>VLOOKUP(B282,Estimated,2,0)</f>
        <v>0</v>
      </c>
      <c r="F282" s="32" t="str">
        <f t="shared" si="5"/>
        <v/>
      </c>
      <c r="G282" s="33"/>
    </row>
    <row r="283" spans="2:7" outlineLevel="4">
      <c r="B283" s="28">
        <v>1302123</v>
      </c>
      <c r="C283" s="51" t="s">
        <v>234</v>
      </c>
      <c r="D283" s="1"/>
      <c r="E283" s="31">
        <f>VLOOKUP(B283,Estimated,2,0)</f>
        <v>0</v>
      </c>
      <c r="F283" s="32" t="str">
        <f t="shared" si="5"/>
        <v/>
      </c>
      <c r="G283" s="33"/>
    </row>
    <row r="284" spans="2:7" outlineLevel="4">
      <c r="B284" s="28">
        <v>1302124</v>
      </c>
      <c r="C284" s="51" t="s">
        <v>235</v>
      </c>
      <c r="D284" s="1"/>
      <c r="E284" s="31">
        <f>VLOOKUP(B284,Estimated,2,0)</f>
        <v>0</v>
      </c>
      <c r="F284" s="32" t="str">
        <f t="shared" si="5"/>
        <v/>
      </c>
      <c r="G284" s="33"/>
    </row>
    <row r="285" spans="2:7" ht="12.75" customHeight="1" outlineLevel="3">
      <c r="B285" s="28">
        <v>130220</v>
      </c>
      <c r="C285" s="48" t="s">
        <v>194</v>
      </c>
      <c r="D285" s="1">
        <f>+D286+D288+D290+D292+D294</f>
        <v>0</v>
      </c>
      <c r="E285" s="31">
        <f>+E286+E288+E290+E292+E294</f>
        <v>0</v>
      </c>
      <c r="F285" s="32" t="str">
        <f t="shared" si="5"/>
        <v/>
      </c>
      <c r="G285" s="33"/>
    </row>
    <row r="286" spans="2:7" outlineLevel="4">
      <c r="B286" s="28">
        <v>130221</v>
      </c>
      <c r="C286" s="38" t="s">
        <v>195</v>
      </c>
      <c r="D286" s="1">
        <f>+D287</f>
        <v>0</v>
      </c>
      <c r="E286" s="31">
        <f>+E287</f>
        <v>0</v>
      </c>
      <c r="F286" s="32" t="str">
        <f t="shared" si="5"/>
        <v/>
      </c>
      <c r="G286" s="33"/>
    </row>
    <row r="287" spans="2:7" outlineLevel="4">
      <c r="B287" s="28">
        <v>1302211</v>
      </c>
      <c r="C287" s="51" t="s">
        <v>111</v>
      </c>
      <c r="D287" s="1"/>
      <c r="E287" s="31">
        <f>VLOOKUP(B287,Estimated,2,0)</f>
        <v>0</v>
      </c>
      <c r="F287" s="32" t="str">
        <f t="shared" si="5"/>
        <v/>
      </c>
      <c r="G287" s="33"/>
    </row>
    <row r="288" spans="2:7" outlineLevel="4">
      <c r="B288" s="28">
        <v>130222</v>
      </c>
      <c r="C288" s="38" t="s">
        <v>112</v>
      </c>
      <c r="D288" s="1">
        <f>+D289</f>
        <v>0</v>
      </c>
      <c r="E288" s="31">
        <f>+E289</f>
        <v>0</v>
      </c>
      <c r="F288" s="32" t="str">
        <f t="shared" si="5"/>
        <v/>
      </c>
      <c r="G288" s="33"/>
    </row>
    <row r="289" spans="2:7" outlineLevel="4">
      <c r="B289" s="28">
        <v>1302221</v>
      </c>
      <c r="C289" s="51" t="s">
        <v>112</v>
      </c>
      <c r="D289" s="1"/>
      <c r="E289" s="31">
        <f>VLOOKUP(B289,Estimated,2,0)</f>
        <v>0</v>
      </c>
      <c r="F289" s="32" t="str">
        <f t="shared" si="5"/>
        <v/>
      </c>
      <c r="G289" s="33"/>
    </row>
    <row r="290" spans="2:7" outlineLevel="4">
      <c r="B290" s="28">
        <v>130223</v>
      </c>
      <c r="C290" s="38" t="s">
        <v>113</v>
      </c>
      <c r="D290" s="1">
        <f>+D291</f>
        <v>0</v>
      </c>
      <c r="E290" s="31">
        <f>+E291</f>
        <v>0</v>
      </c>
      <c r="F290" s="32" t="str">
        <f t="shared" si="5"/>
        <v/>
      </c>
      <c r="G290" s="33"/>
    </row>
    <row r="291" spans="2:7" outlineLevel="4">
      <c r="B291" s="28">
        <v>1302231</v>
      </c>
      <c r="C291" s="51" t="s">
        <v>113</v>
      </c>
      <c r="D291" s="1"/>
      <c r="E291" s="31">
        <f>VLOOKUP(B291,Estimated,2,0)</f>
        <v>0</v>
      </c>
      <c r="F291" s="32" t="str">
        <f t="shared" si="5"/>
        <v/>
      </c>
      <c r="G291" s="33"/>
    </row>
    <row r="292" spans="2:7" outlineLevel="4">
      <c r="B292" s="28">
        <v>130224</v>
      </c>
      <c r="C292" s="38" t="s">
        <v>114</v>
      </c>
      <c r="D292" s="1">
        <f>+D293</f>
        <v>0</v>
      </c>
      <c r="E292" s="31">
        <f>+E293</f>
        <v>0</v>
      </c>
      <c r="F292" s="32" t="str">
        <f t="shared" si="5"/>
        <v/>
      </c>
      <c r="G292" s="33"/>
    </row>
    <row r="293" spans="2:7" outlineLevel="4">
      <c r="B293" s="28">
        <v>1302241</v>
      </c>
      <c r="C293" s="51" t="s">
        <v>114</v>
      </c>
      <c r="D293" s="1"/>
      <c r="E293" s="31">
        <f>VLOOKUP(B293,Estimated,2,0)</f>
        <v>0</v>
      </c>
      <c r="F293" s="32" t="str">
        <f t="shared" si="5"/>
        <v/>
      </c>
      <c r="G293" s="33"/>
    </row>
    <row r="294" spans="2:7" outlineLevel="4">
      <c r="B294" s="28">
        <v>130225</v>
      </c>
      <c r="C294" s="38" t="s">
        <v>115</v>
      </c>
      <c r="D294" s="1">
        <f>+D295</f>
        <v>0</v>
      </c>
      <c r="E294" s="31">
        <f>+E295</f>
        <v>0</v>
      </c>
      <c r="F294" s="32" t="str">
        <f t="shared" si="5"/>
        <v/>
      </c>
      <c r="G294" s="33"/>
    </row>
    <row r="295" spans="2:7" outlineLevel="4">
      <c r="B295" s="28">
        <v>1302251</v>
      </c>
      <c r="C295" s="51" t="s">
        <v>115</v>
      </c>
      <c r="D295" s="1"/>
      <c r="E295" s="31">
        <f>VLOOKUP(B295,Estimated,2,0)</f>
        <v>0</v>
      </c>
      <c r="F295" s="32" t="str">
        <f t="shared" si="5"/>
        <v/>
      </c>
      <c r="G295" s="33"/>
    </row>
    <row r="296" spans="2:7" s="36" customFormat="1" ht="20.100000000000001" customHeight="1" outlineLevel="2">
      <c r="B296" s="28">
        <v>130300</v>
      </c>
      <c r="C296" s="44" t="s">
        <v>168</v>
      </c>
      <c r="D296" s="2">
        <f t="shared" ref="D296:E298" si="7">+D297</f>
        <v>0</v>
      </c>
      <c r="E296" s="35">
        <f t="shared" si="7"/>
        <v>0</v>
      </c>
      <c r="F296" s="32" t="str">
        <f t="shared" si="5"/>
        <v/>
      </c>
      <c r="G296" s="33"/>
    </row>
    <row r="297" spans="2:7" ht="12.75" customHeight="1" outlineLevel="3">
      <c r="B297" s="28">
        <v>130310</v>
      </c>
      <c r="C297" s="37" t="s">
        <v>168</v>
      </c>
      <c r="D297" s="1">
        <f t="shared" si="7"/>
        <v>0</v>
      </c>
      <c r="E297" s="31">
        <f t="shared" si="7"/>
        <v>0</v>
      </c>
      <c r="F297" s="32" t="str">
        <f t="shared" si="5"/>
        <v/>
      </c>
      <c r="G297" s="33"/>
    </row>
    <row r="298" spans="2:7" outlineLevel="4">
      <c r="B298" s="28">
        <v>130311</v>
      </c>
      <c r="C298" s="38" t="s">
        <v>196</v>
      </c>
      <c r="D298" s="1">
        <f t="shared" si="7"/>
        <v>0</v>
      </c>
      <c r="E298" s="31">
        <f t="shared" si="7"/>
        <v>0</v>
      </c>
      <c r="F298" s="32" t="str">
        <f t="shared" si="5"/>
        <v/>
      </c>
      <c r="G298" s="33"/>
    </row>
    <row r="299" spans="2:7" outlineLevel="4">
      <c r="B299" s="28">
        <v>1303111</v>
      </c>
      <c r="C299" s="51" t="s">
        <v>236</v>
      </c>
      <c r="D299" s="1"/>
      <c r="E299" s="31">
        <f>VLOOKUP(B299,Estimated,2,0)</f>
        <v>0</v>
      </c>
      <c r="F299" s="32" t="str">
        <f t="shared" si="5"/>
        <v/>
      </c>
      <c r="G299" s="33"/>
    </row>
    <row r="300" spans="2:7" s="36" customFormat="1" ht="20.100000000000001" customHeight="1" outlineLevel="2">
      <c r="B300" s="28">
        <v>130400</v>
      </c>
      <c r="C300" s="44" t="s">
        <v>177</v>
      </c>
      <c r="D300" s="2">
        <f>+D301+D304</f>
        <v>0</v>
      </c>
      <c r="E300" s="35">
        <f>+E301+E304</f>
        <v>0</v>
      </c>
      <c r="F300" s="32" t="str">
        <f t="shared" si="5"/>
        <v/>
      </c>
      <c r="G300" s="33"/>
    </row>
    <row r="301" spans="2:7" ht="12.75" customHeight="1" outlineLevel="3">
      <c r="B301" s="28">
        <v>130410</v>
      </c>
      <c r="C301" s="37" t="s">
        <v>197</v>
      </c>
      <c r="D301" s="1">
        <f>+D302</f>
        <v>0</v>
      </c>
      <c r="E301" s="31">
        <f>+E302</f>
        <v>0</v>
      </c>
      <c r="F301" s="32" t="str">
        <f t="shared" si="5"/>
        <v/>
      </c>
      <c r="G301" s="33"/>
    </row>
    <row r="302" spans="2:7" outlineLevel="4">
      <c r="B302" s="28">
        <v>130411</v>
      </c>
      <c r="C302" s="38" t="s">
        <v>116</v>
      </c>
      <c r="D302" s="1">
        <f>+D303</f>
        <v>0</v>
      </c>
      <c r="E302" s="31">
        <f>+E303</f>
        <v>0</v>
      </c>
      <c r="F302" s="32" t="str">
        <f t="shared" si="5"/>
        <v/>
      </c>
      <c r="G302" s="33"/>
    </row>
    <row r="303" spans="2:7" outlineLevel="4">
      <c r="B303" s="28">
        <v>1304111</v>
      </c>
      <c r="C303" s="51" t="s">
        <v>116</v>
      </c>
      <c r="D303" s="1"/>
      <c r="E303" s="31">
        <f>VLOOKUP(B303,Estimated,2,0)</f>
        <v>0</v>
      </c>
      <c r="F303" s="32" t="str">
        <f t="shared" si="5"/>
        <v/>
      </c>
      <c r="G303" s="33"/>
    </row>
    <row r="304" spans="2:7" ht="12.75" customHeight="1" outlineLevel="3">
      <c r="B304" s="28">
        <v>130420</v>
      </c>
      <c r="C304" s="37" t="s">
        <v>198</v>
      </c>
      <c r="D304" s="1">
        <f>+D305+D307+D309+D311+D313</f>
        <v>0</v>
      </c>
      <c r="E304" s="31">
        <f>+E305+E307+E309+E311+E313</f>
        <v>0</v>
      </c>
      <c r="F304" s="32" t="str">
        <f t="shared" si="5"/>
        <v/>
      </c>
      <c r="G304" s="33"/>
    </row>
    <row r="305" spans="2:7" outlineLevel="4">
      <c r="B305" s="28">
        <v>130421</v>
      </c>
      <c r="C305" s="38" t="s">
        <v>117</v>
      </c>
      <c r="D305" s="1">
        <f>+D306</f>
        <v>0</v>
      </c>
      <c r="E305" s="31">
        <f>+E306</f>
        <v>0</v>
      </c>
      <c r="F305" s="32" t="str">
        <f t="shared" si="5"/>
        <v/>
      </c>
      <c r="G305" s="33"/>
    </row>
    <row r="306" spans="2:7" outlineLevel="4">
      <c r="B306" s="28">
        <v>1304211</v>
      </c>
      <c r="C306" s="51" t="s">
        <v>111</v>
      </c>
      <c r="D306" s="1"/>
      <c r="E306" s="31">
        <f>VLOOKUP(B306,Estimated,2,0)</f>
        <v>0</v>
      </c>
      <c r="F306" s="32" t="str">
        <f t="shared" si="5"/>
        <v/>
      </c>
      <c r="G306" s="33"/>
    </row>
    <row r="307" spans="2:7" outlineLevel="4">
      <c r="B307" s="28">
        <v>130422</v>
      </c>
      <c r="C307" s="38" t="s">
        <v>112</v>
      </c>
      <c r="D307" s="1">
        <f>+D308</f>
        <v>0</v>
      </c>
      <c r="E307" s="31">
        <f>+E308</f>
        <v>0</v>
      </c>
      <c r="F307" s="32" t="str">
        <f t="shared" si="5"/>
        <v/>
      </c>
      <c r="G307" s="33"/>
    </row>
    <row r="308" spans="2:7" outlineLevel="4">
      <c r="B308" s="28">
        <v>1304221</v>
      </c>
      <c r="C308" s="51" t="s">
        <v>112</v>
      </c>
      <c r="D308" s="1"/>
      <c r="E308" s="31">
        <f>VLOOKUP(B308,Estimated,2,0)</f>
        <v>0</v>
      </c>
      <c r="F308" s="32" t="str">
        <f t="shared" si="5"/>
        <v/>
      </c>
      <c r="G308" s="33"/>
    </row>
    <row r="309" spans="2:7" outlineLevel="4">
      <c r="B309" s="28">
        <v>130423</v>
      </c>
      <c r="C309" s="38" t="s">
        <v>113</v>
      </c>
      <c r="D309" s="1">
        <f>+D310</f>
        <v>0</v>
      </c>
      <c r="E309" s="31">
        <f>+E310</f>
        <v>0</v>
      </c>
      <c r="F309" s="32" t="str">
        <f t="shared" si="5"/>
        <v/>
      </c>
      <c r="G309" s="33"/>
    </row>
    <row r="310" spans="2:7" outlineLevel="4">
      <c r="B310" s="28">
        <v>1304231</v>
      </c>
      <c r="C310" s="51" t="s">
        <v>113</v>
      </c>
      <c r="D310" s="1"/>
      <c r="E310" s="31">
        <f>VLOOKUP(B310,Estimated,2,0)</f>
        <v>0</v>
      </c>
      <c r="F310" s="32" t="str">
        <f t="shared" si="5"/>
        <v/>
      </c>
      <c r="G310" s="33"/>
    </row>
    <row r="311" spans="2:7" outlineLevel="4">
      <c r="B311" s="28">
        <v>130424</v>
      </c>
      <c r="C311" s="38" t="s">
        <v>114</v>
      </c>
      <c r="D311" s="1">
        <f>+D312</f>
        <v>0</v>
      </c>
      <c r="E311" s="31">
        <f>+E312</f>
        <v>0</v>
      </c>
      <c r="F311" s="32" t="str">
        <f t="shared" si="5"/>
        <v/>
      </c>
      <c r="G311" s="33"/>
    </row>
    <row r="312" spans="2:7" outlineLevel="4">
      <c r="B312" s="28">
        <v>1304241</v>
      </c>
      <c r="C312" s="51" t="s">
        <v>114</v>
      </c>
      <c r="D312" s="1"/>
      <c r="E312" s="31">
        <f>VLOOKUP(B312,Estimated,2,0)</f>
        <v>0</v>
      </c>
      <c r="F312" s="32" t="str">
        <f t="shared" si="5"/>
        <v/>
      </c>
      <c r="G312" s="33"/>
    </row>
    <row r="313" spans="2:7" outlineLevel="4">
      <c r="B313" s="28">
        <v>130425</v>
      </c>
      <c r="C313" s="38" t="s">
        <v>115</v>
      </c>
      <c r="D313" s="1">
        <f>+D314</f>
        <v>0</v>
      </c>
      <c r="E313" s="31">
        <f>+E314</f>
        <v>0</v>
      </c>
      <c r="F313" s="32" t="str">
        <f t="shared" si="5"/>
        <v/>
      </c>
      <c r="G313" s="33"/>
    </row>
    <row r="314" spans="2:7" outlineLevel="4">
      <c r="B314" s="28">
        <v>1304251</v>
      </c>
      <c r="C314" s="51" t="s">
        <v>237</v>
      </c>
      <c r="D314" s="1"/>
      <c r="E314" s="31">
        <f>VLOOKUP(B314,Estimated,2,0)</f>
        <v>0</v>
      </c>
      <c r="F314" s="32" t="str">
        <f t="shared" si="5"/>
        <v/>
      </c>
      <c r="G314" s="33"/>
    </row>
    <row r="315" spans="2:7" s="36" customFormat="1" ht="20.100000000000001" customHeight="1" outlineLevel="2">
      <c r="B315" s="28">
        <v>130500</v>
      </c>
      <c r="C315" s="53" t="s">
        <v>185</v>
      </c>
      <c r="D315" s="2">
        <f t="shared" ref="D315:E317" si="8">+D316</f>
        <v>0</v>
      </c>
      <c r="E315" s="35">
        <f t="shared" si="8"/>
        <v>0</v>
      </c>
      <c r="F315" s="32" t="str">
        <f t="shared" si="5"/>
        <v/>
      </c>
      <c r="G315" s="33"/>
    </row>
    <row r="316" spans="2:7" ht="12.75" customHeight="1" outlineLevel="3">
      <c r="B316" s="28">
        <v>130510</v>
      </c>
      <c r="C316" s="37" t="s">
        <v>185</v>
      </c>
      <c r="D316" s="1">
        <f t="shared" si="8"/>
        <v>0</v>
      </c>
      <c r="E316" s="31">
        <f t="shared" si="8"/>
        <v>0</v>
      </c>
      <c r="F316" s="32" t="str">
        <f t="shared" si="5"/>
        <v/>
      </c>
      <c r="G316" s="33"/>
    </row>
    <row r="317" spans="2:7" outlineLevel="4">
      <c r="B317" s="28">
        <v>130511</v>
      </c>
      <c r="C317" s="38" t="s">
        <v>199</v>
      </c>
      <c r="D317" s="1">
        <f t="shared" si="8"/>
        <v>0</v>
      </c>
      <c r="E317" s="31">
        <f t="shared" si="8"/>
        <v>0</v>
      </c>
      <c r="F317" s="32" t="str">
        <f t="shared" si="5"/>
        <v/>
      </c>
      <c r="G317" s="33"/>
    </row>
    <row r="318" spans="2:7" outlineLevel="4">
      <c r="B318" s="28">
        <v>1305111</v>
      </c>
      <c r="C318" s="51" t="s">
        <v>105</v>
      </c>
      <c r="D318" s="1"/>
      <c r="E318" s="31">
        <f>VLOOKUP(B318,Estimated,2,0)</f>
        <v>0</v>
      </c>
      <c r="F318" s="32" t="str">
        <f t="shared" si="5"/>
        <v/>
      </c>
      <c r="G318" s="33"/>
    </row>
    <row r="319" spans="2:7" ht="27" customHeight="1" outlineLevel="1">
      <c r="B319" s="28">
        <v>140000</v>
      </c>
      <c r="C319" s="29" t="s">
        <v>118</v>
      </c>
      <c r="D319" s="1">
        <f>+D320</f>
        <v>0</v>
      </c>
      <c r="E319" s="31">
        <f>+E320</f>
        <v>0</v>
      </c>
      <c r="F319" s="32" t="str">
        <f t="shared" si="5"/>
        <v/>
      </c>
      <c r="G319" s="33"/>
    </row>
    <row r="320" spans="2:7" s="36" customFormat="1" ht="20.100000000000001" customHeight="1" outlineLevel="2">
      <c r="B320" s="28">
        <v>140100</v>
      </c>
      <c r="C320" s="44" t="s">
        <v>200</v>
      </c>
      <c r="D320" s="2">
        <f>+D321</f>
        <v>0</v>
      </c>
      <c r="E320" s="35">
        <f>+E321</f>
        <v>0</v>
      </c>
      <c r="F320" s="32" t="str">
        <f t="shared" si="5"/>
        <v/>
      </c>
      <c r="G320" s="33"/>
    </row>
    <row r="321" spans="2:7" ht="12.75" customHeight="1" outlineLevel="3">
      <c r="B321" s="28">
        <v>140110</v>
      </c>
      <c r="C321" s="37" t="s">
        <v>200</v>
      </c>
      <c r="D321" s="1">
        <f>+D322+D324+D326+D328+D330</f>
        <v>0</v>
      </c>
      <c r="E321" s="31">
        <f>+E322+E324+E326+E328+E330</f>
        <v>0</v>
      </c>
      <c r="F321" s="32" t="str">
        <f t="shared" si="5"/>
        <v/>
      </c>
      <c r="G321" s="33"/>
    </row>
    <row r="322" spans="2:7" outlineLevel="4">
      <c r="B322" s="28">
        <v>140111</v>
      </c>
      <c r="C322" s="38" t="s">
        <v>111</v>
      </c>
      <c r="D322" s="1">
        <f>+D323</f>
        <v>0</v>
      </c>
      <c r="E322" s="31">
        <f>+E323</f>
        <v>0</v>
      </c>
      <c r="F322" s="32" t="str">
        <f t="shared" si="5"/>
        <v/>
      </c>
      <c r="G322" s="33"/>
    </row>
    <row r="323" spans="2:7" outlineLevel="4">
      <c r="B323" s="28">
        <v>1401111</v>
      </c>
      <c r="C323" s="51" t="s">
        <v>111</v>
      </c>
      <c r="D323" s="1"/>
      <c r="E323" s="31">
        <f>VLOOKUP(B323,Estimated,2,0)</f>
        <v>0</v>
      </c>
      <c r="F323" s="32" t="str">
        <f t="shared" si="5"/>
        <v/>
      </c>
      <c r="G323" s="33"/>
    </row>
    <row r="324" spans="2:7" outlineLevel="4">
      <c r="B324" s="28">
        <v>140112</v>
      </c>
      <c r="C324" s="38" t="s">
        <v>112</v>
      </c>
      <c r="D324" s="1">
        <f>+D325</f>
        <v>0</v>
      </c>
      <c r="E324" s="31">
        <f>+E325</f>
        <v>0</v>
      </c>
      <c r="F324" s="32" t="str">
        <f t="shared" si="5"/>
        <v/>
      </c>
      <c r="G324" s="33"/>
    </row>
    <row r="325" spans="2:7" outlineLevel="4">
      <c r="B325" s="28">
        <v>1401121</v>
      </c>
      <c r="C325" s="51" t="s">
        <v>112</v>
      </c>
      <c r="D325" s="1"/>
      <c r="E325" s="31">
        <f>VLOOKUP(B325,Estimated,2,0)</f>
        <v>0</v>
      </c>
      <c r="F325" s="32" t="str">
        <f t="shared" ref="F325:F381" si="9">IF(ABS(D325)&lt;&gt;0,D325-E325,"")</f>
        <v/>
      </c>
      <c r="G325" s="33"/>
    </row>
    <row r="326" spans="2:7" outlineLevel="4">
      <c r="B326" s="28">
        <v>140113</v>
      </c>
      <c r="C326" s="38" t="s">
        <v>113</v>
      </c>
      <c r="D326" s="1">
        <f>+D327</f>
        <v>0</v>
      </c>
      <c r="E326" s="31">
        <f>+E327</f>
        <v>0</v>
      </c>
      <c r="F326" s="32" t="str">
        <f t="shared" si="9"/>
        <v/>
      </c>
      <c r="G326" s="33"/>
    </row>
    <row r="327" spans="2:7" outlineLevel="4">
      <c r="B327" s="28">
        <v>1401131</v>
      </c>
      <c r="C327" s="39" t="s">
        <v>113</v>
      </c>
      <c r="D327" s="1"/>
      <c r="E327" s="31">
        <f>VLOOKUP(B327,Estimated,2,0)</f>
        <v>0</v>
      </c>
      <c r="F327" s="32" t="str">
        <f t="shared" si="9"/>
        <v/>
      </c>
      <c r="G327" s="33"/>
    </row>
    <row r="328" spans="2:7" outlineLevel="4">
      <c r="B328" s="28">
        <v>140114</v>
      </c>
      <c r="C328" s="38" t="s">
        <v>114</v>
      </c>
      <c r="D328" s="1">
        <f>+D329</f>
        <v>0</v>
      </c>
      <c r="E328" s="31">
        <f>+E329</f>
        <v>0</v>
      </c>
      <c r="F328" s="32" t="str">
        <f t="shared" si="9"/>
        <v/>
      </c>
      <c r="G328" s="33"/>
    </row>
    <row r="329" spans="2:7" outlineLevel="4">
      <c r="B329" s="28">
        <v>1401141</v>
      </c>
      <c r="C329" s="51" t="s">
        <v>114</v>
      </c>
      <c r="D329" s="1"/>
      <c r="E329" s="31">
        <f>VLOOKUP(B329,Estimated,2,0)</f>
        <v>0</v>
      </c>
      <c r="F329" s="32" t="str">
        <f t="shared" si="9"/>
        <v/>
      </c>
      <c r="G329" s="33"/>
    </row>
    <row r="330" spans="2:7" outlineLevel="4">
      <c r="B330" s="28">
        <v>140115</v>
      </c>
      <c r="C330" s="38" t="s">
        <v>115</v>
      </c>
      <c r="D330" s="1">
        <f>+D331</f>
        <v>0</v>
      </c>
      <c r="E330" s="31">
        <f>+E331</f>
        <v>0</v>
      </c>
      <c r="F330" s="32" t="str">
        <f t="shared" si="9"/>
        <v/>
      </c>
      <c r="G330" s="33"/>
    </row>
    <row r="331" spans="2:7" outlineLevel="4">
      <c r="B331" s="28">
        <v>1401151</v>
      </c>
      <c r="C331" s="51" t="s">
        <v>115</v>
      </c>
      <c r="D331" s="1"/>
      <c r="E331" s="31">
        <f>VLOOKUP(B331,Estimated,2,0)</f>
        <v>0</v>
      </c>
      <c r="F331" s="32" t="str">
        <f t="shared" si="9"/>
        <v/>
      </c>
      <c r="G331" s="33"/>
    </row>
    <row r="332" spans="2:7" ht="27" customHeight="1" outlineLevel="1">
      <c r="B332" s="28">
        <v>150000</v>
      </c>
      <c r="C332" s="29" t="s">
        <v>201</v>
      </c>
      <c r="D332" s="1">
        <f>+D333+D351+D361</f>
        <v>0</v>
      </c>
      <c r="E332" s="31">
        <f>+E333+E351+E361</f>
        <v>0</v>
      </c>
      <c r="F332" s="32" t="str">
        <f t="shared" si="9"/>
        <v/>
      </c>
      <c r="G332" s="33"/>
    </row>
    <row r="333" spans="2:7" s="36" customFormat="1" ht="20.100000000000001" customHeight="1" outlineLevel="2">
      <c r="B333" s="28">
        <v>150100</v>
      </c>
      <c r="C333" s="34" t="s">
        <v>202</v>
      </c>
      <c r="D333" s="2">
        <f>+D334+D345</f>
        <v>0</v>
      </c>
      <c r="E333" s="35">
        <f>+E334+E345</f>
        <v>0</v>
      </c>
      <c r="F333" s="32" t="str">
        <f t="shared" si="9"/>
        <v/>
      </c>
      <c r="G333" s="33"/>
    </row>
    <row r="334" spans="2:7" ht="12.75" customHeight="1" outlineLevel="3">
      <c r="B334" s="28">
        <v>150110</v>
      </c>
      <c r="C334" s="37" t="s">
        <v>203</v>
      </c>
      <c r="D334" s="1">
        <f>+D335+D337+D339+D341+D343</f>
        <v>0</v>
      </c>
      <c r="E334" s="31">
        <f>+E335+E337+E339+E341+E343</f>
        <v>0</v>
      </c>
      <c r="F334" s="32" t="str">
        <f t="shared" si="9"/>
        <v/>
      </c>
      <c r="G334" s="33"/>
    </row>
    <row r="335" spans="2:7" outlineLevel="4">
      <c r="B335" s="28">
        <v>150111</v>
      </c>
      <c r="C335" s="38" t="s">
        <v>204</v>
      </c>
      <c r="D335" s="1">
        <f>+D336</f>
        <v>0</v>
      </c>
      <c r="E335" s="31">
        <f>+E336</f>
        <v>0</v>
      </c>
      <c r="F335" s="32" t="str">
        <f t="shared" si="9"/>
        <v/>
      </c>
      <c r="G335" s="33"/>
    </row>
    <row r="336" spans="2:7" outlineLevel="4">
      <c r="B336" s="28">
        <v>1501111</v>
      </c>
      <c r="C336" s="51" t="s">
        <v>238</v>
      </c>
      <c r="D336" s="1"/>
      <c r="E336" s="31">
        <f>VLOOKUP(B336,Estimated,2,0)</f>
        <v>0</v>
      </c>
      <c r="F336" s="32" t="str">
        <f t="shared" si="9"/>
        <v/>
      </c>
      <c r="G336" s="33"/>
    </row>
    <row r="337" spans="2:7" outlineLevel="4">
      <c r="B337" s="28">
        <v>150112</v>
      </c>
      <c r="C337" s="38" t="s">
        <v>205</v>
      </c>
      <c r="D337" s="1">
        <f>+D338</f>
        <v>0</v>
      </c>
      <c r="E337" s="31">
        <f>+E338</f>
        <v>0</v>
      </c>
      <c r="F337" s="32" t="str">
        <f t="shared" si="9"/>
        <v/>
      </c>
      <c r="G337" s="33"/>
    </row>
    <row r="338" spans="2:7" outlineLevel="4">
      <c r="B338" s="28">
        <v>1501121</v>
      </c>
      <c r="C338" s="51" t="s">
        <v>239</v>
      </c>
      <c r="D338" s="1"/>
      <c r="E338" s="31">
        <f>VLOOKUP(B338,Estimated,2,0)</f>
        <v>0</v>
      </c>
      <c r="F338" s="32" t="str">
        <f t="shared" si="9"/>
        <v/>
      </c>
      <c r="G338" s="33"/>
    </row>
    <row r="339" spans="2:7" outlineLevel="4">
      <c r="B339" s="28">
        <v>150113</v>
      </c>
      <c r="C339" s="38" t="s">
        <v>206</v>
      </c>
      <c r="D339" s="1">
        <f>+D340</f>
        <v>0</v>
      </c>
      <c r="E339" s="31">
        <f>+E340</f>
        <v>0</v>
      </c>
      <c r="F339" s="32" t="str">
        <f t="shared" si="9"/>
        <v/>
      </c>
      <c r="G339" s="33"/>
    </row>
    <row r="340" spans="2:7" outlineLevel="4">
      <c r="B340" s="28">
        <v>1501131</v>
      </c>
      <c r="C340" s="51" t="s">
        <v>240</v>
      </c>
      <c r="D340" s="1"/>
      <c r="E340" s="31">
        <f>VLOOKUP(B340,Estimated,2,0)</f>
        <v>0</v>
      </c>
      <c r="F340" s="32" t="str">
        <f t="shared" si="9"/>
        <v/>
      </c>
      <c r="G340" s="33"/>
    </row>
    <row r="341" spans="2:7" outlineLevel="4">
      <c r="B341" s="28">
        <v>150114</v>
      </c>
      <c r="C341" s="38" t="s">
        <v>207</v>
      </c>
      <c r="D341" s="1">
        <f>+D342</f>
        <v>0</v>
      </c>
      <c r="E341" s="31">
        <f>+E342</f>
        <v>0</v>
      </c>
      <c r="F341" s="32" t="str">
        <f t="shared" si="9"/>
        <v/>
      </c>
      <c r="G341" s="33"/>
    </row>
    <row r="342" spans="2:7" outlineLevel="4">
      <c r="B342" s="28">
        <v>1501141</v>
      </c>
      <c r="C342" s="51" t="s">
        <v>241</v>
      </c>
      <c r="D342" s="1"/>
      <c r="E342" s="31">
        <f>VLOOKUP(B342,Estimated,2,0)</f>
        <v>0</v>
      </c>
      <c r="F342" s="32" t="str">
        <f t="shared" si="9"/>
        <v/>
      </c>
      <c r="G342" s="33"/>
    </row>
    <row r="343" spans="2:7" outlineLevel="4">
      <c r="B343" s="28">
        <v>150115</v>
      </c>
      <c r="C343" s="38" t="s">
        <v>208</v>
      </c>
      <c r="D343" s="1">
        <f>+D344</f>
        <v>0</v>
      </c>
      <c r="E343" s="31">
        <f>+E344</f>
        <v>0</v>
      </c>
      <c r="F343" s="32" t="str">
        <f t="shared" si="9"/>
        <v/>
      </c>
      <c r="G343" s="33"/>
    </row>
    <row r="344" spans="2:7" outlineLevel="4">
      <c r="B344" s="28">
        <v>1501151</v>
      </c>
      <c r="C344" s="51" t="s">
        <v>242</v>
      </c>
      <c r="D344" s="1"/>
      <c r="E344" s="31">
        <f>VLOOKUP(B344,Estimated,2,0)</f>
        <v>0</v>
      </c>
      <c r="F344" s="32" t="str">
        <f t="shared" si="9"/>
        <v/>
      </c>
      <c r="G344" s="33"/>
    </row>
    <row r="345" spans="2:7" ht="12.75" customHeight="1" outlineLevel="3">
      <c r="B345" s="28">
        <v>150120</v>
      </c>
      <c r="C345" s="37" t="s">
        <v>209</v>
      </c>
      <c r="D345" s="1">
        <f>+D346+D349</f>
        <v>0</v>
      </c>
      <c r="E345" s="31">
        <f>+E346+E349</f>
        <v>0</v>
      </c>
      <c r="F345" s="32" t="str">
        <f t="shared" si="9"/>
        <v/>
      </c>
      <c r="G345" s="33"/>
    </row>
    <row r="346" spans="2:7" outlineLevel="4">
      <c r="B346" s="28">
        <v>150121</v>
      </c>
      <c r="C346" s="38" t="s">
        <v>210</v>
      </c>
      <c r="D346" s="1">
        <f>+D347+D348</f>
        <v>0</v>
      </c>
      <c r="E346" s="31">
        <f>+E347+E348</f>
        <v>0</v>
      </c>
      <c r="F346" s="32" t="str">
        <f t="shared" si="9"/>
        <v/>
      </c>
      <c r="G346" s="33"/>
    </row>
    <row r="347" spans="2:7" outlineLevel="4">
      <c r="B347" s="28">
        <v>1501211</v>
      </c>
      <c r="C347" s="51" t="s">
        <v>243</v>
      </c>
      <c r="D347" s="1"/>
      <c r="E347" s="31">
        <f>VLOOKUP(B347,Estimated,2,0)</f>
        <v>0</v>
      </c>
      <c r="F347" s="32" t="str">
        <f t="shared" si="9"/>
        <v/>
      </c>
      <c r="G347" s="33"/>
    </row>
    <row r="348" spans="2:7" outlineLevel="4">
      <c r="B348" s="28">
        <v>1501212</v>
      </c>
      <c r="C348" s="51" t="s">
        <v>244</v>
      </c>
      <c r="D348" s="1"/>
      <c r="E348" s="31">
        <f>VLOOKUP(B348,Estimated,2,0)</f>
        <v>0</v>
      </c>
      <c r="F348" s="32" t="str">
        <f t="shared" si="9"/>
        <v/>
      </c>
      <c r="G348" s="33"/>
    </row>
    <row r="349" spans="2:7" outlineLevel="4">
      <c r="B349" s="28">
        <v>150122</v>
      </c>
      <c r="C349" s="38" t="s">
        <v>211</v>
      </c>
      <c r="D349" s="1">
        <f>+D350</f>
        <v>0</v>
      </c>
      <c r="E349" s="31">
        <f>+E350</f>
        <v>0</v>
      </c>
      <c r="F349" s="32" t="str">
        <f t="shared" si="9"/>
        <v/>
      </c>
      <c r="G349" s="33"/>
    </row>
    <row r="350" spans="2:7" outlineLevel="4">
      <c r="B350" s="28">
        <v>1501221</v>
      </c>
      <c r="C350" s="51" t="s">
        <v>245</v>
      </c>
      <c r="D350" s="1"/>
      <c r="E350" s="31">
        <f>VLOOKUP(B350,Estimated,2,0)</f>
        <v>0</v>
      </c>
      <c r="F350" s="32" t="str">
        <f t="shared" si="9"/>
        <v/>
      </c>
      <c r="G350" s="33"/>
    </row>
    <row r="351" spans="2:7" s="36" customFormat="1" ht="20.100000000000001" customHeight="1" outlineLevel="2">
      <c r="B351" s="28">
        <v>150200</v>
      </c>
      <c r="C351" s="34" t="s">
        <v>212</v>
      </c>
      <c r="D351" s="2">
        <f>+D352+D355+D358</f>
        <v>0</v>
      </c>
      <c r="E351" s="35">
        <f>+E352+E355+E358</f>
        <v>0</v>
      </c>
      <c r="F351" s="32" t="str">
        <f t="shared" si="9"/>
        <v/>
      </c>
      <c r="G351" s="33"/>
    </row>
    <row r="352" spans="2:7" ht="12.75" customHeight="1" outlineLevel="3">
      <c r="B352" s="28">
        <v>150210</v>
      </c>
      <c r="C352" s="37" t="s">
        <v>213</v>
      </c>
      <c r="D352" s="1">
        <f>+D353</f>
        <v>0</v>
      </c>
      <c r="E352" s="31">
        <f>+E353</f>
        <v>0</v>
      </c>
      <c r="F352" s="32" t="str">
        <f t="shared" si="9"/>
        <v/>
      </c>
      <c r="G352" s="33"/>
    </row>
    <row r="353" spans="2:7" outlineLevel="4">
      <c r="B353" s="28">
        <v>150211</v>
      </c>
      <c r="C353" s="38" t="s">
        <v>214</v>
      </c>
      <c r="D353" s="1">
        <f>+D354</f>
        <v>0</v>
      </c>
      <c r="E353" s="31">
        <f>+E354</f>
        <v>0</v>
      </c>
      <c r="F353" s="32" t="str">
        <f t="shared" si="9"/>
        <v/>
      </c>
      <c r="G353" s="33"/>
    </row>
    <row r="354" spans="2:7" outlineLevel="4">
      <c r="B354" s="28">
        <v>1502111</v>
      </c>
      <c r="C354" s="39" t="s">
        <v>246</v>
      </c>
      <c r="D354" s="1"/>
      <c r="E354" s="31">
        <f>VLOOKUP(B354,Estimated,2,0)</f>
        <v>0</v>
      </c>
      <c r="F354" s="32" t="str">
        <f t="shared" si="9"/>
        <v/>
      </c>
      <c r="G354" s="33"/>
    </row>
    <row r="355" spans="2:7" ht="12.75" customHeight="1" outlineLevel="3">
      <c r="B355" s="28">
        <v>150220</v>
      </c>
      <c r="C355" s="37" t="s">
        <v>215</v>
      </c>
      <c r="D355" s="1">
        <f>+D356</f>
        <v>0</v>
      </c>
      <c r="E355" s="31">
        <f>+E356</f>
        <v>0</v>
      </c>
      <c r="F355" s="32" t="str">
        <f t="shared" si="9"/>
        <v/>
      </c>
      <c r="G355" s="33"/>
    </row>
    <row r="356" spans="2:7" outlineLevel="4">
      <c r="B356" s="28">
        <v>150221</v>
      </c>
      <c r="C356" s="38" t="s">
        <v>216</v>
      </c>
      <c r="D356" s="1">
        <f>+D357</f>
        <v>0</v>
      </c>
      <c r="E356" s="31">
        <f>+E357</f>
        <v>0</v>
      </c>
      <c r="F356" s="32" t="str">
        <f t="shared" si="9"/>
        <v/>
      </c>
      <c r="G356" s="33"/>
    </row>
    <row r="357" spans="2:7" outlineLevel="4">
      <c r="B357" s="28">
        <v>1502211</v>
      </c>
      <c r="C357" s="51" t="s">
        <v>247</v>
      </c>
      <c r="D357" s="1"/>
      <c r="E357" s="31">
        <f>VLOOKUP(B357,Estimated,2,0)</f>
        <v>0</v>
      </c>
      <c r="F357" s="32" t="str">
        <f t="shared" si="9"/>
        <v/>
      </c>
      <c r="G357" s="33"/>
    </row>
    <row r="358" spans="2:7" ht="12.75" customHeight="1" outlineLevel="3">
      <c r="B358" s="28">
        <v>150230</v>
      </c>
      <c r="C358" s="37" t="s">
        <v>217</v>
      </c>
      <c r="D358" s="1">
        <f>+D359</f>
        <v>0</v>
      </c>
      <c r="E358" s="31">
        <f>+E359</f>
        <v>0</v>
      </c>
      <c r="F358" s="32" t="str">
        <f t="shared" si="9"/>
        <v/>
      </c>
      <c r="G358" s="33"/>
    </row>
    <row r="359" spans="2:7" outlineLevel="4">
      <c r="B359" s="28">
        <v>150231</v>
      </c>
      <c r="C359" s="38" t="s">
        <v>119</v>
      </c>
      <c r="D359" s="1">
        <f>+D360</f>
        <v>0</v>
      </c>
      <c r="E359" s="31">
        <f>+E360</f>
        <v>0</v>
      </c>
      <c r="F359" s="32" t="str">
        <f t="shared" si="9"/>
        <v/>
      </c>
      <c r="G359" s="33"/>
    </row>
    <row r="360" spans="2:7" outlineLevel="4">
      <c r="B360" s="28">
        <v>1502311</v>
      </c>
      <c r="C360" s="51" t="s">
        <v>119</v>
      </c>
      <c r="D360" s="1"/>
      <c r="E360" s="31">
        <f>VLOOKUP(B360,Estimated,2,0)</f>
        <v>0</v>
      </c>
      <c r="F360" s="32" t="str">
        <f t="shared" si="9"/>
        <v/>
      </c>
      <c r="G360" s="33"/>
    </row>
    <row r="361" spans="2:7" s="36" customFormat="1" ht="20.100000000000001" customHeight="1" outlineLevel="2">
      <c r="B361" s="28">
        <v>150300</v>
      </c>
      <c r="C361" s="34" t="s">
        <v>218</v>
      </c>
      <c r="D361" s="2">
        <f t="shared" ref="D361:E363" si="10">+D362</f>
        <v>0</v>
      </c>
      <c r="E361" s="35">
        <f t="shared" si="10"/>
        <v>0</v>
      </c>
      <c r="F361" s="32" t="str">
        <f t="shared" si="9"/>
        <v/>
      </c>
      <c r="G361" s="33"/>
    </row>
    <row r="362" spans="2:7" ht="12.75" customHeight="1" outlineLevel="3">
      <c r="B362" s="28">
        <v>150310</v>
      </c>
      <c r="C362" s="37" t="s">
        <v>218</v>
      </c>
      <c r="D362" s="1">
        <f t="shared" si="10"/>
        <v>0</v>
      </c>
      <c r="E362" s="31">
        <f t="shared" si="10"/>
        <v>0</v>
      </c>
      <c r="F362" s="32" t="str">
        <f t="shared" si="9"/>
        <v/>
      </c>
      <c r="G362" s="33"/>
    </row>
    <row r="363" spans="2:7" outlineLevel="4">
      <c r="B363" s="28">
        <v>150311</v>
      </c>
      <c r="C363" s="38" t="s">
        <v>219</v>
      </c>
      <c r="D363" s="1">
        <f t="shared" si="10"/>
        <v>0</v>
      </c>
      <c r="E363" s="31">
        <f t="shared" si="10"/>
        <v>0</v>
      </c>
      <c r="F363" s="32" t="str">
        <f t="shared" si="9"/>
        <v/>
      </c>
      <c r="G363" s="33"/>
    </row>
    <row r="364" spans="2:7" outlineLevel="4">
      <c r="B364" s="28">
        <v>1503111</v>
      </c>
      <c r="C364" s="51" t="s">
        <v>248</v>
      </c>
      <c r="D364" s="1"/>
      <c r="E364" s="31">
        <f>VLOOKUP(B364,Estimated,2,0)</f>
        <v>0</v>
      </c>
      <c r="F364" s="32" t="str">
        <f t="shared" si="9"/>
        <v/>
      </c>
      <c r="G364" s="33"/>
    </row>
    <row r="365" spans="2:7" ht="27" customHeight="1" outlineLevel="1">
      <c r="B365" s="28">
        <v>160000</v>
      </c>
      <c r="C365" s="29" t="s">
        <v>220</v>
      </c>
      <c r="D365" s="1">
        <f>+D366+D371</f>
        <v>0</v>
      </c>
      <c r="E365" s="31">
        <f>+E366+E371</f>
        <v>0</v>
      </c>
      <c r="F365" s="32" t="str">
        <f t="shared" si="9"/>
        <v/>
      </c>
      <c r="G365" s="33"/>
    </row>
    <row r="366" spans="2:7" s="36" customFormat="1" ht="20.100000000000001" customHeight="1" outlineLevel="2">
      <c r="B366" s="28">
        <v>160100</v>
      </c>
      <c r="C366" s="34" t="s">
        <v>221</v>
      </c>
      <c r="D366" s="2">
        <f>+D367</f>
        <v>0</v>
      </c>
      <c r="E366" s="35">
        <f>+E367</f>
        <v>0</v>
      </c>
      <c r="F366" s="32" t="str">
        <f t="shared" si="9"/>
        <v/>
      </c>
      <c r="G366" s="33"/>
    </row>
    <row r="367" spans="2:7" ht="12.75" customHeight="1" outlineLevel="3">
      <c r="B367" s="28">
        <v>160110</v>
      </c>
      <c r="C367" s="37" t="s">
        <v>221</v>
      </c>
      <c r="D367" s="1">
        <f>+D368</f>
        <v>0</v>
      </c>
      <c r="E367" s="31">
        <f>+E368</f>
        <v>0</v>
      </c>
      <c r="F367" s="32" t="str">
        <f t="shared" si="9"/>
        <v/>
      </c>
      <c r="G367" s="33"/>
    </row>
    <row r="368" spans="2:7" outlineLevel="4">
      <c r="B368" s="28">
        <v>160111</v>
      </c>
      <c r="C368" s="38" t="s">
        <v>120</v>
      </c>
      <c r="D368" s="1">
        <f>+D369+D370</f>
        <v>0</v>
      </c>
      <c r="E368" s="31">
        <f>+E369+E370</f>
        <v>0</v>
      </c>
      <c r="F368" s="32" t="str">
        <f t="shared" si="9"/>
        <v/>
      </c>
      <c r="G368" s="33"/>
    </row>
    <row r="369" spans="2:7" outlineLevel="4">
      <c r="B369" s="28">
        <v>1601111</v>
      </c>
      <c r="C369" s="51" t="s">
        <v>121</v>
      </c>
      <c r="D369" s="1"/>
      <c r="E369" s="31">
        <f>VLOOKUP(B369,Estimated,2,0)</f>
        <v>0</v>
      </c>
      <c r="F369" s="32" t="str">
        <f t="shared" si="9"/>
        <v/>
      </c>
      <c r="G369" s="33"/>
    </row>
    <row r="370" spans="2:7" outlineLevel="4">
      <c r="B370" s="28">
        <v>1601112</v>
      </c>
      <c r="C370" s="51" t="s">
        <v>122</v>
      </c>
      <c r="D370" s="1"/>
      <c r="E370" s="31">
        <f>VLOOKUP(B370,Estimated,2,0)</f>
        <v>0</v>
      </c>
      <c r="F370" s="32" t="str">
        <f t="shared" si="9"/>
        <v/>
      </c>
      <c r="G370" s="33"/>
    </row>
    <row r="371" spans="2:7" s="36" customFormat="1" ht="20.100000000000001" customHeight="1" outlineLevel="2">
      <c r="B371" s="28">
        <v>160200</v>
      </c>
      <c r="C371" s="34" t="s">
        <v>222</v>
      </c>
      <c r="D371" s="2">
        <f>+D372</f>
        <v>0</v>
      </c>
      <c r="E371" s="35">
        <f>+E372</f>
        <v>0</v>
      </c>
      <c r="F371" s="32" t="str">
        <f t="shared" si="9"/>
        <v/>
      </c>
      <c r="G371" s="33"/>
    </row>
    <row r="372" spans="2:7" ht="12.75" customHeight="1" outlineLevel="3">
      <c r="B372" s="28">
        <v>160210</v>
      </c>
      <c r="C372" s="37" t="s">
        <v>222</v>
      </c>
      <c r="D372" s="1">
        <f>+D373</f>
        <v>0</v>
      </c>
      <c r="E372" s="31">
        <f>+E373</f>
        <v>0</v>
      </c>
      <c r="F372" s="32" t="str">
        <f t="shared" si="9"/>
        <v/>
      </c>
      <c r="G372" s="33"/>
    </row>
    <row r="373" spans="2:7" ht="24" customHeight="1" outlineLevel="4">
      <c r="B373" s="28">
        <v>160211</v>
      </c>
      <c r="C373" s="38" t="s">
        <v>123</v>
      </c>
      <c r="D373" s="1">
        <f>+D374+D375</f>
        <v>0</v>
      </c>
      <c r="E373" s="31">
        <f>+E374+E375</f>
        <v>0</v>
      </c>
      <c r="F373" s="32" t="str">
        <f t="shared" si="9"/>
        <v/>
      </c>
      <c r="G373" s="33"/>
    </row>
    <row r="374" spans="2:7" outlineLevel="4">
      <c r="B374" s="28">
        <v>1602111</v>
      </c>
      <c r="C374" s="51" t="s">
        <v>124</v>
      </c>
      <c r="D374" s="1"/>
      <c r="E374" s="31">
        <f>VLOOKUP(B374,Estimated,2,0)</f>
        <v>0</v>
      </c>
      <c r="F374" s="32" t="str">
        <f t="shared" si="9"/>
        <v/>
      </c>
      <c r="G374" s="33"/>
    </row>
    <row r="375" spans="2:7" outlineLevel="4">
      <c r="B375" s="28">
        <v>1602112</v>
      </c>
      <c r="C375" s="51" t="s">
        <v>125</v>
      </c>
      <c r="D375" s="1"/>
      <c r="E375" s="31">
        <f>VLOOKUP(B375,Estimated,2,0)</f>
        <v>0</v>
      </c>
      <c r="F375" s="32" t="str">
        <f t="shared" si="9"/>
        <v/>
      </c>
      <c r="G375" s="33"/>
    </row>
    <row r="376" spans="2:7" ht="27" customHeight="1" outlineLevel="1">
      <c r="B376" s="28">
        <v>170000</v>
      </c>
      <c r="C376" s="29" t="s">
        <v>126</v>
      </c>
      <c r="D376" s="1">
        <f t="shared" ref="D376:E378" si="11">+D377</f>
        <v>0</v>
      </c>
      <c r="E376" s="31">
        <f t="shared" si="11"/>
        <v>0</v>
      </c>
      <c r="F376" s="32" t="str">
        <f t="shared" si="9"/>
        <v/>
      </c>
      <c r="G376" s="33"/>
    </row>
    <row r="377" spans="2:7" s="36" customFormat="1" ht="20.100000000000001" customHeight="1" outlineLevel="2">
      <c r="B377" s="28">
        <v>170100</v>
      </c>
      <c r="C377" s="34" t="s">
        <v>126</v>
      </c>
      <c r="D377" s="2">
        <f t="shared" si="11"/>
        <v>0</v>
      </c>
      <c r="E377" s="35">
        <f t="shared" si="11"/>
        <v>0</v>
      </c>
      <c r="F377" s="32" t="str">
        <f t="shared" si="9"/>
        <v/>
      </c>
      <c r="G377" s="33"/>
    </row>
    <row r="378" spans="2:7" ht="12.75" customHeight="1" outlineLevel="3">
      <c r="B378" s="28">
        <v>170110</v>
      </c>
      <c r="C378" s="37" t="s">
        <v>126</v>
      </c>
      <c r="D378" s="1">
        <f t="shared" si="11"/>
        <v>0</v>
      </c>
      <c r="E378" s="31">
        <f t="shared" si="11"/>
        <v>0</v>
      </c>
      <c r="F378" s="32" t="str">
        <f t="shared" si="9"/>
        <v/>
      </c>
      <c r="G378" s="33"/>
    </row>
    <row r="379" spans="2:7" ht="12.75" customHeight="1" outlineLevel="4">
      <c r="B379" s="28">
        <v>170111</v>
      </c>
      <c r="C379" s="38" t="s">
        <v>127</v>
      </c>
      <c r="D379" s="1">
        <f>+D380+D381</f>
        <v>0</v>
      </c>
      <c r="E379" s="31">
        <f>+E380+E381</f>
        <v>0</v>
      </c>
      <c r="F379" s="32" t="str">
        <f t="shared" si="9"/>
        <v/>
      </c>
      <c r="G379" s="33"/>
    </row>
    <row r="380" spans="2:7" outlineLevel="4">
      <c r="B380" s="28">
        <v>1701111</v>
      </c>
      <c r="C380" s="39" t="s">
        <v>128</v>
      </c>
      <c r="D380" s="1"/>
      <c r="E380" s="31">
        <f>VLOOKUP(B380,Estimated,2,0)</f>
        <v>0</v>
      </c>
      <c r="F380" s="32" t="str">
        <f t="shared" si="9"/>
        <v/>
      </c>
      <c r="G380" s="33"/>
    </row>
    <row r="381" spans="2:7" outlineLevel="4">
      <c r="B381" s="28">
        <v>1701112</v>
      </c>
      <c r="C381" s="39" t="s">
        <v>129</v>
      </c>
      <c r="D381" s="1"/>
      <c r="E381" s="31">
        <f>VLOOKUP(B381,Estimated,2,0)</f>
        <v>0</v>
      </c>
      <c r="F381" s="32" t="str">
        <f t="shared" si="9"/>
        <v/>
      </c>
      <c r="G381" s="33"/>
    </row>
  </sheetData>
  <sheetProtection password="CF11" sheet="1" objects="1" scenarios="1" selectLockedCells="1"/>
  <mergeCells count="2">
    <mergeCell ref="C1:C3"/>
    <mergeCell ref="B1:B3"/>
  </mergeCells>
  <conditionalFormatting sqref="D6:E381">
    <cfRule type="cellIs" dxfId="17" priority="4" stopIfTrue="1" operator="between">
      <formula>"hallo"</formula>
      <formula>"hallo"</formula>
    </cfRule>
  </conditionalFormatting>
  <conditionalFormatting sqref="D7">
    <cfRule type="cellIs" dxfId="16" priority="2" stopIfTrue="1" operator="between">
      <formula>"hallo"</formula>
      <formula>"hallo"</formula>
    </cfRule>
  </conditionalFormatting>
  <conditionalFormatting sqref="D6">
    <cfRule type="cellIs" dxfId="15" priority="1" stopIfTrue="1" operator="between">
      <formula>"hallo"</formula>
      <formula>"hallo"</formula>
    </cfRule>
  </conditionalFormatting>
  <printOptions horizontalCentered="1"/>
  <pageMargins left="0.41" right="0.4" top="0.47" bottom="0.49" header="0.5" footer="0.5"/>
  <pageSetup scale="71" fitToHeight="5" orientation="portrait" r:id="rId1"/>
  <headerFooter alignWithMargins="0">
    <oddFooter>Page &amp;P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1:M2270"/>
  <sheetViews>
    <sheetView zoomScale="85" zoomScaleNormal="85" workbookViewId="0">
      <selection activeCell="C10" sqref="C10"/>
    </sheetView>
  </sheetViews>
  <sheetFormatPr defaultRowHeight="16.5"/>
  <cols>
    <col min="1" max="1" width="4.5703125" style="108" customWidth="1"/>
    <col min="2" max="2" width="7.5703125" style="86" customWidth="1"/>
    <col min="3" max="3" width="5" style="86" customWidth="1"/>
    <col min="4" max="4" width="55.85546875" style="86" customWidth="1"/>
    <col min="5" max="5" width="3.5703125" style="103" customWidth="1"/>
    <col min="6" max="6" width="32.42578125" style="103" customWidth="1"/>
    <col min="7" max="7" width="19.42578125" style="103" customWidth="1"/>
    <col min="8" max="8" width="13.5703125" style="105" customWidth="1"/>
    <col min="9" max="9" width="16.7109375" style="105" customWidth="1"/>
    <col min="10" max="10" width="11.28515625" style="105" customWidth="1"/>
    <col min="11" max="11" width="1.42578125" style="105" customWidth="1"/>
    <col min="12" max="12" width="6.85546875" style="107" customWidth="1"/>
    <col min="13" max="13" width="12.5703125" style="103" customWidth="1"/>
    <col min="14" max="16384" width="9.140625" style="103"/>
  </cols>
  <sheetData>
    <row r="1" spans="1:13" s="61" customFormat="1" ht="22.5" customHeight="1">
      <c r="A1" s="55"/>
      <c r="B1" s="56"/>
      <c r="C1" s="56"/>
      <c r="D1" s="56"/>
      <c r="E1" s="57"/>
      <c r="F1" s="57" t="s">
        <v>336</v>
      </c>
      <c r="G1" s="58" t="s">
        <v>337</v>
      </c>
      <c r="H1" s="58" t="s">
        <v>338</v>
      </c>
      <c r="I1" s="59" t="s">
        <v>339</v>
      </c>
      <c r="J1" s="60" t="s">
        <v>340</v>
      </c>
      <c r="K1" s="58"/>
      <c r="L1" s="60"/>
      <c r="M1" s="60" t="s">
        <v>346</v>
      </c>
    </row>
    <row r="2" spans="1:13" s="70" customFormat="1" ht="26.25" customHeight="1">
      <c r="A2" s="62"/>
      <c r="B2" s="63"/>
      <c r="C2" s="64"/>
      <c r="D2" s="210" t="s">
        <v>310</v>
      </c>
      <c r="E2" s="216" t="s">
        <v>347</v>
      </c>
      <c r="F2" s="210"/>
      <c r="G2" s="210"/>
      <c r="H2" s="210"/>
      <c r="I2" s="65" t="s">
        <v>253</v>
      </c>
      <c r="J2" s="66">
        <f>LatestYear</f>
        <v>2009</v>
      </c>
      <c r="K2" s="67"/>
      <c r="L2" s="68"/>
      <c r="M2" s="69"/>
    </row>
    <row r="3" spans="1:13" s="70" customFormat="1" ht="26.25" customHeight="1">
      <c r="A3" s="62"/>
      <c r="B3" s="63"/>
      <c r="C3" s="64"/>
      <c r="D3" s="210"/>
      <c r="E3" s="210"/>
      <c r="F3" s="210"/>
      <c r="G3" s="210"/>
      <c r="H3" s="210"/>
      <c r="I3" s="65" t="s">
        <v>323</v>
      </c>
      <c r="J3" s="66" t="str">
        <f>Country</f>
        <v>Fictitious</v>
      </c>
      <c r="K3" s="67"/>
      <c r="L3" s="68"/>
      <c r="M3" s="69"/>
    </row>
    <row r="4" spans="1:13" s="70" customFormat="1" ht="26.25" customHeight="1" thickBot="1">
      <c r="A4" s="62"/>
      <c r="B4" s="71"/>
      <c r="C4" s="72"/>
      <c r="D4" s="215"/>
      <c r="E4" s="73"/>
      <c r="F4" s="217" t="s">
        <v>332</v>
      </c>
      <c r="G4" s="217"/>
      <c r="H4" s="217"/>
      <c r="I4" s="74" t="s">
        <v>324</v>
      </c>
      <c r="J4" s="75" t="str">
        <f>Currency_Unit</f>
        <v>Ficty</v>
      </c>
      <c r="K4" s="76"/>
      <c r="L4" s="77"/>
      <c r="M4" s="78"/>
    </row>
    <row r="5" spans="1:13" s="86" customFormat="1" ht="14.25" thickBot="1">
      <c r="A5" s="79">
        <v>1</v>
      </c>
      <c r="B5" s="80" t="s">
        <v>254</v>
      </c>
      <c r="C5" s="80"/>
      <c r="D5" s="81" t="s">
        <v>255</v>
      </c>
      <c r="E5" s="82"/>
      <c r="F5" s="81" t="s">
        <v>256</v>
      </c>
      <c r="G5" s="81" t="s">
        <v>257</v>
      </c>
      <c r="H5" s="82" t="s">
        <v>253</v>
      </c>
      <c r="I5" s="82" t="s">
        <v>258</v>
      </c>
      <c r="J5" s="82" t="s">
        <v>316</v>
      </c>
      <c r="K5" s="83"/>
      <c r="L5" s="84" t="str">
        <f>IF(AND(ISNUMBER(I16),ISNUMBER(H16)),"OK","")</f>
        <v>OK</v>
      </c>
      <c r="M5" s="85"/>
    </row>
    <row r="6" spans="1:13" s="86" customFormat="1" ht="13.5">
      <c r="A6" s="79" t="str">
        <f>IF(B6="Code",1+MAX(A$5:A5),"")</f>
        <v/>
      </c>
      <c r="B6" s="87">
        <f>VLOOKUP(A5,BasicHeadings,2,0)</f>
        <v>1101111</v>
      </c>
      <c r="C6" s="88"/>
      <c r="D6" s="87" t="str">
        <f>VLOOKUP(B6,Step1EN,2,0)</f>
        <v>Rice</v>
      </c>
      <c r="E6" s="83">
        <v>1</v>
      </c>
      <c r="F6" s="16" t="s">
        <v>319</v>
      </c>
      <c r="G6" s="16" t="s">
        <v>313</v>
      </c>
      <c r="H6" s="17">
        <v>2005</v>
      </c>
      <c r="I6" s="17">
        <v>2452</v>
      </c>
      <c r="J6" s="17" t="s">
        <v>317</v>
      </c>
      <c r="K6" s="83"/>
      <c r="L6" s="89"/>
      <c r="M6" s="16"/>
    </row>
    <row r="7" spans="1:13" s="86" customFormat="1" ht="15" customHeight="1">
      <c r="A7" s="79" t="str">
        <f>IF(B7="Code",1+MAX(A$5:A6),"")</f>
        <v/>
      </c>
      <c r="B7" s="90"/>
      <c r="C7" s="91" t="s">
        <v>307</v>
      </c>
      <c r="D7" s="90"/>
      <c r="E7" s="83">
        <v>2</v>
      </c>
      <c r="F7" s="16" t="s">
        <v>315</v>
      </c>
      <c r="G7" s="16" t="s">
        <v>314</v>
      </c>
      <c r="H7" s="17">
        <v>2005</v>
      </c>
      <c r="I7" s="17">
        <v>2890</v>
      </c>
      <c r="J7" s="17" t="s">
        <v>317</v>
      </c>
      <c r="K7" s="83"/>
      <c r="L7" s="89"/>
      <c r="M7" s="16"/>
    </row>
    <row r="8" spans="1:13" s="86" customFormat="1" ht="13.5" customHeight="1">
      <c r="A8" s="79" t="str">
        <f>IF(B8="Code",1+MAX(A$5:A7),"")</f>
        <v/>
      </c>
      <c r="B8" s="92"/>
      <c r="C8" s="211" t="s">
        <v>356</v>
      </c>
      <c r="D8" s="212"/>
      <c r="E8" s="83">
        <v>3</v>
      </c>
      <c r="F8" s="16" t="s">
        <v>330</v>
      </c>
      <c r="G8" s="16" t="s">
        <v>333</v>
      </c>
      <c r="H8" s="17">
        <v>2009</v>
      </c>
      <c r="I8" s="18">
        <v>4500</v>
      </c>
      <c r="J8" s="17" t="s">
        <v>317</v>
      </c>
      <c r="K8" s="83"/>
      <c r="L8" s="89"/>
      <c r="M8" s="16"/>
    </row>
    <row r="9" spans="1:13" s="86" customFormat="1" ht="13.5">
      <c r="A9" s="79" t="str">
        <f>IF(B9="Code",1+MAX(A$5:A8),"")</f>
        <v/>
      </c>
      <c r="B9" s="93"/>
      <c r="C9" s="213"/>
      <c r="D9" s="214"/>
      <c r="E9" s="94">
        <v>4</v>
      </c>
      <c r="F9" s="16" t="s">
        <v>318</v>
      </c>
      <c r="G9" s="16" t="s">
        <v>333</v>
      </c>
      <c r="H9" s="17">
        <v>2009</v>
      </c>
      <c r="I9" s="17">
        <v>0.1</v>
      </c>
      <c r="J9" s="17" t="s">
        <v>317</v>
      </c>
      <c r="K9" s="83"/>
      <c r="L9" s="89"/>
      <c r="M9" s="16"/>
    </row>
    <row r="10" spans="1:13" s="86" customFormat="1" ht="13.5">
      <c r="A10" s="79" t="str">
        <f>IF(B10="Code",1+MAX(A$5:A9),"")</f>
        <v/>
      </c>
      <c r="B10" s="95" t="s">
        <v>355</v>
      </c>
      <c r="C10" s="109">
        <v>2</v>
      </c>
      <c r="D10" s="96" t="str">
        <f>IF(ISNUMBER(C10),VLOOKUP(C10,Approaches,2,0),"")</f>
        <v>Extrapolation</v>
      </c>
      <c r="E10" s="83">
        <v>5</v>
      </c>
      <c r="F10" s="16"/>
      <c r="G10" s="17"/>
      <c r="H10" s="110"/>
      <c r="I10" s="19"/>
      <c r="J10" s="17" t="s">
        <v>317</v>
      </c>
      <c r="K10" s="94"/>
      <c r="L10" s="89"/>
      <c r="M10" s="16"/>
    </row>
    <row r="11" spans="1:13" s="86" customFormat="1" ht="13.5">
      <c r="A11" s="79"/>
      <c r="B11" s="95" t="s">
        <v>355</v>
      </c>
      <c r="C11" s="109"/>
      <c r="D11" s="93" t="str">
        <f>IF(ISNUMBER(C11),VLOOKUP(C11,Approaches,2,0),"")</f>
        <v/>
      </c>
      <c r="E11" s="83">
        <v>6</v>
      </c>
      <c r="F11" s="16"/>
      <c r="G11" s="17"/>
      <c r="H11" s="110"/>
      <c r="I11" s="19"/>
      <c r="J11" s="17"/>
      <c r="K11" s="94"/>
      <c r="L11" s="89"/>
      <c r="M11" s="16"/>
    </row>
    <row r="12" spans="1:13" s="86" customFormat="1" ht="13.5">
      <c r="A12" s="79"/>
      <c r="B12" s="95" t="s">
        <v>355</v>
      </c>
      <c r="C12" s="109"/>
      <c r="D12" s="93" t="str">
        <f>IF(ISNUMBER(C12),VLOOKUP(C12,Approaches,2,0),"")</f>
        <v/>
      </c>
      <c r="E12" s="83">
        <v>7</v>
      </c>
      <c r="F12" s="16"/>
      <c r="G12" s="17"/>
      <c r="H12" s="110"/>
      <c r="I12" s="19"/>
      <c r="J12" s="17"/>
      <c r="K12" s="94"/>
      <c r="L12" s="89"/>
      <c r="M12" s="16"/>
    </row>
    <row r="13" spans="1:13" s="86" customFormat="1" ht="13.5">
      <c r="A13" s="79"/>
      <c r="B13" s="95" t="s">
        <v>355</v>
      </c>
      <c r="C13" s="109"/>
      <c r="D13" s="93" t="str">
        <f>IF(ISNUMBER(C13),VLOOKUP(C13,Approaches,2,0),"")</f>
        <v/>
      </c>
      <c r="E13" s="83">
        <v>8</v>
      </c>
      <c r="F13" s="16"/>
      <c r="G13" s="17"/>
      <c r="H13" s="110"/>
      <c r="I13" s="19"/>
      <c r="J13" s="17"/>
      <c r="K13" s="94"/>
      <c r="L13" s="89"/>
      <c r="M13" s="16"/>
    </row>
    <row r="14" spans="1:13" s="86" customFormat="1" ht="13.5">
      <c r="A14" s="79"/>
      <c r="B14" s="95" t="s">
        <v>355</v>
      </c>
      <c r="C14" s="109"/>
      <c r="D14" s="97" t="str">
        <f>IF(ISNUMBER(C14),VLOOKUP(C14,Approaches,2,0),"")</f>
        <v/>
      </c>
      <c r="E14" s="83">
        <v>9</v>
      </c>
      <c r="F14" s="16"/>
      <c r="G14" s="17"/>
      <c r="H14" s="110"/>
      <c r="I14" s="19"/>
      <c r="J14" s="17"/>
      <c r="K14" s="94"/>
      <c r="L14" s="89"/>
      <c r="M14" s="16"/>
    </row>
    <row r="15" spans="1:13" s="86" customFormat="1" ht="14.25" thickBot="1">
      <c r="A15" s="79"/>
      <c r="B15" s="98"/>
      <c r="C15" s="98"/>
      <c r="D15" s="93"/>
      <c r="E15" s="83">
        <v>10</v>
      </c>
      <c r="F15" s="16"/>
      <c r="G15" s="17"/>
      <c r="H15" s="110"/>
      <c r="I15" s="20"/>
      <c r="J15" s="17"/>
      <c r="K15" s="94"/>
      <c r="L15" s="89"/>
      <c r="M15" s="16"/>
    </row>
    <row r="16" spans="1:13" s="86" customFormat="1" ht="14.25" thickBot="1">
      <c r="A16" s="79" t="str">
        <f>IF(B16="Code",1+MAX(A$5:A10),"")</f>
        <v/>
      </c>
      <c r="B16" s="99"/>
      <c r="C16" s="99"/>
      <c r="D16" s="99"/>
      <c r="E16" s="100"/>
      <c r="F16" s="101"/>
      <c r="G16" s="99" t="s">
        <v>259</v>
      </c>
      <c r="H16" s="102">
        <f>B6</f>
        <v>1101111</v>
      </c>
      <c r="I16" s="111">
        <f>I6*(I8/I7)*(1+I9)</f>
        <v>4199.7923875432534</v>
      </c>
      <c r="J16" s="100" t="s">
        <v>317</v>
      </c>
      <c r="K16" s="100"/>
      <c r="L16" s="100"/>
      <c r="M16" s="100"/>
    </row>
    <row r="17" spans="1:13" s="86" customFormat="1" ht="14.25" thickBot="1">
      <c r="A17" s="79">
        <f>IF(B17="Code",1+MAX(A$5:A16),"")</f>
        <v>2</v>
      </c>
      <c r="B17" s="80" t="s">
        <v>254</v>
      </c>
      <c r="C17" s="80"/>
      <c r="D17" s="81" t="s">
        <v>255</v>
      </c>
      <c r="E17" s="82"/>
      <c r="F17" s="81" t="s">
        <v>256</v>
      </c>
      <c r="G17" s="81" t="s">
        <v>257</v>
      </c>
      <c r="H17" s="82" t="s">
        <v>253</v>
      </c>
      <c r="I17" s="82" t="s">
        <v>258</v>
      </c>
      <c r="J17" s="82" t="s">
        <v>316</v>
      </c>
      <c r="K17" s="83"/>
      <c r="L17" s="84" t="str">
        <f>IF(AND(ISNUMBER(I28),ISNUMBER(H28)),"OK","")</f>
        <v/>
      </c>
      <c r="M17" s="85"/>
    </row>
    <row r="18" spans="1:13" s="86" customFormat="1" ht="13.5">
      <c r="A18" s="79" t="str">
        <f>IF(B18="Code",1+MAX(A$5:A17),"")</f>
        <v/>
      </c>
      <c r="B18" s="87">
        <f>VLOOKUP(A17,BasicHeadings,2,0)</f>
        <v>1101112</v>
      </c>
      <c r="C18" s="88"/>
      <c r="D18" s="87" t="str">
        <f>VLOOKUP(B18,Step1EN,2,0)</f>
        <v>Other cereals, flour and other products</v>
      </c>
      <c r="E18" s="83">
        <v>1</v>
      </c>
      <c r="F18" s="16"/>
      <c r="G18" s="16"/>
      <c r="H18" s="17"/>
      <c r="I18" s="17"/>
      <c r="J18" s="17" t="s">
        <v>317</v>
      </c>
      <c r="K18" s="83"/>
      <c r="L18" s="89"/>
      <c r="M18" s="16"/>
    </row>
    <row r="19" spans="1:13" s="86" customFormat="1" ht="15" customHeight="1">
      <c r="A19" s="79" t="str">
        <f>IF(B19="Code",1+MAX(A$5:A18),"")</f>
        <v/>
      </c>
      <c r="B19" s="90"/>
      <c r="C19" s="91" t="s">
        <v>307</v>
      </c>
      <c r="D19" s="90"/>
      <c r="E19" s="83">
        <v>2</v>
      </c>
      <c r="F19" s="16"/>
      <c r="G19" s="16"/>
      <c r="H19" s="17"/>
      <c r="I19" s="17"/>
      <c r="J19" s="17" t="s">
        <v>317</v>
      </c>
      <c r="K19" s="83"/>
      <c r="L19" s="89"/>
      <c r="M19" s="16"/>
    </row>
    <row r="20" spans="1:13" s="86" customFormat="1" ht="13.5" customHeight="1">
      <c r="A20" s="79" t="str">
        <f>IF(B20="Code",1+MAX(A$5:A19),"")</f>
        <v/>
      </c>
      <c r="B20" s="92"/>
      <c r="C20" s="211" t="s">
        <v>356</v>
      </c>
      <c r="D20" s="212"/>
      <c r="E20" s="83">
        <v>3</v>
      </c>
      <c r="F20" s="16"/>
      <c r="G20" s="16"/>
      <c r="H20" s="17"/>
      <c r="I20" s="18"/>
      <c r="J20" s="17" t="s">
        <v>317</v>
      </c>
      <c r="K20" s="83"/>
      <c r="L20" s="89"/>
      <c r="M20" s="16"/>
    </row>
    <row r="21" spans="1:13" s="86" customFormat="1" ht="13.5">
      <c r="A21" s="79" t="str">
        <f>IF(B21="Code",1+MAX(A$5:A20),"")</f>
        <v/>
      </c>
      <c r="B21" s="93"/>
      <c r="C21" s="213"/>
      <c r="D21" s="214"/>
      <c r="E21" s="94">
        <v>4</v>
      </c>
      <c r="F21" s="16"/>
      <c r="G21" s="16"/>
      <c r="H21" s="17"/>
      <c r="I21" s="17"/>
      <c r="J21" s="17" t="s">
        <v>317</v>
      </c>
      <c r="K21" s="83"/>
      <c r="L21" s="89"/>
      <c r="M21" s="16"/>
    </row>
    <row r="22" spans="1:13" s="86" customFormat="1" ht="13.5">
      <c r="A22" s="79" t="str">
        <f>IF(B22="Code",1+MAX(A$5:A21),"")</f>
        <v/>
      </c>
      <c r="B22" s="95" t="s">
        <v>355</v>
      </c>
      <c r="C22" s="109"/>
      <c r="D22" s="96" t="str">
        <f>IF(ISNUMBER(C22),VLOOKUP(C22,Approaches,2,0),"")</f>
        <v/>
      </c>
      <c r="E22" s="83">
        <v>5</v>
      </c>
      <c r="F22" s="16"/>
      <c r="G22" s="17"/>
      <c r="H22" s="110"/>
      <c r="I22" s="19"/>
      <c r="J22" s="17" t="s">
        <v>317</v>
      </c>
      <c r="K22" s="94"/>
      <c r="L22" s="89"/>
      <c r="M22" s="16"/>
    </row>
    <row r="23" spans="1:13" s="86" customFormat="1" ht="13.5">
      <c r="A23" s="79"/>
      <c r="B23" s="95" t="s">
        <v>355</v>
      </c>
      <c r="C23" s="109"/>
      <c r="D23" s="93" t="str">
        <f>IF(ISNUMBER(C23),VLOOKUP(C23,Approaches,2,0),"")</f>
        <v/>
      </c>
      <c r="E23" s="83">
        <v>6</v>
      </c>
      <c r="F23" s="16"/>
      <c r="G23" s="17"/>
      <c r="H23" s="110"/>
      <c r="I23" s="19"/>
      <c r="J23" s="17"/>
      <c r="K23" s="94"/>
      <c r="L23" s="89"/>
      <c r="M23" s="16"/>
    </row>
    <row r="24" spans="1:13" s="86" customFormat="1" ht="13.5">
      <c r="A24" s="79"/>
      <c r="B24" s="95" t="s">
        <v>355</v>
      </c>
      <c r="C24" s="109"/>
      <c r="D24" s="93" t="str">
        <f>IF(ISNUMBER(C24),VLOOKUP(C24,Approaches,2,0),"")</f>
        <v/>
      </c>
      <c r="E24" s="83">
        <v>7</v>
      </c>
      <c r="F24" s="16"/>
      <c r="G24" s="17"/>
      <c r="H24" s="110"/>
      <c r="I24" s="19"/>
      <c r="J24" s="17"/>
      <c r="K24" s="94"/>
      <c r="L24" s="89"/>
      <c r="M24" s="16"/>
    </row>
    <row r="25" spans="1:13" s="86" customFormat="1" ht="13.5">
      <c r="A25" s="79"/>
      <c r="B25" s="95" t="s">
        <v>355</v>
      </c>
      <c r="C25" s="109"/>
      <c r="D25" s="93" t="str">
        <f>IF(ISNUMBER(C25),VLOOKUP(C25,Approaches,2,0),"")</f>
        <v/>
      </c>
      <c r="E25" s="83">
        <v>8</v>
      </c>
      <c r="F25" s="16"/>
      <c r="G25" s="17"/>
      <c r="H25" s="110"/>
      <c r="I25" s="19"/>
      <c r="J25" s="17"/>
      <c r="K25" s="94"/>
      <c r="L25" s="89"/>
      <c r="M25" s="16"/>
    </row>
    <row r="26" spans="1:13" s="86" customFormat="1" ht="13.5">
      <c r="A26" s="79"/>
      <c r="B26" s="95" t="s">
        <v>355</v>
      </c>
      <c r="C26" s="109"/>
      <c r="D26" s="97" t="str">
        <f>IF(ISNUMBER(C26),VLOOKUP(C26,Approaches,2,0),"")</f>
        <v/>
      </c>
      <c r="E26" s="83">
        <v>9</v>
      </c>
      <c r="F26" s="16"/>
      <c r="G26" s="17"/>
      <c r="H26" s="110"/>
      <c r="I26" s="19"/>
      <c r="J26" s="17"/>
      <c r="K26" s="94"/>
      <c r="L26" s="89"/>
      <c r="M26" s="16"/>
    </row>
    <row r="27" spans="1:13" s="86" customFormat="1" ht="14.25" thickBot="1">
      <c r="A27" s="79"/>
      <c r="B27" s="98"/>
      <c r="C27" s="98"/>
      <c r="D27" s="93"/>
      <c r="E27" s="83">
        <v>10</v>
      </c>
      <c r="F27" s="16"/>
      <c r="G27" s="17"/>
      <c r="H27" s="110"/>
      <c r="I27" s="20"/>
      <c r="J27" s="17"/>
      <c r="K27" s="94"/>
      <c r="L27" s="89"/>
      <c r="M27" s="16"/>
    </row>
    <row r="28" spans="1:13" s="86" customFormat="1" ht="14.25" thickBot="1">
      <c r="A28" s="79" t="str">
        <f>IF(B28="Code",1+MAX(A$5:A22),"")</f>
        <v/>
      </c>
      <c r="B28" s="99"/>
      <c r="C28" s="99"/>
      <c r="D28" s="99"/>
      <c r="E28" s="100"/>
      <c r="F28" s="101"/>
      <c r="G28" s="99" t="s">
        <v>259</v>
      </c>
      <c r="H28" s="102">
        <f>B18</f>
        <v>1101112</v>
      </c>
      <c r="I28" s="111"/>
      <c r="J28" s="100" t="s">
        <v>317</v>
      </c>
      <c r="K28" s="100"/>
      <c r="L28" s="100"/>
      <c r="M28" s="100"/>
    </row>
    <row r="29" spans="1:13" s="86" customFormat="1" ht="14.25" thickBot="1">
      <c r="A29" s="79">
        <f>IF(B29="Code",1+MAX(A$5:A28),"")</f>
        <v>3</v>
      </c>
      <c r="B29" s="80" t="s">
        <v>254</v>
      </c>
      <c r="C29" s="80"/>
      <c r="D29" s="81" t="s">
        <v>255</v>
      </c>
      <c r="E29" s="82"/>
      <c r="F29" s="81" t="s">
        <v>256</v>
      </c>
      <c r="G29" s="81" t="s">
        <v>257</v>
      </c>
      <c r="H29" s="82" t="s">
        <v>253</v>
      </c>
      <c r="I29" s="82" t="s">
        <v>258</v>
      </c>
      <c r="J29" s="82" t="s">
        <v>316</v>
      </c>
      <c r="K29" s="83"/>
      <c r="L29" s="84" t="str">
        <f>IF(AND(ISNUMBER(I40),ISNUMBER(H40)),"OK","")</f>
        <v/>
      </c>
      <c r="M29" s="85"/>
    </row>
    <row r="30" spans="1:13" s="86" customFormat="1" ht="13.5">
      <c r="A30" s="79" t="str">
        <f>IF(B30="Code",1+MAX(A$5:A29),"")</f>
        <v/>
      </c>
      <c r="B30" s="87">
        <f>VLOOKUP(A29,BasicHeadings,2,0)</f>
        <v>1101113</v>
      </c>
      <c r="C30" s="88"/>
      <c r="D30" s="87" t="str">
        <f>VLOOKUP(B30,Step1EN,2,0)</f>
        <v>Bread</v>
      </c>
      <c r="E30" s="83">
        <v>1</v>
      </c>
      <c r="F30" s="16"/>
      <c r="G30" s="16"/>
      <c r="H30" s="17"/>
      <c r="I30" s="17"/>
      <c r="J30" s="17" t="s">
        <v>317</v>
      </c>
      <c r="K30" s="83"/>
      <c r="L30" s="89"/>
      <c r="M30" s="16"/>
    </row>
    <row r="31" spans="1:13" s="86" customFormat="1" ht="15" customHeight="1">
      <c r="A31" s="79" t="str">
        <f>IF(B31="Code",1+MAX(A$5:A30),"")</f>
        <v/>
      </c>
      <c r="B31" s="90"/>
      <c r="C31" s="91" t="s">
        <v>307</v>
      </c>
      <c r="D31" s="90"/>
      <c r="E31" s="83">
        <v>2</v>
      </c>
      <c r="F31" s="16"/>
      <c r="G31" s="16"/>
      <c r="H31" s="17"/>
      <c r="I31" s="17"/>
      <c r="J31" s="17" t="s">
        <v>317</v>
      </c>
      <c r="K31" s="83"/>
      <c r="L31" s="89"/>
      <c r="M31" s="16"/>
    </row>
    <row r="32" spans="1:13" s="86" customFormat="1" ht="13.5" customHeight="1">
      <c r="A32" s="79" t="str">
        <f>IF(B32="Code",1+MAX(A$5:A31),"")</f>
        <v/>
      </c>
      <c r="B32" s="92"/>
      <c r="C32" s="211" t="s">
        <v>356</v>
      </c>
      <c r="D32" s="212"/>
      <c r="E32" s="83">
        <v>3</v>
      </c>
      <c r="F32" s="16"/>
      <c r="G32" s="16"/>
      <c r="H32" s="17"/>
      <c r="I32" s="18"/>
      <c r="J32" s="17" t="s">
        <v>317</v>
      </c>
      <c r="K32" s="83"/>
      <c r="L32" s="89"/>
      <c r="M32" s="16"/>
    </row>
    <row r="33" spans="1:13" s="86" customFormat="1" ht="13.5">
      <c r="A33" s="79" t="str">
        <f>IF(B33="Code",1+MAX(A$5:A32),"")</f>
        <v/>
      </c>
      <c r="B33" s="93"/>
      <c r="C33" s="213"/>
      <c r="D33" s="214"/>
      <c r="E33" s="94">
        <v>4</v>
      </c>
      <c r="F33" s="16"/>
      <c r="G33" s="16"/>
      <c r="H33" s="17"/>
      <c r="I33" s="17"/>
      <c r="J33" s="17" t="s">
        <v>317</v>
      </c>
      <c r="K33" s="83"/>
      <c r="L33" s="89"/>
      <c r="M33" s="16"/>
    </row>
    <row r="34" spans="1:13" s="86" customFormat="1" ht="13.5">
      <c r="A34" s="79" t="str">
        <f>IF(B34="Code",1+MAX(A$5:A33),"")</f>
        <v/>
      </c>
      <c r="B34" s="95" t="s">
        <v>355</v>
      </c>
      <c r="C34" s="109"/>
      <c r="D34" s="96" t="str">
        <f>IF(ISNUMBER(C34),VLOOKUP(C34,Approaches,2,0),"")</f>
        <v/>
      </c>
      <c r="E34" s="83">
        <v>5</v>
      </c>
      <c r="F34" s="16"/>
      <c r="G34" s="17"/>
      <c r="H34" s="110"/>
      <c r="I34" s="19"/>
      <c r="J34" s="17" t="s">
        <v>317</v>
      </c>
      <c r="K34" s="94"/>
      <c r="L34" s="89"/>
      <c r="M34" s="16"/>
    </row>
    <row r="35" spans="1:13" s="86" customFormat="1" ht="13.5">
      <c r="A35" s="79"/>
      <c r="B35" s="95" t="s">
        <v>355</v>
      </c>
      <c r="C35" s="109"/>
      <c r="D35" s="93" t="str">
        <f>IF(ISNUMBER(C35),VLOOKUP(C35,Approaches,2,0),"")</f>
        <v/>
      </c>
      <c r="E35" s="83">
        <v>6</v>
      </c>
      <c r="F35" s="16"/>
      <c r="G35" s="17"/>
      <c r="H35" s="110"/>
      <c r="I35" s="19"/>
      <c r="J35" s="17"/>
      <c r="K35" s="94"/>
      <c r="L35" s="89"/>
      <c r="M35" s="16"/>
    </row>
    <row r="36" spans="1:13" s="86" customFormat="1" ht="13.5">
      <c r="A36" s="79"/>
      <c r="B36" s="95" t="s">
        <v>355</v>
      </c>
      <c r="C36" s="109"/>
      <c r="D36" s="93" t="str">
        <f>IF(ISNUMBER(C36),VLOOKUP(C36,Approaches,2,0),"")</f>
        <v/>
      </c>
      <c r="E36" s="83">
        <v>7</v>
      </c>
      <c r="F36" s="16"/>
      <c r="G36" s="17"/>
      <c r="H36" s="110"/>
      <c r="I36" s="19"/>
      <c r="J36" s="17"/>
      <c r="K36" s="94"/>
      <c r="L36" s="89"/>
      <c r="M36" s="16"/>
    </row>
    <row r="37" spans="1:13" s="86" customFormat="1" ht="13.5">
      <c r="A37" s="79"/>
      <c r="B37" s="95" t="s">
        <v>355</v>
      </c>
      <c r="C37" s="109"/>
      <c r="D37" s="93" t="str">
        <f>IF(ISNUMBER(C37),VLOOKUP(C37,Approaches,2,0),"")</f>
        <v/>
      </c>
      <c r="E37" s="83">
        <v>8</v>
      </c>
      <c r="F37" s="16"/>
      <c r="G37" s="17"/>
      <c r="H37" s="110"/>
      <c r="I37" s="19"/>
      <c r="J37" s="17"/>
      <c r="K37" s="94"/>
      <c r="L37" s="89"/>
      <c r="M37" s="16"/>
    </row>
    <row r="38" spans="1:13" s="86" customFormat="1" ht="13.5">
      <c r="A38" s="79"/>
      <c r="B38" s="95" t="s">
        <v>355</v>
      </c>
      <c r="C38" s="109"/>
      <c r="D38" s="97" t="str">
        <f>IF(ISNUMBER(C38),VLOOKUP(C38,Approaches,2,0),"")</f>
        <v/>
      </c>
      <c r="E38" s="83">
        <v>9</v>
      </c>
      <c r="F38" s="16"/>
      <c r="G38" s="17"/>
      <c r="H38" s="110"/>
      <c r="I38" s="19"/>
      <c r="J38" s="17"/>
      <c r="K38" s="94"/>
      <c r="L38" s="89"/>
      <c r="M38" s="16"/>
    </row>
    <row r="39" spans="1:13" s="86" customFormat="1" ht="14.25" thickBot="1">
      <c r="A39" s="79"/>
      <c r="B39" s="98"/>
      <c r="C39" s="98"/>
      <c r="D39" s="93"/>
      <c r="E39" s="83">
        <v>10</v>
      </c>
      <c r="F39" s="16"/>
      <c r="G39" s="17"/>
      <c r="H39" s="110"/>
      <c r="I39" s="20"/>
      <c r="J39" s="17"/>
      <c r="K39" s="94"/>
      <c r="L39" s="89"/>
      <c r="M39" s="16"/>
    </row>
    <row r="40" spans="1:13" s="86" customFormat="1" ht="14.25" thickBot="1">
      <c r="A40" s="79" t="str">
        <f>IF(B40="Code",1+MAX(A$5:A34),"")</f>
        <v/>
      </c>
      <c r="B40" s="99"/>
      <c r="C40" s="99"/>
      <c r="D40" s="99"/>
      <c r="E40" s="100"/>
      <c r="F40" s="101"/>
      <c r="G40" s="99" t="s">
        <v>259</v>
      </c>
      <c r="H40" s="102">
        <f>B30</f>
        <v>1101113</v>
      </c>
      <c r="I40" s="111"/>
      <c r="J40" s="100" t="s">
        <v>317</v>
      </c>
      <c r="K40" s="100"/>
      <c r="L40" s="100"/>
      <c r="M40" s="100"/>
    </row>
    <row r="41" spans="1:13" s="86" customFormat="1" ht="14.25" thickBot="1">
      <c r="A41" s="79">
        <f>IF(B41="Code",1+MAX(A$5:A40),"")</f>
        <v>4</v>
      </c>
      <c r="B41" s="80" t="s">
        <v>254</v>
      </c>
      <c r="C41" s="80"/>
      <c r="D41" s="81" t="s">
        <v>255</v>
      </c>
      <c r="E41" s="82"/>
      <c r="F41" s="81" t="s">
        <v>256</v>
      </c>
      <c r="G41" s="81" t="s">
        <v>257</v>
      </c>
      <c r="H41" s="82" t="s">
        <v>253</v>
      </c>
      <c r="I41" s="82" t="s">
        <v>258</v>
      </c>
      <c r="J41" s="82" t="s">
        <v>316</v>
      </c>
      <c r="K41" s="83"/>
      <c r="L41" s="84" t="str">
        <f>IF(AND(ISNUMBER(I52),ISNUMBER(H52)),"OK","")</f>
        <v/>
      </c>
      <c r="M41" s="85"/>
    </row>
    <row r="42" spans="1:13" s="86" customFormat="1" ht="13.5">
      <c r="A42" s="79" t="str">
        <f>IF(B42="Code",1+MAX(A$5:A41),"")</f>
        <v/>
      </c>
      <c r="B42" s="87">
        <f>VLOOKUP(A41,BasicHeadings,2,0)</f>
        <v>1101114</v>
      </c>
      <c r="C42" s="88"/>
      <c r="D42" s="87" t="str">
        <f>VLOOKUP(B42,Step1EN,2,0)</f>
        <v>Other bakery products</v>
      </c>
      <c r="E42" s="83">
        <v>1</v>
      </c>
      <c r="F42" s="16"/>
      <c r="G42" s="16"/>
      <c r="H42" s="17"/>
      <c r="I42" s="17"/>
      <c r="J42" s="17" t="s">
        <v>317</v>
      </c>
      <c r="K42" s="83"/>
      <c r="L42" s="89"/>
      <c r="M42" s="16"/>
    </row>
    <row r="43" spans="1:13" s="86" customFormat="1" ht="15" customHeight="1">
      <c r="A43" s="79" t="str">
        <f>IF(B43="Code",1+MAX(A$5:A42),"")</f>
        <v/>
      </c>
      <c r="B43" s="90"/>
      <c r="C43" s="91" t="s">
        <v>307</v>
      </c>
      <c r="D43" s="90"/>
      <c r="E43" s="83">
        <v>2</v>
      </c>
      <c r="F43" s="16"/>
      <c r="G43" s="16"/>
      <c r="H43" s="17"/>
      <c r="I43" s="17"/>
      <c r="J43" s="17" t="s">
        <v>317</v>
      </c>
      <c r="K43" s="83"/>
      <c r="L43" s="89"/>
      <c r="M43" s="16"/>
    </row>
    <row r="44" spans="1:13" s="86" customFormat="1" ht="13.5" customHeight="1">
      <c r="A44" s="79" t="str">
        <f>IF(B44="Code",1+MAX(A$5:A43),"")</f>
        <v/>
      </c>
      <c r="B44" s="92"/>
      <c r="C44" s="211" t="s">
        <v>356</v>
      </c>
      <c r="D44" s="212"/>
      <c r="E44" s="83">
        <v>3</v>
      </c>
      <c r="F44" s="16"/>
      <c r="G44" s="16"/>
      <c r="H44" s="17"/>
      <c r="I44" s="18"/>
      <c r="J44" s="17" t="s">
        <v>317</v>
      </c>
      <c r="K44" s="83"/>
      <c r="L44" s="89"/>
      <c r="M44" s="16"/>
    </row>
    <row r="45" spans="1:13" s="86" customFormat="1" ht="13.5">
      <c r="A45" s="79" t="str">
        <f>IF(B45="Code",1+MAX(A$5:A44),"")</f>
        <v/>
      </c>
      <c r="B45" s="93"/>
      <c r="C45" s="213"/>
      <c r="D45" s="214"/>
      <c r="E45" s="94">
        <v>4</v>
      </c>
      <c r="F45" s="16"/>
      <c r="G45" s="16"/>
      <c r="H45" s="17"/>
      <c r="I45" s="17"/>
      <c r="J45" s="17" t="s">
        <v>317</v>
      </c>
      <c r="K45" s="83"/>
      <c r="L45" s="89"/>
      <c r="M45" s="16"/>
    </row>
    <row r="46" spans="1:13" s="86" customFormat="1" ht="13.5">
      <c r="A46" s="79" t="str">
        <f>IF(B46="Code",1+MAX(A$5:A45),"")</f>
        <v/>
      </c>
      <c r="B46" s="95" t="s">
        <v>355</v>
      </c>
      <c r="C46" s="109"/>
      <c r="D46" s="96" t="str">
        <f>IF(ISNUMBER(C46),VLOOKUP(C46,Approaches,2,0),"")</f>
        <v/>
      </c>
      <c r="E46" s="83">
        <v>5</v>
      </c>
      <c r="F46" s="16"/>
      <c r="G46" s="17"/>
      <c r="H46" s="110"/>
      <c r="I46" s="19"/>
      <c r="J46" s="17" t="s">
        <v>317</v>
      </c>
      <c r="K46" s="94"/>
      <c r="L46" s="89"/>
      <c r="M46" s="16"/>
    </row>
    <row r="47" spans="1:13" s="86" customFormat="1" ht="13.5">
      <c r="A47" s="79"/>
      <c r="B47" s="95" t="s">
        <v>355</v>
      </c>
      <c r="C47" s="109"/>
      <c r="D47" s="93" t="str">
        <f>IF(ISNUMBER(C47),VLOOKUP(C47,Approaches,2,0),"")</f>
        <v/>
      </c>
      <c r="E47" s="83">
        <v>6</v>
      </c>
      <c r="F47" s="16"/>
      <c r="G47" s="17"/>
      <c r="H47" s="110"/>
      <c r="I47" s="19"/>
      <c r="J47" s="17"/>
      <c r="K47" s="94"/>
      <c r="L47" s="89"/>
      <c r="M47" s="16"/>
    </row>
    <row r="48" spans="1:13" s="86" customFormat="1" ht="13.5">
      <c r="A48" s="79"/>
      <c r="B48" s="95" t="s">
        <v>355</v>
      </c>
      <c r="C48" s="109"/>
      <c r="D48" s="93" t="str">
        <f>IF(ISNUMBER(C48),VLOOKUP(C48,Approaches,2,0),"")</f>
        <v/>
      </c>
      <c r="E48" s="83">
        <v>7</v>
      </c>
      <c r="F48" s="16"/>
      <c r="G48" s="17"/>
      <c r="H48" s="110"/>
      <c r="I48" s="19"/>
      <c r="J48" s="17"/>
      <c r="K48" s="94"/>
      <c r="L48" s="89"/>
      <c r="M48" s="16"/>
    </row>
    <row r="49" spans="1:13" s="86" customFormat="1" ht="13.5">
      <c r="A49" s="79"/>
      <c r="B49" s="95" t="s">
        <v>355</v>
      </c>
      <c r="C49" s="109"/>
      <c r="D49" s="93" t="str">
        <f>IF(ISNUMBER(C49),VLOOKUP(C49,Approaches,2,0),"")</f>
        <v/>
      </c>
      <c r="E49" s="83">
        <v>8</v>
      </c>
      <c r="F49" s="16"/>
      <c r="G49" s="17"/>
      <c r="H49" s="110"/>
      <c r="I49" s="19"/>
      <c r="J49" s="17"/>
      <c r="K49" s="94"/>
      <c r="L49" s="89"/>
      <c r="M49" s="16"/>
    </row>
    <row r="50" spans="1:13" s="86" customFormat="1" ht="13.5">
      <c r="A50" s="79"/>
      <c r="B50" s="95" t="s">
        <v>355</v>
      </c>
      <c r="C50" s="109"/>
      <c r="D50" s="97" t="str">
        <f>IF(ISNUMBER(C50),VLOOKUP(C50,Approaches,2,0),"")</f>
        <v/>
      </c>
      <c r="E50" s="83">
        <v>9</v>
      </c>
      <c r="F50" s="16"/>
      <c r="G50" s="17"/>
      <c r="H50" s="110"/>
      <c r="I50" s="19"/>
      <c r="J50" s="17"/>
      <c r="K50" s="94"/>
      <c r="L50" s="89"/>
      <c r="M50" s="16"/>
    </row>
    <row r="51" spans="1:13" s="86" customFormat="1" ht="14.25" thickBot="1">
      <c r="A51" s="79"/>
      <c r="B51" s="98"/>
      <c r="C51" s="98"/>
      <c r="D51" s="93"/>
      <c r="E51" s="83">
        <v>10</v>
      </c>
      <c r="F51" s="16"/>
      <c r="G51" s="17"/>
      <c r="H51" s="110"/>
      <c r="I51" s="20"/>
      <c r="J51" s="17"/>
      <c r="K51" s="94"/>
      <c r="L51" s="89"/>
      <c r="M51" s="16"/>
    </row>
    <row r="52" spans="1:13" s="86" customFormat="1" ht="14.25" thickBot="1">
      <c r="A52" s="79" t="str">
        <f>IF(B52="Code",1+MAX(A$5:A46),"")</f>
        <v/>
      </c>
      <c r="B52" s="99"/>
      <c r="C52" s="99"/>
      <c r="D52" s="99"/>
      <c r="E52" s="100"/>
      <c r="F52" s="101"/>
      <c r="G52" s="99" t="s">
        <v>259</v>
      </c>
      <c r="H52" s="102">
        <f>B42</f>
        <v>1101114</v>
      </c>
      <c r="I52" s="111"/>
      <c r="J52" s="100" t="s">
        <v>317</v>
      </c>
      <c r="K52" s="100"/>
      <c r="L52" s="100"/>
      <c r="M52" s="100"/>
    </row>
    <row r="53" spans="1:13" s="86" customFormat="1" ht="14.25" thickBot="1">
      <c r="A53" s="79">
        <f>IF(B53="Code",1+MAX(A$5:A52),"")</f>
        <v>5</v>
      </c>
      <c r="B53" s="80" t="s">
        <v>254</v>
      </c>
      <c r="C53" s="80"/>
      <c r="D53" s="81" t="s">
        <v>255</v>
      </c>
      <c r="E53" s="82"/>
      <c r="F53" s="81" t="s">
        <v>256</v>
      </c>
      <c r="G53" s="81" t="s">
        <v>257</v>
      </c>
      <c r="H53" s="82" t="s">
        <v>253</v>
      </c>
      <c r="I53" s="82" t="s">
        <v>258</v>
      </c>
      <c r="J53" s="82" t="s">
        <v>316</v>
      </c>
      <c r="K53" s="83"/>
      <c r="L53" s="84" t="str">
        <f>IF(AND(ISNUMBER(I64),ISNUMBER(H64)),"OK","")</f>
        <v/>
      </c>
      <c r="M53" s="85"/>
    </row>
    <row r="54" spans="1:13" s="86" customFormat="1" ht="13.5">
      <c r="A54" s="79" t="str">
        <f>IF(B54="Code",1+MAX(A$5:A53),"")</f>
        <v/>
      </c>
      <c r="B54" s="87">
        <f>VLOOKUP(A53,BasicHeadings,2,0)</f>
        <v>1101115</v>
      </c>
      <c r="C54" s="88"/>
      <c r="D54" s="87" t="str">
        <f>VLOOKUP(B54,Step1EN,2,0)</f>
        <v>Pasta products</v>
      </c>
      <c r="E54" s="83">
        <v>1</v>
      </c>
      <c r="F54" s="16"/>
      <c r="G54" s="16"/>
      <c r="H54" s="17"/>
      <c r="I54" s="17"/>
      <c r="J54" s="17" t="s">
        <v>317</v>
      </c>
      <c r="K54" s="83"/>
      <c r="L54" s="89"/>
      <c r="M54" s="16"/>
    </row>
    <row r="55" spans="1:13" s="86" customFormat="1" ht="15" customHeight="1">
      <c r="A55" s="79" t="str">
        <f>IF(B55="Code",1+MAX(A$5:A54),"")</f>
        <v/>
      </c>
      <c r="B55" s="90"/>
      <c r="C55" s="91" t="s">
        <v>307</v>
      </c>
      <c r="D55" s="90"/>
      <c r="E55" s="83">
        <v>2</v>
      </c>
      <c r="F55" s="16"/>
      <c r="G55" s="16"/>
      <c r="H55" s="17"/>
      <c r="I55" s="17"/>
      <c r="J55" s="17" t="s">
        <v>317</v>
      </c>
      <c r="K55" s="83"/>
      <c r="L55" s="89"/>
      <c r="M55" s="16"/>
    </row>
    <row r="56" spans="1:13" s="86" customFormat="1" ht="13.5" customHeight="1">
      <c r="A56" s="79" t="str">
        <f>IF(B56="Code",1+MAX(A$5:A55),"")</f>
        <v/>
      </c>
      <c r="B56" s="92"/>
      <c r="C56" s="211" t="s">
        <v>356</v>
      </c>
      <c r="D56" s="212"/>
      <c r="E56" s="83">
        <v>3</v>
      </c>
      <c r="F56" s="16"/>
      <c r="G56" s="16"/>
      <c r="H56" s="17"/>
      <c r="I56" s="18"/>
      <c r="J56" s="17" t="s">
        <v>317</v>
      </c>
      <c r="K56" s="83"/>
      <c r="L56" s="89"/>
      <c r="M56" s="16"/>
    </row>
    <row r="57" spans="1:13" s="86" customFormat="1" ht="13.5">
      <c r="A57" s="79" t="str">
        <f>IF(B57="Code",1+MAX(A$5:A56),"")</f>
        <v/>
      </c>
      <c r="B57" s="93"/>
      <c r="C57" s="213"/>
      <c r="D57" s="214"/>
      <c r="E57" s="94">
        <v>4</v>
      </c>
      <c r="F57" s="16"/>
      <c r="G57" s="16"/>
      <c r="H57" s="17"/>
      <c r="I57" s="17"/>
      <c r="J57" s="17" t="s">
        <v>317</v>
      </c>
      <c r="K57" s="83"/>
      <c r="L57" s="89"/>
      <c r="M57" s="16"/>
    </row>
    <row r="58" spans="1:13" s="86" customFormat="1" ht="13.5">
      <c r="A58" s="79" t="str">
        <f>IF(B58="Code",1+MAX(A$5:A57),"")</f>
        <v/>
      </c>
      <c r="B58" s="95" t="s">
        <v>355</v>
      </c>
      <c r="C58" s="109"/>
      <c r="D58" s="96" t="str">
        <f>IF(ISNUMBER(C58),VLOOKUP(C58,Approaches,2,0),"")</f>
        <v/>
      </c>
      <c r="E58" s="83">
        <v>5</v>
      </c>
      <c r="F58" s="16"/>
      <c r="G58" s="17"/>
      <c r="H58" s="110"/>
      <c r="I58" s="19"/>
      <c r="J58" s="17" t="s">
        <v>317</v>
      </c>
      <c r="K58" s="94"/>
      <c r="L58" s="89"/>
      <c r="M58" s="16"/>
    </row>
    <row r="59" spans="1:13" s="86" customFormat="1" ht="13.5">
      <c r="A59" s="79"/>
      <c r="B59" s="95" t="s">
        <v>355</v>
      </c>
      <c r="C59" s="109"/>
      <c r="D59" s="93" t="str">
        <f>IF(ISNUMBER(C59),VLOOKUP(C59,Approaches,2,0),"")</f>
        <v/>
      </c>
      <c r="E59" s="83">
        <v>6</v>
      </c>
      <c r="F59" s="16"/>
      <c r="G59" s="17"/>
      <c r="H59" s="110"/>
      <c r="I59" s="19"/>
      <c r="J59" s="17"/>
      <c r="K59" s="94"/>
      <c r="L59" s="89"/>
      <c r="M59" s="16"/>
    </row>
    <row r="60" spans="1:13" s="86" customFormat="1" ht="13.5">
      <c r="A60" s="79"/>
      <c r="B60" s="95" t="s">
        <v>355</v>
      </c>
      <c r="C60" s="109"/>
      <c r="D60" s="93" t="str">
        <f>IF(ISNUMBER(C60),VLOOKUP(C60,Approaches,2,0),"")</f>
        <v/>
      </c>
      <c r="E60" s="83">
        <v>7</v>
      </c>
      <c r="F60" s="16"/>
      <c r="G60" s="17"/>
      <c r="H60" s="110"/>
      <c r="I60" s="19"/>
      <c r="J60" s="17"/>
      <c r="K60" s="94"/>
      <c r="L60" s="89"/>
      <c r="M60" s="16"/>
    </row>
    <row r="61" spans="1:13" s="86" customFormat="1" ht="13.5">
      <c r="A61" s="79"/>
      <c r="B61" s="95" t="s">
        <v>355</v>
      </c>
      <c r="C61" s="109"/>
      <c r="D61" s="93" t="str">
        <f>IF(ISNUMBER(C61),VLOOKUP(C61,Approaches,2,0),"")</f>
        <v/>
      </c>
      <c r="E61" s="83">
        <v>8</v>
      </c>
      <c r="F61" s="16"/>
      <c r="G61" s="17"/>
      <c r="H61" s="110"/>
      <c r="I61" s="19"/>
      <c r="J61" s="17"/>
      <c r="K61" s="94"/>
      <c r="L61" s="89"/>
      <c r="M61" s="16"/>
    </row>
    <row r="62" spans="1:13" s="86" customFormat="1" ht="13.5">
      <c r="A62" s="79"/>
      <c r="B62" s="95" t="s">
        <v>355</v>
      </c>
      <c r="C62" s="109"/>
      <c r="D62" s="97" t="str">
        <f>IF(ISNUMBER(C62),VLOOKUP(C62,Approaches,2,0),"")</f>
        <v/>
      </c>
      <c r="E62" s="83">
        <v>9</v>
      </c>
      <c r="F62" s="16"/>
      <c r="G62" s="17"/>
      <c r="H62" s="110"/>
      <c r="I62" s="19"/>
      <c r="J62" s="17"/>
      <c r="K62" s="94"/>
      <c r="L62" s="89"/>
      <c r="M62" s="16"/>
    </row>
    <row r="63" spans="1:13" s="86" customFormat="1" ht="14.25" thickBot="1">
      <c r="A63" s="79"/>
      <c r="B63" s="98"/>
      <c r="C63" s="98"/>
      <c r="D63" s="93"/>
      <c r="E63" s="83">
        <v>10</v>
      </c>
      <c r="F63" s="16"/>
      <c r="G63" s="17"/>
      <c r="H63" s="110"/>
      <c r="I63" s="20"/>
      <c r="J63" s="17"/>
      <c r="K63" s="94"/>
      <c r="L63" s="89"/>
      <c r="M63" s="16"/>
    </row>
    <row r="64" spans="1:13" s="86" customFormat="1" ht="14.25" thickBot="1">
      <c r="A64" s="79" t="str">
        <f>IF(B64="Code",1+MAX(A$5:A58),"")</f>
        <v/>
      </c>
      <c r="B64" s="99"/>
      <c r="C64" s="99"/>
      <c r="D64" s="99"/>
      <c r="E64" s="100"/>
      <c r="F64" s="101"/>
      <c r="G64" s="99" t="s">
        <v>259</v>
      </c>
      <c r="H64" s="102">
        <f>B54</f>
        <v>1101115</v>
      </c>
      <c r="I64" s="111"/>
      <c r="J64" s="100" t="s">
        <v>317</v>
      </c>
      <c r="K64" s="100"/>
      <c r="L64" s="100"/>
      <c r="M64" s="100"/>
    </row>
    <row r="65" spans="1:13" s="86" customFormat="1" ht="14.25" thickBot="1">
      <c r="A65" s="79">
        <f>IF(B65="Code",1+MAX(A$5:A64),"")</f>
        <v>6</v>
      </c>
      <c r="B65" s="80" t="s">
        <v>254</v>
      </c>
      <c r="C65" s="80"/>
      <c r="D65" s="81" t="s">
        <v>255</v>
      </c>
      <c r="E65" s="82"/>
      <c r="F65" s="81" t="s">
        <v>256</v>
      </c>
      <c r="G65" s="81" t="s">
        <v>257</v>
      </c>
      <c r="H65" s="82" t="s">
        <v>253</v>
      </c>
      <c r="I65" s="82" t="s">
        <v>258</v>
      </c>
      <c r="J65" s="82" t="s">
        <v>316</v>
      </c>
      <c r="K65" s="83"/>
      <c r="L65" s="84" t="str">
        <f>IF(AND(ISNUMBER(I76),ISNUMBER(H76)),"OK","")</f>
        <v/>
      </c>
      <c r="M65" s="85"/>
    </row>
    <row r="66" spans="1:13" s="86" customFormat="1" ht="13.5">
      <c r="A66" s="79" t="str">
        <f>IF(B66="Code",1+MAX(A$5:A65),"")</f>
        <v/>
      </c>
      <c r="B66" s="87">
        <f>VLOOKUP(A65,BasicHeadings,2,0)</f>
        <v>1101121</v>
      </c>
      <c r="C66" s="88"/>
      <c r="D66" s="87" t="str">
        <f>VLOOKUP(B66,Step1EN,2,0)</f>
        <v>Beef and veal</v>
      </c>
      <c r="E66" s="83">
        <v>1</v>
      </c>
      <c r="F66" s="16"/>
      <c r="G66" s="16"/>
      <c r="H66" s="17"/>
      <c r="I66" s="17"/>
      <c r="J66" s="17" t="s">
        <v>317</v>
      </c>
      <c r="K66" s="83"/>
      <c r="L66" s="89"/>
      <c r="M66" s="16"/>
    </row>
    <row r="67" spans="1:13" s="86" customFormat="1" ht="15" customHeight="1">
      <c r="A67" s="79" t="str">
        <f>IF(B67="Code",1+MAX(A$5:A66),"")</f>
        <v/>
      </c>
      <c r="B67" s="90"/>
      <c r="C67" s="91" t="s">
        <v>307</v>
      </c>
      <c r="D67" s="90"/>
      <c r="E67" s="83">
        <v>2</v>
      </c>
      <c r="F67" s="16"/>
      <c r="G67" s="16"/>
      <c r="H67" s="17"/>
      <c r="I67" s="17"/>
      <c r="J67" s="17" t="s">
        <v>317</v>
      </c>
      <c r="K67" s="83"/>
      <c r="L67" s="89"/>
      <c r="M67" s="16"/>
    </row>
    <row r="68" spans="1:13" s="86" customFormat="1" ht="13.5" customHeight="1">
      <c r="A68" s="79" t="str">
        <f>IF(B68="Code",1+MAX(A$5:A67),"")</f>
        <v/>
      </c>
      <c r="B68" s="92"/>
      <c r="C68" s="211" t="s">
        <v>356</v>
      </c>
      <c r="D68" s="212"/>
      <c r="E68" s="83">
        <v>3</v>
      </c>
      <c r="F68" s="16"/>
      <c r="G68" s="16"/>
      <c r="H68" s="17"/>
      <c r="I68" s="18"/>
      <c r="J68" s="17" t="s">
        <v>317</v>
      </c>
      <c r="K68" s="83"/>
      <c r="L68" s="89"/>
      <c r="M68" s="16"/>
    </row>
    <row r="69" spans="1:13" s="86" customFormat="1" ht="13.5">
      <c r="A69" s="79" t="str">
        <f>IF(B69="Code",1+MAX(A$5:A68),"")</f>
        <v/>
      </c>
      <c r="B69" s="93"/>
      <c r="C69" s="213"/>
      <c r="D69" s="214"/>
      <c r="E69" s="94">
        <v>4</v>
      </c>
      <c r="F69" s="16"/>
      <c r="G69" s="16"/>
      <c r="H69" s="17"/>
      <c r="I69" s="17"/>
      <c r="J69" s="17" t="s">
        <v>317</v>
      </c>
      <c r="K69" s="83"/>
      <c r="L69" s="89"/>
      <c r="M69" s="16"/>
    </row>
    <row r="70" spans="1:13" s="86" customFormat="1" ht="13.5">
      <c r="A70" s="79" t="str">
        <f>IF(B70="Code",1+MAX(A$5:A69),"")</f>
        <v/>
      </c>
      <c r="B70" s="95" t="s">
        <v>355</v>
      </c>
      <c r="C70" s="109"/>
      <c r="D70" s="96" t="str">
        <f>IF(ISNUMBER(C70),VLOOKUP(C70,Approaches,2,0),"")</f>
        <v/>
      </c>
      <c r="E70" s="83">
        <v>5</v>
      </c>
      <c r="F70" s="16"/>
      <c r="G70" s="17"/>
      <c r="H70" s="110"/>
      <c r="I70" s="19"/>
      <c r="J70" s="17" t="s">
        <v>317</v>
      </c>
      <c r="K70" s="94"/>
      <c r="L70" s="89"/>
      <c r="M70" s="16"/>
    </row>
    <row r="71" spans="1:13" s="86" customFormat="1" ht="13.5">
      <c r="A71" s="79"/>
      <c r="B71" s="95" t="s">
        <v>355</v>
      </c>
      <c r="C71" s="109"/>
      <c r="D71" s="93" t="str">
        <f>IF(ISNUMBER(C71),VLOOKUP(C71,Approaches,2,0),"")</f>
        <v/>
      </c>
      <c r="E71" s="83">
        <v>6</v>
      </c>
      <c r="F71" s="16"/>
      <c r="G71" s="17"/>
      <c r="H71" s="110"/>
      <c r="I71" s="19"/>
      <c r="J71" s="17"/>
      <c r="K71" s="94"/>
      <c r="L71" s="89"/>
      <c r="M71" s="16"/>
    </row>
    <row r="72" spans="1:13" s="86" customFormat="1" ht="13.5">
      <c r="A72" s="79"/>
      <c r="B72" s="95" t="s">
        <v>355</v>
      </c>
      <c r="C72" s="109"/>
      <c r="D72" s="93" t="str">
        <f>IF(ISNUMBER(C72),VLOOKUP(C72,Approaches,2,0),"")</f>
        <v/>
      </c>
      <c r="E72" s="83">
        <v>7</v>
      </c>
      <c r="F72" s="16"/>
      <c r="G72" s="17"/>
      <c r="H72" s="110"/>
      <c r="I72" s="19"/>
      <c r="J72" s="17"/>
      <c r="K72" s="94"/>
      <c r="L72" s="89"/>
      <c r="M72" s="16"/>
    </row>
    <row r="73" spans="1:13" s="86" customFormat="1" ht="13.5">
      <c r="A73" s="79"/>
      <c r="B73" s="95" t="s">
        <v>355</v>
      </c>
      <c r="C73" s="109"/>
      <c r="D73" s="93" t="str">
        <f>IF(ISNUMBER(C73),VLOOKUP(C73,Approaches,2,0),"")</f>
        <v/>
      </c>
      <c r="E73" s="83">
        <v>8</v>
      </c>
      <c r="F73" s="16"/>
      <c r="G73" s="17"/>
      <c r="H73" s="110"/>
      <c r="I73" s="19"/>
      <c r="J73" s="17"/>
      <c r="K73" s="94"/>
      <c r="L73" s="89"/>
      <c r="M73" s="16"/>
    </row>
    <row r="74" spans="1:13" s="86" customFormat="1" ht="13.5">
      <c r="A74" s="79"/>
      <c r="B74" s="95" t="s">
        <v>355</v>
      </c>
      <c r="C74" s="109"/>
      <c r="D74" s="97" t="str">
        <f>IF(ISNUMBER(C74),VLOOKUP(C74,Approaches,2,0),"")</f>
        <v/>
      </c>
      <c r="E74" s="83">
        <v>9</v>
      </c>
      <c r="F74" s="16"/>
      <c r="G74" s="17"/>
      <c r="H74" s="110"/>
      <c r="I74" s="19"/>
      <c r="J74" s="17"/>
      <c r="K74" s="94"/>
      <c r="L74" s="89"/>
      <c r="M74" s="16"/>
    </row>
    <row r="75" spans="1:13" s="86" customFormat="1" ht="14.25" thickBot="1">
      <c r="A75" s="79"/>
      <c r="B75" s="98"/>
      <c r="C75" s="98"/>
      <c r="D75" s="93"/>
      <c r="E75" s="83">
        <v>10</v>
      </c>
      <c r="F75" s="16"/>
      <c r="G75" s="17"/>
      <c r="H75" s="110"/>
      <c r="I75" s="20"/>
      <c r="J75" s="17"/>
      <c r="K75" s="94"/>
      <c r="L75" s="89"/>
      <c r="M75" s="16"/>
    </row>
    <row r="76" spans="1:13" s="86" customFormat="1" ht="14.25" thickBot="1">
      <c r="A76" s="79" t="str">
        <f>IF(B76="Code",1+MAX(A$5:A70),"")</f>
        <v/>
      </c>
      <c r="B76" s="99"/>
      <c r="C76" s="99"/>
      <c r="D76" s="99"/>
      <c r="E76" s="100"/>
      <c r="F76" s="101"/>
      <c r="G76" s="99" t="s">
        <v>259</v>
      </c>
      <c r="H76" s="102">
        <f>B66</f>
        <v>1101121</v>
      </c>
      <c r="I76" s="111"/>
      <c r="J76" s="100" t="s">
        <v>317</v>
      </c>
      <c r="K76" s="100"/>
      <c r="L76" s="100"/>
      <c r="M76" s="100"/>
    </row>
    <row r="77" spans="1:13" s="86" customFormat="1" ht="14.25" thickBot="1">
      <c r="A77" s="79">
        <f>IF(B77="Code",1+MAX(A$5:A76),"")</f>
        <v>7</v>
      </c>
      <c r="B77" s="80" t="s">
        <v>254</v>
      </c>
      <c r="C77" s="80"/>
      <c r="D77" s="81" t="s">
        <v>255</v>
      </c>
      <c r="E77" s="82"/>
      <c r="F77" s="81" t="s">
        <v>256</v>
      </c>
      <c r="G77" s="81" t="s">
        <v>257</v>
      </c>
      <c r="H77" s="82" t="s">
        <v>253</v>
      </c>
      <c r="I77" s="82" t="s">
        <v>258</v>
      </c>
      <c r="J77" s="82" t="s">
        <v>316</v>
      </c>
      <c r="K77" s="83"/>
      <c r="L77" s="84" t="str">
        <f>IF(AND(ISNUMBER(I88),ISNUMBER(H88)),"OK","")</f>
        <v/>
      </c>
      <c r="M77" s="85"/>
    </row>
    <row r="78" spans="1:13" s="86" customFormat="1" ht="13.5">
      <c r="A78" s="79" t="str">
        <f>IF(B78="Code",1+MAX(A$5:A77),"")</f>
        <v/>
      </c>
      <c r="B78" s="87">
        <f>VLOOKUP(A77,BasicHeadings,2,0)</f>
        <v>1101122</v>
      </c>
      <c r="C78" s="88"/>
      <c r="D78" s="87" t="str">
        <f>VLOOKUP(B78,Step1EN,2,0)</f>
        <v>Pork</v>
      </c>
      <c r="E78" s="83">
        <v>1</v>
      </c>
      <c r="F78" s="16"/>
      <c r="G78" s="16"/>
      <c r="H78" s="17"/>
      <c r="I78" s="17"/>
      <c r="J78" s="17" t="s">
        <v>317</v>
      </c>
      <c r="K78" s="83"/>
      <c r="L78" s="89"/>
      <c r="M78" s="16"/>
    </row>
    <row r="79" spans="1:13" s="86" customFormat="1" ht="15" customHeight="1">
      <c r="A79" s="79" t="str">
        <f>IF(B79="Code",1+MAX(A$5:A78),"")</f>
        <v/>
      </c>
      <c r="B79" s="90"/>
      <c r="C79" s="91" t="s">
        <v>307</v>
      </c>
      <c r="D79" s="90"/>
      <c r="E79" s="83">
        <v>2</v>
      </c>
      <c r="F79" s="16"/>
      <c r="G79" s="16"/>
      <c r="H79" s="17"/>
      <c r="I79" s="17"/>
      <c r="J79" s="17" t="s">
        <v>317</v>
      </c>
      <c r="K79" s="83"/>
      <c r="L79" s="89"/>
      <c r="M79" s="16"/>
    </row>
    <row r="80" spans="1:13" s="86" customFormat="1" ht="13.5" customHeight="1">
      <c r="A80" s="79" t="str">
        <f>IF(B80="Code",1+MAX(A$5:A79),"")</f>
        <v/>
      </c>
      <c r="B80" s="92"/>
      <c r="C80" s="211" t="s">
        <v>356</v>
      </c>
      <c r="D80" s="212"/>
      <c r="E80" s="83">
        <v>3</v>
      </c>
      <c r="F80" s="16"/>
      <c r="G80" s="16"/>
      <c r="H80" s="17"/>
      <c r="I80" s="18"/>
      <c r="J80" s="17" t="s">
        <v>317</v>
      </c>
      <c r="K80" s="83"/>
      <c r="L80" s="89"/>
      <c r="M80" s="16"/>
    </row>
    <row r="81" spans="1:13" s="86" customFormat="1" ht="13.5">
      <c r="A81" s="79" t="str">
        <f>IF(B81="Code",1+MAX(A$5:A80),"")</f>
        <v/>
      </c>
      <c r="B81" s="93"/>
      <c r="C81" s="213"/>
      <c r="D81" s="214"/>
      <c r="E81" s="94">
        <v>4</v>
      </c>
      <c r="F81" s="16"/>
      <c r="G81" s="16"/>
      <c r="H81" s="17"/>
      <c r="I81" s="17"/>
      <c r="J81" s="17" t="s">
        <v>317</v>
      </c>
      <c r="K81" s="83"/>
      <c r="L81" s="89"/>
      <c r="M81" s="16"/>
    </row>
    <row r="82" spans="1:13" s="86" customFormat="1" ht="13.5">
      <c r="A82" s="79" t="str">
        <f>IF(B82="Code",1+MAX(A$5:A81),"")</f>
        <v/>
      </c>
      <c r="B82" s="95" t="s">
        <v>355</v>
      </c>
      <c r="C82" s="109"/>
      <c r="D82" s="96" t="str">
        <f>IF(ISNUMBER(C82),VLOOKUP(C82,Approaches,2,0),"")</f>
        <v/>
      </c>
      <c r="E82" s="83">
        <v>5</v>
      </c>
      <c r="F82" s="16"/>
      <c r="G82" s="17"/>
      <c r="H82" s="110"/>
      <c r="I82" s="19"/>
      <c r="J82" s="17" t="s">
        <v>317</v>
      </c>
      <c r="K82" s="94"/>
      <c r="L82" s="89"/>
      <c r="M82" s="16"/>
    </row>
    <row r="83" spans="1:13" s="86" customFormat="1" ht="13.5">
      <c r="A83" s="79"/>
      <c r="B83" s="95" t="s">
        <v>355</v>
      </c>
      <c r="C83" s="109"/>
      <c r="D83" s="93" t="str">
        <f>IF(ISNUMBER(C83),VLOOKUP(C83,Approaches,2,0),"")</f>
        <v/>
      </c>
      <c r="E83" s="83">
        <v>6</v>
      </c>
      <c r="F83" s="16"/>
      <c r="G83" s="17"/>
      <c r="H83" s="110"/>
      <c r="I83" s="19"/>
      <c r="J83" s="17"/>
      <c r="K83" s="94"/>
      <c r="L83" s="89"/>
      <c r="M83" s="16"/>
    </row>
    <row r="84" spans="1:13" s="86" customFormat="1" ht="13.5">
      <c r="A84" s="79"/>
      <c r="B84" s="95" t="s">
        <v>355</v>
      </c>
      <c r="C84" s="109"/>
      <c r="D84" s="93" t="str">
        <f>IF(ISNUMBER(C84),VLOOKUP(C84,Approaches,2,0),"")</f>
        <v/>
      </c>
      <c r="E84" s="83">
        <v>7</v>
      </c>
      <c r="F84" s="16"/>
      <c r="G84" s="17"/>
      <c r="H84" s="110"/>
      <c r="I84" s="19"/>
      <c r="J84" s="17"/>
      <c r="K84" s="94"/>
      <c r="L84" s="89"/>
      <c r="M84" s="16"/>
    </row>
    <row r="85" spans="1:13" s="86" customFormat="1" ht="13.5">
      <c r="A85" s="79"/>
      <c r="B85" s="95" t="s">
        <v>355</v>
      </c>
      <c r="C85" s="109"/>
      <c r="D85" s="93" t="str">
        <f>IF(ISNUMBER(C85),VLOOKUP(C85,Approaches,2,0),"")</f>
        <v/>
      </c>
      <c r="E85" s="83">
        <v>8</v>
      </c>
      <c r="F85" s="16"/>
      <c r="G85" s="17"/>
      <c r="H85" s="110"/>
      <c r="I85" s="19"/>
      <c r="J85" s="17"/>
      <c r="K85" s="94"/>
      <c r="L85" s="89"/>
      <c r="M85" s="16"/>
    </row>
    <row r="86" spans="1:13" s="86" customFormat="1" ht="13.5">
      <c r="A86" s="79"/>
      <c r="B86" s="95" t="s">
        <v>355</v>
      </c>
      <c r="C86" s="109"/>
      <c r="D86" s="97" t="str">
        <f>IF(ISNUMBER(C86),VLOOKUP(C86,Approaches,2,0),"")</f>
        <v/>
      </c>
      <c r="E86" s="83">
        <v>9</v>
      </c>
      <c r="F86" s="16"/>
      <c r="G86" s="17"/>
      <c r="H86" s="110"/>
      <c r="I86" s="19"/>
      <c r="J86" s="17"/>
      <c r="K86" s="94"/>
      <c r="L86" s="89"/>
      <c r="M86" s="16"/>
    </row>
    <row r="87" spans="1:13" s="86" customFormat="1" ht="14.25" thickBot="1">
      <c r="A87" s="79"/>
      <c r="B87" s="98"/>
      <c r="C87" s="98"/>
      <c r="D87" s="93"/>
      <c r="E87" s="83">
        <v>10</v>
      </c>
      <c r="F87" s="16"/>
      <c r="G87" s="17"/>
      <c r="H87" s="110"/>
      <c r="I87" s="20"/>
      <c r="J87" s="17"/>
      <c r="K87" s="94"/>
      <c r="L87" s="89"/>
      <c r="M87" s="16"/>
    </row>
    <row r="88" spans="1:13" s="86" customFormat="1" ht="14.25" thickBot="1">
      <c r="A88" s="79" t="str">
        <f>IF(B88="Code",1+MAX(A$5:A82),"")</f>
        <v/>
      </c>
      <c r="B88" s="99"/>
      <c r="C88" s="99"/>
      <c r="D88" s="99"/>
      <c r="E88" s="100"/>
      <c r="F88" s="101"/>
      <c r="G88" s="99" t="s">
        <v>259</v>
      </c>
      <c r="H88" s="102">
        <f>B78</f>
        <v>1101122</v>
      </c>
      <c r="I88" s="111"/>
      <c r="J88" s="100" t="s">
        <v>317</v>
      </c>
      <c r="K88" s="100"/>
      <c r="L88" s="100"/>
      <c r="M88" s="100"/>
    </row>
    <row r="89" spans="1:13" s="86" customFormat="1" ht="14.25" thickBot="1">
      <c r="A89" s="79">
        <f>IF(B89="Code",1+MAX(A$5:A88),"")</f>
        <v>8</v>
      </c>
      <c r="B89" s="80" t="s">
        <v>254</v>
      </c>
      <c r="C89" s="80"/>
      <c r="D89" s="81" t="s">
        <v>255</v>
      </c>
      <c r="E89" s="82"/>
      <c r="F89" s="81" t="s">
        <v>256</v>
      </c>
      <c r="G89" s="81" t="s">
        <v>257</v>
      </c>
      <c r="H89" s="82" t="s">
        <v>253</v>
      </c>
      <c r="I89" s="82" t="s">
        <v>258</v>
      </c>
      <c r="J89" s="82" t="s">
        <v>316</v>
      </c>
      <c r="K89" s="83"/>
      <c r="L89" s="84" t="str">
        <f>IF(AND(ISNUMBER(I100),ISNUMBER(H100)),"OK","")</f>
        <v/>
      </c>
      <c r="M89" s="85"/>
    </row>
    <row r="90" spans="1:13" s="86" customFormat="1" ht="13.5">
      <c r="A90" s="79" t="str">
        <f>IF(B90="Code",1+MAX(A$5:A89),"")</f>
        <v/>
      </c>
      <c r="B90" s="87">
        <f>VLOOKUP(A89,BasicHeadings,2,0)</f>
        <v>1101123</v>
      </c>
      <c r="C90" s="88"/>
      <c r="D90" s="87" t="str">
        <f>VLOOKUP(B90,Step1EN,2,0)</f>
        <v>Lamb, mutton and goat</v>
      </c>
      <c r="E90" s="83">
        <v>1</v>
      </c>
      <c r="F90" s="16"/>
      <c r="G90" s="16"/>
      <c r="H90" s="17"/>
      <c r="I90" s="17"/>
      <c r="J90" s="17" t="s">
        <v>317</v>
      </c>
      <c r="K90" s="83"/>
      <c r="L90" s="89"/>
      <c r="M90" s="16"/>
    </row>
    <row r="91" spans="1:13" s="86" customFormat="1" ht="15" customHeight="1">
      <c r="A91" s="79" t="str">
        <f>IF(B91="Code",1+MAX(A$5:A90),"")</f>
        <v/>
      </c>
      <c r="B91" s="90"/>
      <c r="C91" s="91" t="s">
        <v>307</v>
      </c>
      <c r="D91" s="90"/>
      <c r="E91" s="83">
        <v>2</v>
      </c>
      <c r="F91" s="16"/>
      <c r="G91" s="16"/>
      <c r="H91" s="17"/>
      <c r="I91" s="17"/>
      <c r="J91" s="17" t="s">
        <v>317</v>
      </c>
      <c r="K91" s="83"/>
      <c r="L91" s="89"/>
      <c r="M91" s="16"/>
    </row>
    <row r="92" spans="1:13" s="86" customFormat="1" ht="13.5" customHeight="1">
      <c r="A92" s="79" t="str">
        <f>IF(B92="Code",1+MAX(A$5:A91),"")</f>
        <v/>
      </c>
      <c r="B92" s="92"/>
      <c r="C92" s="211" t="s">
        <v>356</v>
      </c>
      <c r="D92" s="212"/>
      <c r="E92" s="83">
        <v>3</v>
      </c>
      <c r="F92" s="16"/>
      <c r="G92" s="16"/>
      <c r="H92" s="17"/>
      <c r="I92" s="18"/>
      <c r="J92" s="17" t="s">
        <v>317</v>
      </c>
      <c r="K92" s="83"/>
      <c r="L92" s="89"/>
      <c r="M92" s="16"/>
    </row>
    <row r="93" spans="1:13" s="86" customFormat="1" ht="13.5">
      <c r="A93" s="79" t="str">
        <f>IF(B93="Code",1+MAX(A$5:A92),"")</f>
        <v/>
      </c>
      <c r="B93" s="93"/>
      <c r="C93" s="213"/>
      <c r="D93" s="214"/>
      <c r="E93" s="94">
        <v>4</v>
      </c>
      <c r="F93" s="16"/>
      <c r="G93" s="16"/>
      <c r="H93" s="17"/>
      <c r="I93" s="17"/>
      <c r="J93" s="17" t="s">
        <v>317</v>
      </c>
      <c r="K93" s="83"/>
      <c r="L93" s="89"/>
      <c r="M93" s="16"/>
    </row>
    <row r="94" spans="1:13" s="86" customFormat="1" ht="13.5">
      <c r="A94" s="79" t="str">
        <f>IF(B94="Code",1+MAX(A$5:A93),"")</f>
        <v/>
      </c>
      <c r="B94" s="95" t="s">
        <v>355</v>
      </c>
      <c r="C94" s="109"/>
      <c r="D94" s="96" t="str">
        <f>IF(ISNUMBER(C94),VLOOKUP(C94,Approaches,2,0),"")</f>
        <v/>
      </c>
      <c r="E94" s="83">
        <v>5</v>
      </c>
      <c r="F94" s="16"/>
      <c r="G94" s="17"/>
      <c r="H94" s="110"/>
      <c r="I94" s="19"/>
      <c r="J94" s="17" t="s">
        <v>317</v>
      </c>
      <c r="K94" s="94"/>
      <c r="L94" s="89"/>
      <c r="M94" s="16"/>
    </row>
    <row r="95" spans="1:13" s="86" customFormat="1" ht="13.5">
      <c r="A95" s="79"/>
      <c r="B95" s="95" t="s">
        <v>355</v>
      </c>
      <c r="C95" s="109"/>
      <c r="D95" s="93" t="str">
        <f>IF(ISNUMBER(C95),VLOOKUP(C95,Approaches,2,0),"")</f>
        <v/>
      </c>
      <c r="E95" s="83">
        <v>6</v>
      </c>
      <c r="F95" s="16"/>
      <c r="G95" s="17"/>
      <c r="H95" s="110"/>
      <c r="I95" s="19"/>
      <c r="J95" s="17"/>
      <c r="K95" s="94"/>
      <c r="L95" s="89"/>
      <c r="M95" s="16"/>
    </row>
    <row r="96" spans="1:13" s="86" customFormat="1" ht="13.5">
      <c r="A96" s="79"/>
      <c r="B96" s="95" t="s">
        <v>355</v>
      </c>
      <c r="C96" s="109"/>
      <c r="D96" s="93" t="str">
        <f>IF(ISNUMBER(C96),VLOOKUP(C96,Approaches,2,0),"")</f>
        <v/>
      </c>
      <c r="E96" s="83">
        <v>7</v>
      </c>
      <c r="F96" s="16"/>
      <c r="G96" s="17"/>
      <c r="H96" s="110"/>
      <c r="I96" s="19"/>
      <c r="J96" s="17"/>
      <c r="K96" s="94"/>
      <c r="L96" s="89"/>
      <c r="M96" s="16"/>
    </row>
    <row r="97" spans="1:13" s="86" customFormat="1" ht="13.5">
      <c r="A97" s="79"/>
      <c r="B97" s="95" t="s">
        <v>355</v>
      </c>
      <c r="C97" s="109"/>
      <c r="D97" s="93" t="str">
        <f>IF(ISNUMBER(C97),VLOOKUP(C97,Approaches,2,0),"")</f>
        <v/>
      </c>
      <c r="E97" s="83">
        <v>8</v>
      </c>
      <c r="F97" s="16"/>
      <c r="G97" s="17"/>
      <c r="H97" s="110"/>
      <c r="I97" s="19"/>
      <c r="J97" s="17"/>
      <c r="K97" s="94"/>
      <c r="L97" s="89"/>
      <c r="M97" s="16"/>
    </row>
    <row r="98" spans="1:13" s="86" customFormat="1" ht="13.5">
      <c r="A98" s="79"/>
      <c r="B98" s="95" t="s">
        <v>355</v>
      </c>
      <c r="C98" s="109"/>
      <c r="D98" s="97" t="str">
        <f>IF(ISNUMBER(C98),VLOOKUP(C98,Approaches,2,0),"")</f>
        <v/>
      </c>
      <c r="E98" s="83">
        <v>9</v>
      </c>
      <c r="F98" s="16"/>
      <c r="G98" s="17"/>
      <c r="H98" s="110"/>
      <c r="I98" s="19"/>
      <c r="J98" s="17"/>
      <c r="K98" s="94"/>
      <c r="L98" s="89"/>
      <c r="M98" s="16"/>
    </row>
    <row r="99" spans="1:13" s="86" customFormat="1" ht="14.25" thickBot="1">
      <c r="A99" s="79"/>
      <c r="B99" s="98"/>
      <c r="C99" s="98"/>
      <c r="D99" s="93"/>
      <c r="E99" s="83">
        <v>10</v>
      </c>
      <c r="F99" s="16"/>
      <c r="G99" s="17"/>
      <c r="H99" s="110"/>
      <c r="I99" s="20"/>
      <c r="J99" s="17"/>
      <c r="K99" s="94"/>
      <c r="L99" s="89"/>
      <c r="M99" s="16"/>
    </row>
    <row r="100" spans="1:13" s="86" customFormat="1" ht="14.25" thickBot="1">
      <c r="A100" s="79" t="str">
        <f>IF(B100="Code",1+MAX(A$5:A94),"")</f>
        <v/>
      </c>
      <c r="B100" s="99"/>
      <c r="C100" s="99"/>
      <c r="D100" s="99"/>
      <c r="E100" s="100"/>
      <c r="F100" s="101"/>
      <c r="G100" s="99" t="s">
        <v>259</v>
      </c>
      <c r="H100" s="102">
        <f>B90</f>
        <v>1101123</v>
      </c>
      <c r="I100" s="111"/>
      <c r="J100" s="100" t="s">
        <v>317</v>
      </c>
      <c r="K100" s="100"/>
      <c r="L100" s="100"/>
      <c r="M100" s="100"/>
    </row>
    <row r="101" spans="1:13" s="86" customFormat="1" ht="14.25" thickBot="1">
      <c r="A101" s="79">
        <f>IF(B101="Code",1+MAX(A$5:A100),"")</f>
        <v>9</v>
      </c>
      <c r="B101" s="80" t="s">
        <v>254</v>
      </c>
      <c r="C101" s="80"/>
      <c r="D101" s="81" t="s">
        <v>255</v>
      </c>
      <c r="E101" s="82"/>
      <c r="F101" s="81" t="s">
        <v>256</v>
      </c>
      <c r="G101" s="81" t="s">
        <v>257</v>
      </c>
      <c r="H101" s="82" t="s">
        <v>253</v>
      </c>
      <c r="I101" s="82" t="s">
        <v>258</v>
      </c>
      <c r="J101" s="82" t="s">
        <v>316</v>
      </c>
      <c r="K101" s="83"/>
      <c r="L101" s="84" t="str">
        <f>IF(AND(ISNUMBER(I112),ISNUMBER(H112)),"OK","")</f>
        <v/>
      </c>
      <c r="M101" s="85"/>
    </row>
    <row r="102" spans="1:13" s="86" customFormat="1" ht="13.5">
      <c r="A102" s="79" t="str">
        <f>IF(B102="Code",1+MAX(A$5:A101),"")</f>
        <v/>
      </c>
      <c r="B102" s="87">
        <f>VLOOKUP(A101,BasicHeadings,2,0)</f>
        <v>1101124</v>
      </c>
      <c r="C102" s="88"/>
      <c r="D102" s="87" t="str">
        <f>VLOOKUP(B102,Step1EN,2,0)</f>
        <v>Poultry</v>
      </c>
      <c r="E102" s="83">
        <v>1</v>
      </c>
      <c r="F102" s="16"/>
      <c r="G102" s="16"/>
      <c r="H102" s="17"/>
      <c r="I102" s="17"/>
      <c r="J102" s="17" t="s">
        <v>317</v>
      </c>
      <c r="K102" s="83"/>
      <c r="L102" s="89"/>
      <c r="M102" s="16"/>
    </row>
    <row r="103" spans="1:13" s="86" customFormat="1" ht="15" customHeight="1">
      <c r="A103" s="79" t="str">
        <f>IF(B103="Code",1+MAX(A$5:A102),"")</f>
        <v/>
      </c>
      <c r="B103" s="90"/>
      <c r="C103" s="91" t="s">
        <v>307</v>
      </c>
      <c r="D103" s="90"/>
      <c r="E103" s="83">
        <v>2</v>
      </c>
      <c r="F103" s="16"/>
      <c r="G103" s="16"/>
      <c r="H103" s="17"/>
      <c r="I103" s="17"/>
      <c r="J103" s="17" t="s">
        <v>317</v>
      </c>
      <c r="K103" s="83"/>
      <c r="L103" s="89"/>
      <c r="M103" s="16"/>
    </row>
    <row r="104" spans="1:13" s="86" customFormat="1" ht="13.5" customHeight="1">
      <c r="A104" s="79" t="str">
        <f>IF(B104="Code",1+MAX(A$5:A103),"")</f>
        <v/>
      </c>
      <c r="B104" s="92"/>
      <c r="C104" s="211" t="s">
        <v>356</v>
      </c>
      <c r="D104" s="212"/>
      <c r="E104" s="83">
        <v>3</v>
      </c>
      <c r="F104" s="16"/>
      <c r="G104" s="16"/>
      <c r="H104" s="17"/>
      <c r="I104" s="18"/>
      <c r="J104" s="17" t="s">
        <v>317</v>
      </c>
      <c r="K104" s="83"/>
      <c r="L104" s="89"/>
      <c r="M104" s="16"/>
    </row>
    <row r="105" spans="1:13" s="86" customFormat="1" ht="13.5">
      <c r="A105" s="79" t="str">
        <f>IF(B105="Code",1+MAX(A$5:A104),"")</f>
        <v/>
      </c>
      <c r="B105" s="93"/>
      <c r="C105" s="213"/>
      <c r="D105" s="214"/>
      <c r="E105" s="94">
        <v>4</v>
      </c>
      <c r="F105" s="16"/>
      <c r="G105" s="16"/>
      <c r="H105" s="17"/>
      <c r="I105" s="17"/>
      <c r="J105" s="17" t="s">
        <v>317</v>
      </c>
      <c r="K105" s="83"/>
      <c r="L105" s="89"/>
      <c r="M105" s="16"/>
    </row>
    <row r="106" spans="1:13" s="86" customFormat="1" ht="13.5">
      <c r="A106" s="79" t="str">
        <f>IF(B106="Code",1+MAX(A$5:A105),"")</f>
        <v/>
      </c>
      <c r="B106" s="95" t="s">
        <v>355</v>
      </c>
      <c r="C106" s="109"/>
      <c r="D106" s="96" t="str">
        <f>IF(ISNUMBER(C106),VLOOKUP(C106,Approaches,2,0),"")</f>
        <v/>
      </c>
      <c r="E106" s="83">
        <v>5</v>
      </c>
      <c r="F106" s="16"/>
      <c r="G106" s="17"/>
      <c r="H106" s="110"/>
      <c r="I106" s="19"/>
      <c r="J106" s="17" t="s">
        <v>317</v>
      </c>
      <c r="K106" s="94"/>
      <c r="L106" s="89"/>
      <c r="M106" s="16"/>
    </row>
    <row r="107" spans="1:13" s="86" customFormat="1" ht="13.5">
      <c r="A107" s="79"/>
      <c r="B107" s="95" t="s">
        <v>355</v>
      </c>
      <c r="C107" s="109"/>
      <c r="D107" s="93" t="str">
        <f>IF(ISNUMBER(C107),VLOOKUP(C107,Approaches,2,0),"")</f>
        <v/>
      </c>
      <c r="E107" s="83">
        <v>6</v>
      </c>
      <c r="F107" s="16"/>
      <c r="G107" s="17"/>
      <c r="H107" s="110"/>
      <c r="I107" s="19"/>
      <c r="J107" s="17"/>
      <c r="K107" s="94"/>
      <c r="L107" s="89"/>
      <c r="M107" s="16"/>
    </row>
    <row r="108" spans="1:13" s="86" customFormat="1" ht="13.5">
      <c r="A108" s="79"/>
      <c r="B108" s="95" t="s">
        <v>355</v>
      </c>
      <c r="C108" s="109"/>
      <c r="D108" s="93" t="str">
        <f>IF(ISNUMBER(C108),VLOOKUP(C108,Approaches,2,0),"")</f>
        <v/>
      </c>
      <c r="E108" s="83">
        <v>7</v>
      </c>
      <c r="F108" s="16"/>
      <c r="G108" s="17"/>
      <c r="H108" s="110"/>
      <c r="I108" s="19"/>
      <c r="J108" s="17"/>
      <c r="K108" s="94"/>
      <c r="L108" s="89"/>
      <c r="M108" s="16"/>
    </row>
    <row r="109" spans="1:13" s="86" customFormat="1" ht="13.5">
      <c r="A109" s="79"/>
      <c r="B109" s="95" t="s">
        <v>355</v>
      </c>
      <c r="C109" s="109"/>
      <c r="D109" s="93" t="str">
        <f>IF(ISNUMBER(C109),VLOOKUP(C109,Approaches,2,0),"")</f>
        <v/>
      </c>
      <c r="E109" s="83">
        <v>8</v>
      </c>
      <c r="F109" s="16"/>
      <c r="G109" s="17"/>
      <c r="H109" s="110"/>
      <c r="I109" s="19"/>
      <c r="J109" s="17"/>
      <c r="K109" s="94"/>
      <c r="L109" s="89"/>
      <c r="M109" s="16"/>
    </row>
    <row r="110" spans="1:13" s="86" customFormat="1" ht="13.5">
      <c r="A110" s="79"/>
      <c r="B110" s="95" t="s">
        <v>355</v>
      </c>
      <c r="C110" s="109"/>
      <c r="D110" s="97" t="str">
        <f>IF(ISNUMBER(C110),VLOOKUP(C110,Approaches,2,0),"")</f>
        <v/>
      </c>
      <c r="E110" s="83">
        <v>9</v>
      </c>
      <c r="F110" s="16"/>
      <c r="G110" s="17"/>
      <c r="H110" s="110"/>
      <c r="I110" s="19"/>
      <c r="J110" s="17"/>
      <c r="K110" s="94"/>
      <c r="L110" s="89"/>
      <c r="M110" s="16"/>
    </row>
    <row r="111" spans="1:13" s="86" customFormat="1" ht="14.25" thickBot="1">
      <c r="A111" s="79"/>
      <c r="B111" s="98"/>
      <c r="C111" s="98"/>
      <c r="D111" s="93"/>
      <c r="E111" s="83">
        <v>10</v>
      </c>
      <c r="F111" s="16"/>
      <c r="G111" s="17"/>
      <c r="H111" s="110"/>
      <c r="I111" s="20"/>
      <c r="J111" s="17"/>
      <c r="K111" s="94"/>
      <c r="L111" s="89"/>
      <c r="M111" s="16"/>
    </row>
    <row r="112" spans="1:13" s="86" customFormat="1" ht="14.25" thickBot="1">
      <c r="A112" s="79" t="str">
        <f>IF(B112="Code",1+MAX(A$5:A106),"")</f>
        <v/>
      </c>
      <c r="B112" s="99"/>
      <c r="C112" s="99"/>
      <c r="D112" s="99"/>
      <c r="E112" s="100"/>
      <c r="F112" s="101"/>
      <c r="G112" s="99" t="s">
        <v>259</v>
      </c>
      <c r="H112" s="102">
        <f>B102</f>
        <v>1101124</v>
      </c>
      <c r="I112" s="111"/>
      <c r="J112" s="100" t="s">
        <v>317</v>
      </c>
      <c r="K112" s="100"/>
      <c r="L112" s="100"/>
      <c r="M112" s="100"/>
    </row>
    <row r="113" spans="1:13" s="86" customFormat="1" ht="14.25" thickBot="1">
      <c r="A113" s="79">
        <f>IF(B113="Code",1+MAX(A$5:A112),"")</f>
        <v>10</v>
      </c>
      <c r="B113" s="80" t="s">
        <v>254</v>
      </c>
      <c r="C113" s="80"/>
      <c r="D113" s="81" t="s">
        <v>255</v>
      </c>
      <c r="E113" s="82"/>
      <c r="F113" s="81" t="s">
        <v>256</v>
      </c>
      <c r="G113" s="81" t="s">
        <v>257</v>
      </c>
      <c r="H113" s="82" t="s">
        <v>253</v>
      </c>
      <c r="I113" s="82" t="s">
        <v>258</v>
      </c>
      <c r="J113" s="82" t="s">
        <v>316</v>
      </c>
      <c r="K113" s="83"/>
      <c r="L113" s="84" t="str">
        <f>IF(AND(ISNUMBER(I124),ISNUMBER(H124)),"OK","")</f>
        <v/>
      </c>
      <c r="M113" s="85"/>
    </row>
    <row r="114" spans="1:13" s="86" customFormat="1" ht="13.5">
      <c r="A114" s="79" t="str">
        <f>IF(B114="Code",1+MAX(A$5:A113),"")</f>
        <v/>
      </c>
      <c r="B114" s="87">
        <f>VLOOKUP(A113,BasicHeadings,2,0)</f>
        <v>1101125</v>
      </c>
      <c r="C114" s="88"/>
      <c r="D114" s="87" t="str">
        <f>VLOOKUP(B114,Step1EN,2,0)</f>
        <v>Other meats and meat preparations</v>
      </c>
      <c r="E114" s="83">
        <v>1</v>
      </c>
      <c r="F114" s="16"/>
      <c r="G114" s="16"/>
      <c r="H114" s="17"/>
      <c r="I114" s="17"/>
      <c r="J114" s="17" t="s">
        <v>317</v>
      </c>
      <c r="K114" s="83"/>
      <c r="L114" s="89"/>
      <c r="M114" s="16"/>
    </row>
    <row r="115" spans="1:13" s="86" customFormat="1" ht="15" customHeight="1">
      <c r="A115" s="79" t="str">
        <f>IF(B115="Code",1+MAX(A$5:A114),"")</f>
        <v/>
      </c>
      <c r="B115" s="90"/>
      <c r="C115" s="91" t="s">
        <v>307</v>
      </c>
      <c r="D115" s="90"/>
      <c r="E115" s="83">
        <v>2</v>
      </c>
      <c r="F115" s="16"/>
      <c r="G115" s="16"/>
      <c r="H115" s="17"/>
      <c r="I115" s="17"/>
      <c r="J115" s="17" t="s">
        <v>317</v>
      </c>
      <c r="K115" s="83"/>
      <c r="L115" s="89"/>
      <c r="M115" s="16"/>
    </row>
    <row r="116" spans="1:13" s="86" customFormat="1" ht="13.5" customHeight="1">
      <c r="A116" s="79" t="str">
        <f>IF(B116="Code",1+MAX(A$5:A115),"")</f>
        <v/>
      </c>
      <c r="B116" s="92"/>
      <c r="C116" s="211" t="s">
        <v>356</v>
      </c>
      <c r="D116" s="212"/>
      <c r="E116" s="83">
        <v>3</v>
      </c>
      <c r="F116" s="16"/>
      <c r="G116" s="16"/>
      <c r="H116" s="17"/>
      <c r="I116" s="18"/>
      <c r="J116" s="17" t="s">
        <v>317</v>
      </c>
      <c r="K116" s="83"/>
      <c r="L116" s="89"/>
      <c r="M116" s="16"/>
    </row>
    <row r="117" spans="1:13" s="86" customFormat="1" ht="13.5">
      <c r="A117" s="79" t="str">
        <f>IF(B117="Code",1+MAX(A$5:A116),"")</f>
        <v/>
      </c>
      <c r="B117" s="93"/>
      <c r="C117" s="213"/>
      <c r="D117" s="214"/>
      <c r="E117" s="94">
        <v>4</v>
      </c>
      <c r="F117" s="16"/>
      <c r="G117" s="16"/>
      <c r="H117" s="17"/>
      <c r="I117" s="17"/>
      <c r="J117" s="17" t="s">
        <v>317</v>
      </c>
      <c r="K117" s="83"/>
      <c r="L117" s="89"/>
      <c r="M117" s="16"/>
    </row>
    <row r="118" spans="1:13" s="86" customFormat="1" ht="13.5">
      <c r="A118" s="79" t="str">
        <f>IF(B118="Code",1+MAX(A$5:A117),"")</f>
        <v/>
      </c>
      <c r="B118" s="95" t="s">
        <v>355</v>
      </c>
      <c r="C118" s="109"/>
      <c r="D118" s="96" t="str">
        <f>IF(ISNUMBER(C118),VLOOKUP(C118,Approaches,2,0),"")</f>
        <v/>
      </c>
      <c r="E118" s="83">
        <v>5</v>
      </c>
      <c r="F118" s="16"/>
      <c r="G118" s="17"/>
      <c r="H118" s="110"/>
      <c r="I118" s="19"/>
      <c r="J118" s="17" t="s">
        <v>317</v>
      </c>
      <c r="K118" s="94"/>
      <c r="L118" s="89"/>
      <c r="M118" s="16"/>
    </row>
    <row r="119" spans="1:13" s="86" customFormat="1" ht="13.5">
      <c r="A119" s="79"/>
      <c r="B119" s="95" t="s">
        <v>355</v>
      </c>
      <c r="C119" s="109"/>
      <c r="D119" s="93" t="str">
        <f>IF(ISNUMBER(C119),VLOOKUP(C119,Approaches,2,0),"")</f>
        <v/>
      </c>
      <c r="E119" s="83">
        <v>6</v>
      </c>
      <c r="F119" s="16"/>
      <c r="G119" s="17"/>
      <c r="H119" s="110"/>
      <c r="I119" s="19"/>
      <c r="J119" s="17"/>
      <c r="K119" s="94"/>
      <c r="L119" s="89"/>
      <c r="M119" s="16"/>
    </row>
    <row r="120" spans="1:13" s="86" customFormat="1" ht="13.5">
      <c r="A120" s="79"/>
      <c r="B120" s="95" t="s">
        <v>355</v>
      </c>
      <c r="C120" s="109"/>
      <c r="D120" s="93" t="str">
        <f>IF(ISNUMBER(C120),VLOOKUP(C120,Approaches,2,0),"")</f>
        <v/>
      </c>
      <c r="E120" s="83">
        <v>7</v>
      </c>
      <c r="F120" s="16"/>
      <c r="G120" s="17"/>
      <c r="H120" s="110"/>
      <c r="I120" s="19"/>
      <c r="J120" s="17"/>
      <c r="K120" s="94"/>
      <c r="L120" s="89"/>
      <c r="M120" s="16"/>
    </row>
    <row r="121" spans="1:13" s="86" customFormat="1" ht="13.5">
      <c r="A121" s="79"/>
      <c r="B121" s="95" t="s">
        <v>355</v>
      </c>
      <c r="C121" s="109"/>
      <c r="D121" s="93" t="str">
        <f>IF(ISNUMBER(C121),VLOOKUP(C121,Approaches,2,0),"")</f>
        <v/>
      </c>
      <c r="E121" s="83">
        <v>8</v>
      </c>
      <c r="F121" s="16"/>
      <c r="G121" s="17"/>
      <c r="H121" s="110"/>
      <c r="I121" s="19"/>
      <c r="J121" s="17"/>
      <c r="K121" s="94"/>
      <c r="L121" s="89"/>
      <c r="M121" s="16"/>
    </row>
    <row r="122" spans="1:13" s="86" customFormat="1" ht="13.5">
      <c r="A122" s="79"/>
      <c r="B122" s="95" t="s">
        <v>355</v>
      </c>
      <c r="C122" s="109"/>
      <c r="D122" s="97" t="str">
        <f>IF(ISNUMBER(C122),VLOOKUP(C122,Approaches,2,0),"")</f>
        <v/>
      </c>
      <c r="E122" s="83">
        <v>9</v>
      </c>
      <c r="F122" s="16"/>
      <c r="G122" s="17"/>
      <c r="H122" s="110"/>
      <c r="I122" s="19"/>
      <c r="J122" s="17"/>
      <c r="K122" s="94"/>
      <c r="L122" s="89"/>
      <c r="M122" s="16"/>
    </row>
    <row r="123" spans="1:13" s="86" customFormat="1" ht="14.25" thickBot="1">
      <c r="A123" s="79"/>
      <c r="B123" s="98"/>
      <c r="C123" s="98"/>
      <c r="D123" s="93"/>
      <c r="E123" s="83">
        <v>10</v>
      </c>
      <c r="F123" s="16"/>
      <c r="G123" s="17"/>
      <c r="H123" s="110"/>
      <c r="I123" s="20"/>
      <c r="J123" s="17"/>
      <c r="K123" s="94"/>
      <c r="L123" s="89"/>
      <c r="M123" s="16"/>
    </row>
    <row r="124" spans="1:13" s="86" customFormat="1" ht="14.25" thickBot="1">
      <c r="A124" s="79" t="str">
        <f>IF(B124="Code",1+MAX(A$5:A118),"")</f>
        <v/>
      </c>
      <c r="B124" s="99"/>
      <c r="C124" s="99"/>
      <c r="D124" s="99"/>
      <c r="E124" s="100"/>
      <c r="F124" s="101"/>
      <c r="G124" s="99" t="s">
        <v>259</v>
      </c>
      <c r="H124" s="102">
        <f>B114</f>
        <v>1101125</v>
      </c>
      <c r="I124" s="111"/>
      <c r="J124" s="100" t="s">
        <v>317</v>
      </c>
      <c r="K124" s="100"/>
      <c r="L124" s="100"/>
      <c r="M124" s="100"/>
    </row>
    <row r="125" spans="1:13" s="86" customFormat="1" ht="14.25" thickBot="1">
      <c r="A125" s="79">
        <f>IF(B125="Code",1+MAX(A$5:A124),"")</f>
        <v>11</v>
      </c>
      <c r="B125" s="80" t="s">
        <v>254</v>
      </c>
      <c r="C125" s="80"/>
      <c r="D125" s="81" t="s">
        <v>255</v>
      </c>
      <c r="E125" s="82"/>
      <c r="F125" s="81" t="s">
        <v>256</v>
      </c>
      <c r="G125" s="81" t="s">
        <v>257</v>
      </c>
      <c r="H125" s="82" t="s">
        <v>253</v>
      </c>
      <c r="I125" s="82" t="s">
        <v>258</v>
      </c>
      <c r="J125" s="82" t="s">
        <v>316</v>
      </c>
      <c r="K125" s="83"/>
      <c r="L125" s="84" t="str">
        <f>IF(AND(ISNUMBER(I136),ISNUMBER(H136)),"OK","")</f>
        <v/>
      </c>
      <c r="M125" s="85"/>
    </row>
    <row r="126" spans="1:13" s="86" customFormat="1" ht="13.5">
      <c r="A126" s="79" t="str">
        <f>IF(B126="Code",1+MAX(A$5:A125),"")</f>
        <v/>
      </c>
      <c r="B126" s="87">
        <f>VLOOKUP(A125,BasicHeadings,2,0)</f>
        <v>1101131</v>
      </c>
      <c r="C126" s="88"/>
      <c r="D126" s="87" t="str">
        <f>VLOOKUP(B126,Step1EN,2,0)</f>
        <v>Fresh, chilled or frozen fish and seafood</v>
      </c>
      <c r="E126" s="83">
        <v>1</v>
      </c>
      <c r="F126" s="16"/>
      <c r="G126" s="16"/>
      <c r="H126" s="17"/>
      <c r="I126" s="17"/>
      <c r="J126" s="17" t="s">
        <v>317</v>
      </c>
      <c r="K126" s="83"/>
      <c r="L126" s="89"/>
      <c r="M126" s="16"/>
    </row>
    <row r="127" spans="1:13" s="86" customFormat="1" ht="15" customHeight="1">
      <c r="A127" s="79" t="str">
        <f>IF(B127="Code",1+MAX(A$5:A126),"")</f>
        <v/>
      </c>
      <c r="B127" s="90"/>
      <c r="C127" s="91" t="s">
        <v>307</v>
      </c>
      <c r="D127" s="90"/>
      <c r="E127" s="83">
        <v>2</v>
      </c>
      <c r="F127" s="16"/>
      <c r="G127" s="16"/>
      <c r="H127" s="17"/>
      <c r="I127" s="17"/>
      <c r="J127" s="17" t="s">
        <v>317</v>
      </c>
      <c r="K127" s="83"/>
      <c r="L127" s="89"/>
      <c r="M127" s="16"/>
    </row>
    <row r="128" spans="1:13" s="86" customFormat="1" ht="13.5" customHeight="1">
      <c r="A128" s="79" t="str">
        <f>IF(B128="Code",1+MAX(A$5:A127),"")</f>
        <v/>
      </c>
      <c r="B128" s="92"/>
      <c r="C128" s="211" t="s">
        <v>356</v>
      </c>
      <c r="D128" s="212"/>
      <c r="E128" s="83">
        <v>3</v>
      </c>
      <c r="F128" s="16"/>
      <c r="G128" s="16"/>
      <c r="H128" s="17"/>
      <c r="I128" s="18"/>
      <c r="J128" s="17" t="s">
        <v>317</v>
      </c>
      <c r="K128" s="83"/>
      <c r="L128" s="89"/>
      <c r="M128" s="16"/>
    </row>
    <row r="129" spans="1:13" s="86" customFormat="1" ht="13.5">
      <c r="A129" s="79" t="str">
        <f>IF(B129="Code",1+MAX(A$5:A128),"")</f>
        <v/>
      </c>
      <c r="B129" s="93"/>
      <c r="C129" s="213"/>
      <c r="D129" s="214"/>
      <c r="E129" s="94">
        <v>4</v>
      </c>
      <c r="F129" s="16"/>
      <c r="G129" s="16"/>
      <c r="H129" s="17"/>
      <c r="I129" s="17"/>
      <c r="J129" s="17" t="s">
        <v>317</v>
      </c>
      <c r="K129" s="83"/>
      <c r="L129" s="89"/>
      <c r="M129" s="16"/>
    </row>
    <row r="130" spans="1:13" s="86" customFormat="1" ht="13.5">
      <c r="A130" s="79" t="str">
        <f>IF(B130="Code",1+MAX(A$5:A129),"")</f>
        <v/>
      </c>
      <c r="B130" s="95" t="s">
        <v>355</v>
      </c>
      <c r="C130" s="109"/>
      <c r="D130" s="96" t="str">
        <f>IF(ISNUMBER(C130),VLOOKUP(C130,Approaches,2,0),"")</f>
        <v/>
      </c>
      <c r="E130" s="83">
        <v>5</v>
      </c>
      <c r="F130" s="16"/>
      <c r="G130" s="17"/>
      <c r="H130" s="110"/>
      <c r="I130" s="19"/>
      <c r="J130" s="17" t="s">
        <v>317</v>
      </c>
      <c r="K130" s="94"/>
      <c r="L130" s="89"/>
      <c r="M130" s="16"/>
    </row>
    <row r="131" spans="1:13" s="86" customFormat="1" ht="13.5">
      <c r="A131" s="79"/>
      <c r="B131" s="95" t="s">
        <v>355</v>
      </c>
      <c r="C131" s="109"/>
      <c r="D131" s="93" t="str">
        <f>IF(ISNUMBER(C131),VLOOKUP(C131,Approaches,2,0),"")</f>
        <v/>
      </c>
      <c r="E131" s="83">
        <v>6</v>
      </c>
      <c r="F131" s="16"/>
      <c r="G131" s="17"/>
      <c r="H131" s="110"/>
      <c r="I131" s="19"/>
      <c r="J131" s="17"/>
      <c r="K131" s="94"/>
      <c r="L131" s="89"/>
      <c r="M131" s="16"/>
    </row>
    <row r="132" spans="1:13" s="86" customFormat="1" ht="13.5">
      <c r="A132" s="79"/>
      <c r="B132" s="95" t="s">
        <v>355</v>
      </c>
      <c r="C132" s="109"/>
      <c r="D132" s="93" t="str">
        <f>IF(ISNUMBER(C132),VLOOKUP(C132,Approaches,2,0),"")</f>
        <v/>
      </c>
      <c r="E132" s="83">
        <v>7</v>
      </c>
      <c r="F132" s="16"/>
      <c r="G132" s="17"/>
      <c r="H132" s="110"/>
      <c r="I132" s="19"/>
      <c r="J132" s="17"/>
      <c r="K132" s="94"/>
      <c r="L132" s="89"/>
      <c r="M132" s="16"/>
    </row>
    <row r="133" spans="1:13" s="86" customFormat="1" ht="13.5">
      <c r="A133" s="79"/>
      <c r="B133" s="95" t="s">
        <v>355</v>
      </c>
      <c r="C133" s="109"/>
      <c r="D133" s="93" t="str">
        <f>IF(ISNUMBER(C133),VLOOKUP(C133,Approaches,2,0),"")</f>
        <v/>
      </c>
      <c r="E133" s="83">
        <v>8</v>
      </c>
      <c r="F133" s="16"/>
      <c r="G133" s="17"/>
      <c r="H133" s="110"/>
      <c r="I133" s="19"/>
      <c r="J133" s="17"/>
      <c r="K133" s="94"/>
      <c r="L133" s="89"/>
      <c r="M133" s="16"/>
    </row>
    <row r="134" spans="1:13" s="86" customFormat="1" ht="13.5">
      <c r="A134" s="79"/>
      <c r="B134" s="95" t="s">
        <v>355</v>
      </c>
      <c r="C134" s="109"/>
      <c r="D134" s="97" t="str">
        <f>IF(ISNUMBER(C134),VLOOKUP(C134,Approaches,2,0),"")</f>
        <v/>
      </c>
      <c r="E134" s="83">
        <v>9</v>
      </c>
      <c r="F134" s="16"/>
      <c r="G134" s="17"/>
      <c r="H134" s="110"/>
      <c r="I134" s="19"/>
      <c r="J134" s="17"/>
      <c r="K134" s="94"/>
      <c r="L134" s="89"/>
      <c r="M134" s="16"/>
    </row>
    <row r="135" spans="1:13" s="86" customFormat="1" ht="14.25" thickBot="1">
      <c r="A135" s="79"/>
      <c r="B135" s="98"/>
      <c r="C135" s="98"/>
      <c r="D135" s="93"/>
      <c r="E135" s="83">
        <v>10</v>
      </c>
      <c r="F135" s="16"/>
      <c r="G135" s="17"/>
      <c r="H135" s="110"/>
      <c r="I135" s="20"/>
      <c r="J135" s="17"/>
      <c r="K135" s="94"/>
      <c r="L135" s="89"/>
      <c r="M135" s="16"/>
    </row>
    <row r="136" spans="1:13" s="86" customFormat="1" ht="14.25" thickBot="1">
      <c r="A136" s="79" t="str">
        <f>IF(B136="Code",1+MAX(A$5:A130),"")</f>
        <v/>
      </c>
      <c r="B136" s="99"/>
      <c r="C136" s="99"/>
      <c r="D136" s="99"/>
      <c r="E136" s="100"/>
      <c r="F136" s="101"/>
      <c r="G136" s="99" t="s">
        <v>259</v>
      </c>
      <c r="H136" s="102">
        <f>B126</f>
        <v>1101131</v>
      </c>
      <c r="I136" s="111"/>
      <c r="J136" s="100" t="s">
        <v>317</v>
      </c>
      <c r="K136" s="100"/>
      <c r="L136" s="100"/>
      <c r="M136" s="100"/>
    </row>
    <row r="137" spans="1:13" s="86" customFormat="1" ht="14.25" thickBot="1">
      <c r="A137" s="79">
        <f>IF(B137="Code",1+MAX(A$5:A136),"")</f>
        <v>12</v>
      </c>
      <c r="B137" s="80" t="s">
        <v>254</v>
      </c>
      <c r="C137" s="80"/>
      <c r="D137" s="81" t="s">
        <v>255</v>
      </c>
      <c r="E137" s="82"/>
      <c r="F137" s="81" t="s">
        <v>256</v>
      </c>
      <c r="G137" s="81" t="s">
        <v>257</v>
      </c>
      <c r="H137" s="82" t="s">
        <v>253</v>
      </c>
      <c r="I137" s="82" t="s">
        <v>258</v>
      </c>
      <c r="J137" s="82" t="s">
        <v>316</v>
      </c>
      <c r="K137" s="83"/>
      <c r="L137" s="84" t="str">
        <f>IF(AND(ISNUMBER(I148),ISNUMBER(H148)),"OK","")</f>
        <v/>
      </c>
      <c r="M137" s="85"/>
    </row>
    <row r="138" spans="1:13" s="86" customFormat="1" ht="13.5">
      <c r="A138" s="79" t="str">
        <f>IF(B138="Code",1+MAX(A$5:A137),"")</f>
        <v/>
      </c>
      <c r="B138" s="87">
        <f>VLOOKUP(A137,BasicHeadings,2,0)</f>
        <v>1101132</v>
      </c>
      <c r="C138" s="88"/>
      <c r="D138" s="87" t="str">
        <f>VLOOKUP(B138,Step1EN,2,0)</f>
        <v>Preserved or processed fish and seafood</v>
      </c>
      <c r="E138" s="83">
        <v>1</v>
      </c>
      <c r="F138" s="16"/>
      <c r="G138" s="16"/>
      <c r="H138" s="17"/>
      <c r="I138" s="17"/>
      <c r="J138" s="17" t="s">
        <v>317</v>
      </c>
      <c r="K138" s="83"/>
      <c r="L138" s="89"/>
      <c r="M138" s="16"/>
    </row>
    <row r="139" spans="1:13" s="86" customFormat="1" ht="15" customHeight="1">
      <c r="A139" s="79" t="str">
        <f>IF(B139="Code",1+MAX(A$5:A138),"")</f>
        <v/>
      </c>
      <c r="B139" s="90"/>
      <c r="C139" s="91" t="s">
        <v>307</v>
      </c>
      <c r="D139" s="90"/>
      <c r="E139" s="83">
        <v>2</v>
      </c>
      <c r="F139" s="16"/>
      <c r="G139" s="16"/>
      <c r="H139" s="17"/>
      <c r="I139" s="17"/>
      <c r="J139" s="17" t="s">
        <v>317</v>
      </c>
      <c r="K139" s="83"/>
      <c r="L139" s="89"/>
      <c r="M139" s="16"/>
    </row>
    <row r="140" spans="1:13" s="86" customFormat="1" ht="13.5" customHeight="1">
      <c r="A140" s="79" t="str">
        <f>IF(B140="Code",1+MAX(A$5:A139),"")</f>
        <v/>
      </c>
      <c r="B140" s="92"/>
      <c r="C140" s="211" t="s">
        <v>356</v>
      </c>
      <c r="D140" s="212"/>
      <c r="E140" s="83">
        <v>3</v>
      </c>
      <c r="F140" s="16"/>
      <c r="G140" s="16"/>
      <c r="H140" s="17"/>
      <c r="I140" s="18"/>
      <c r="J140" s="17" t="s">
        <v>317</v>
      </c>
      <c r="K140" s="83"/>
      <c r="L140" s="89"/>
      <c r="M140" s="16"/>
    </row>
    <row r="141" spans="1:13" s="86" customFormat="1" ht="13.5">
      <c r="A141" s="79" t="str">
        <f>IF(B141="Code",1+MAX(A$5:A140),"")</f>
        <v/>
      </c>
      <c r="B141" s="93"/>
      <c r="C141" s="213"/>
      <c r="D141" s="214"/>
      <c r="E141" s="94">
        <v>4</v>
      </c>
      <c r="F141" s="16"/>
      <c r="G141" s="16"/>
      <c r="H141" s="17"/>
      <c r="I141" s="17"/>
      <c r="J141" s="17" t="s">
        <v>317</v>
      </c>
      <c r="K141" s="83"/>
      <c r="L141" s="89"/>
      <c r="M141" s="16"/>
    </row>
    <row r="142" spans="1:13" s="86" customFormat="1" ht="13.5">
      <c r="A142" s="79" t="str">
        <f>IF(B142="Code",1+MAX(A$5:A141),"")</f>
        <v/>
      </c>
      <c r="B142" s="95" t="s">
        <v>355</v>
      </c>
      <c r="C142" s="109"/>
      <c r="D142" s="96" t="str">
        <f>IF(ISNUMBER(C142),VLOOKUP(C142,Approaches,2,0),"")</f>
        <v/>
      </c>
      <c r="E142" s="83">
        <v>5</v>
      </c>
      <c r="F142" s="16"/>
      <c r="G142" s="17"/>
      <c r="H142" s="110"/>
      <c r="I142" s="19"/>
      <c r="J142" s="17" t="s">
        <v>317</v>
      </c>
      <c r="K142" s="94"/>
      <c r="L142" s="89"/>
      <c r="M142" s="16"/>
    </row>
    <row r="143" spans="1:13" s="86" customFormat="1" ht="13.5">
      <c r="A143" s="79"/>
      <c r="B143" s="95" t="s">
        <v>355</v>
      </c>
      <c r="C143" s="109"/>
      <c r="D143" s="93" t="str">
        <f>IF(ISNUMBER(C143),VLOOKUP(C143,Approaches,2,0),"")</f>
        <v/>
      </c>
      <c r="E143" s="83">
        <v>6</v>
      </c>
      <c r="F143" s="16"/>
      <c r="G143" s="17"/>
      <c r="H143" s="110"/>
      <c r="I143" s="19"/>
      <c r="J143" s="17"/>
      <c r="K143" s="94"/>
      <c r="L143" s="89"/>
      <c r="M143" s="16"/>
    </row>
    <row r="144" spans="1:13" s="86" customFormat="1" ht="13.5">
      <c r="A144" s="79"/>
      <c r="B144" s="95" t="s">
        <v>355</v>
      </c>
      <c r="C144" s="109"/>
      <c r="D144" s="93" t="str">
        <f>IF(ISNUMBER(C144),VLOOKUP(C144,Approaches,2,0),"")</f>
        <v/>
      </c>
      <c r="E144" s="83">
        <v>7</v>
      </c>
      <c r="F144" s="16"/>
      <c r="G144" s="17"/>
      <c r="H144" s="110"/>
      <c r="I144" s="19"/>
      <c r="J144" s="17"/>
      <c r="K144" s="94"/>
      <c r="L144" s="89"/>
      <c r="M144" s="16"/>
    </row>
    <row r="145" spans="1:13" s="86" customFormat="1" ht="13.5">
      <c r="A145" s="79"/>
      <c r="B145" s="95" t="s">
        <v>355</v>
      </c>
      <c r="C145" s="109"/>
      <c r="D145" s="93" t="str">
        <f>IF(ISNUMBER(C145),VLOOKUP(C145,Approaches,2,0),"")</f>
        <v/>
      </c>
      <c r="E145" s="83">
        <v>8</v>
      </c>
      <c r="F145" s="16"/>
      <c r="G145" s="17"/>
      <c r="H145" s="110"/>
      <c r="I145" s="19"/>
      <c r="J145" s="17"/>
      <c r="K145" s="94"/>
      <c r="L145" s="89"/>
      <c r="M145" s="16"/>
    </row>
    <row r="146" spans="1:13" s="86" customFormat="1" ht="13.5">
      <c r="A146" s="79"/>
      <c r="B146" s="95" t="s">
        <v>355</v>
      </c>
      <c r="C146" s="109"/>
      <c r="D146" s="97" t="str">
        <f>IF(ISNUMBER(C146),VLOOKUP(C146,Approaches,2,0),"")</f>
        <v/>
      </c>
      <c r="E146" s="83">
        <v>9</v>
      </c>
      <c r="F146" s="16"/>
      <c r="G146" s="17"/>
      <c r="H146" s="110"/>
      <c r="I146" s="19"/>
      <c r="J146" s="17"/>
      <c r="K146" s="94"/>
      <c r="L146" s="89"/>
      <c r="M146" s="16"/>
    </row>
    <row r="147" spans="1:13" s="86" customFormat="1" ht="14.25" thickBot="1">
      <c r="A147" s="79"/>
      <c r="B147" s="98"/>
      <c r="C147" s="98"/>
      <c r="D147" s="93"/>
      <c r="E147" s="83">
        <v>10</v>
      </c>
      <c r="F147" s="16"/>
      <c r="G147" s="17"/>
      <c r="H147" s="110"/>
      <c r="I147" s="20"/>
      <c r="J147" s="17"/>
      <c r="K147" s="94"/>
      <c r="L147" s="89"/>
      <c r="M147" s="16"/>
    </row>
    <row r="148" spans="1:13" s="86" customFormat="1" ht="14.25" thickBot="1">
      <c r="A148" s="79" t="str">
        <f>IF(B148="Code",1+MAX(A$5:A142),"")</f>
        <v/>
      </c>
      <c r="B148" s="99"/>
      <c r="C148" s="99"/>
      <c r="D148" s="99"/>
      <c r="E148" s="100"/>
      <c r="F148" s="101"/>
      <c r="G148" s="99" t="s">
        <v>259</v>
      </c>
      <c r="H148" s="102">
        <f>B138</f>
        <v>1101132</v>
      </c>
      <c r="I148" s="111"/>
      <c r="J148" s="100" t="s">
        <v>317</v>
      </c>
      <c r="K148" s="100"/>
      <c r="L148" s="100"/>
      <c r="M148" s="100"/>
    </row>
    <row r="149" spans="1:13" s="86" customFormat="1" ht="14.25" thickBot="1">
      <c r="A149" s="79">
        <f>IF(B149="Code",1+MAX(A$5:A148),"")</f>
        <v>13</v>
      </c>
      <c r="B149" s="80" t="s">
        <v>254</v>
      </c>
      <c r="C149" s="80"/>
      <c r="D149" s="81" t="s">
        <v>255</v>
      </c>
      <c r="E149" s="82"/>
      <c r="F149" s="81" t="s">
        <v>256</v>
      </c>
      <c r="G149" s="81" t="s">
        <v>257</v>
      </c>
      <c r="H149" s="82" t="s">
        <v>253</v>
      </c>
      <c r="I149" s="82" t="s">
        <v>258</v>
      </c>
      <c r="J149" s="82" t="s">
        <v>316</v>
      </c>
      <c r="K149" s="83"/>
      <c r="L149" s="84" t="str">
        <f>IF(AND(ISNUMBER(I160),ISNUMBER(H160)),"OK","")</f>
        <v/>
      </c>
      <c r="M149" s="85"/>
    </row>
    <row r="150" spans="1:13" s="86" customFormat="1" ht="13.5">
      <c r="A150" s="79" t="str">
        <f>IF(B150="Code",1+MAX(A$5:A149),"")</f>
        <v/>
      </c>
      <c r="B150" s="87">
        <f>VLOOKUP(A149,BasicHeadings,2,0)</f>
        <v>1101141</v>
      </c>
      <c r="C150" s="88"/>
      <c r="D150" s="87" t="str">
        <f>VLOOKUP(B150,Step1EN,2,0)</f>
        <v>Fresh milk</v>
      </c>
      <c r="E150" s="83">
        <v>1</v>
      </c>
      <c r="F150" s="16"/>
      <c r="G150" s="16"/>
      <c r="H150" s="17"/>
      <c r="I150" s="17"/>
      <c r="J150" s="17" t="s">
        <v>317</v>
      </c>
      <c r="K150" s="83"/>
      <c r="L150" s="89"/>
      <c r="M150" s="16"/>
    </row>
    <row r="151" spans="1:13" s="86" customFormat="1" ht="15" customHeight="1">
      <c r="A151" s="79" t="str">
        <f>IF(B151="Code",1+MAX(A$5:A150),"")</f>
        <v/>
      </c>
      <c r="B151" s="90"/>
      <c r="C151" s="91" t="s">
        <v>307</v>
      </c>
      <c r="D151" s="90"/>
      <c r="E151" s="83">
        <v>2</v>
      </c>
      <c r="F151" s="16"/>
      <c r="G151" s="16"/>
      <c r="H151" s="17"/>
      <c r="I151" s="17"/>
      <c r="J151" s="17" t="s">
        <v>317</v>
      </c>
      <c r="K151" s="83"/>
      <c r="L151" s="89"/>
      <c r="M151" s="16"/>
    </row>
    <row r="152" spans="1:13" s="86" customFormat="1" ht="13.5" customHeight="1">
      <c r="A152" s="79" t="str">
        <f>IF(B152="Code",1+MAX(A$5:A151),"")</f>
        <v/>
      </c>
      <c r="B152" s="92"/>
      <c r="C152" s="211" t="s">
        <v>356</v>
      </c>
      <c r="D152" s="212"/>
      <c r="E152" s="83">
        <v>3</v>
      </c>
      <c r="F152" s="16"/>
      <c r="G152" s="16"/>
      <c r="H152" s="17"/>
      <c r="I152" s="18"/>
      <c r="J152" s="17" t="s">
        <v>317</v>
      </c>
      <c r="K152" s="83"/>
      <c r="L152" s="89"/>
      <c r="M152" s="16"/>
    </row>
    <row r="153" spans="1:13" s="86" customFormat="1" ht="13.5">
      <c r="A153" s="79" t="str">
        <f>IF(B153="Code",1+MAX(A$5:A152),"")</f>
        <v/>
      </c>
      <c r="B153" s="93"/>
      <c r="C153" s="213"/>
      <c r="D153" s="214"/>
      <c r="E153" s="94">
        <v>4</v>
      </c>
      <c r="F153" s="16"/>
      <c r="G153" s="16"/>
      <c r="H153" s="17"/>
      <c r="I153" s="17"/>
      <c r="J153" s="17" t="s">
        <v>317</v>
      </c>
      <c r="K153" s="83"/>
      <c r="L153" s="89"/>
      <c r="M153" s="16"/>
    </row>
    <row r="154" spans="1:13" s="86" customFormat="1" ht="13.5">
      <c r="A154" s="79" t="str">
        <f>IF(B154="Code",1+MAX(A$5:A153),"")</f>
        <v/>
      </c>
      <c r="B154" s="95" t="s">
        <v>355</v>
      </c>
      <c r="C154" s="109"/>
      <c r="D154" s="96" t="str">
        <f>IF(ISNUMBER(C154),VLOOKUP(C154,Approaches,2,0),"")</f>
        <v/>
      </c>
      <c r="E154" s="83">
        <v>5</v>
      </c>
      <c r="F154" s="16"/>
      <c r="G154" s="17"/>
      <c r="H154" s="110"/>
      <c r="I154" s="19"/>
      <c r="J154" s="17" t="s">
        <v>317</v>
      </c>
      <c r="K154" s="94"/>
      <c r="L154" s="89"/>
      <c r="M154" s="16"/>
    </row>
    <row r="155" spans="1:13" s="86" customFormat="1" ht="13.5">
      <c r="A155" s="79"/>
      <c r="B155" s="95" t="s">
        <v>355</v>
      </c>
      <c r="C155" s="109"/>
      <c r="D155" s="93" t="str">
        <f>IF(ISNUMBER(C155),VLOOKUP(C155,Approaches,2,0),"")</f>
        <v/>
      </c>
      <c r="E155" s="83">
        <v>6</v>
      </c>
      <c r="F155" s="16"/>
      <c r="G155" s="17"/>
      <c r="H155" s="110"/>
      <c r="I155" s="19"/>
      <c r="J155" s="17"/>
      <c r="K155" s="94"/>
      <c r="L155" s="89"/>
      <c r="M155" s="16"/>
    </row>
    <row r="156" spans="1:13" s="86" customFormat="1" ht="13.5">
      <c r="A156" s="79"/>
      <c r="B156" s="95" t="s">
        <v>355</v>
      </c>
      <c r="C156" s="109"/>
      <c r="D156" s="93" t="str">
        <f>IF(ISNUMBER(C156),VLOOKUP(C156,Approaches,2,0),"")</f>
        <v/>
      </c>
      <c r="E156" s="83">
        <v>7</v>
      </c>
      <c r="F156" s="16"/>
      <c r="G156" s="17"/>
      <c r="H156" s="110"/>
      <c r="I156" s="19"/>
      <c r="J156" s="17"/>
      <c r="K156" s="94"/>
      <c r="L156" s="89"/>
      <c r="M156" s="16"/>
    </row>
    <row r="157" spans="1:13" s="86" customFormat="1" ht="13.5">
      <c r="A157" s="79"/>
      <c r="B157" s="95" t="s">
        <v>355</v>
      </c>
      <c r="C157" s="109"/>
      <c r="D157" s="93" t="str">
        <f>IF(ISNUMBER(C157),VLOOKUP(C157,Approaches,2,0),"")</f>
        <v/>
      </c>
      <c r="E157" s="83">
        <v>8</v>
      </c>
      <c r="F157" s="16"/>
      <c r="G157" s="17"/>
      <c r="H157" s="110"/>
      <c r="I157" s="19"/>
      <c r="J157" s="17"/>
      <c r="K157" s="94"/>
      <c r="L157" s="89"/>
      <c r="M157" s="16"/>
    </row>
    <row r="158" spans="1:13" s="86" customFormat="1" ht="13.5">
      <c r="A158" s="79"/>
      <c r="B158" s="95" t="s">
        <v>355</v>
      </c>
      <c r="C158" s="109"/>
      <c r="D158" s="97" t="str">
        <f>IF(ISNUMBER(C158),VLOOKUP(C158,Approaches,2,0),"")</f>
        <v/>
      </c>
      <c r="E158" s="83">
        <v>9</v>
      </c>
      <c r="F158" s="16"/>
      <c r="G158" s="17"/>
      <c r="H158" s="110"/>
      <c r="I158" s="19"/>
      <c r="J158" s="17"/>
      <c r="K158" s="94"/>
      <c r="L158" s="89"/>
      <c r="M158" s="16"/>
    </row>
    <row r="159" spans="1:13" s="86" customFormat="1" ht="14.25" thickBot="1">
      <c r="A159" s="79"/>
      <c r="B159" s="98"/>
      <c r="C159" s="98"/>
      <c r="D159" s="93"/>
      <c r="E159" s="83">
        <v>10</v>
      </c>
      <c r="F159" s="16"/>
      <c r="G159" s="17"/>
      <c r="H159" s="110"/>
      <c r="I159" s="20"/>
      <c r="J159" s="17"/>
      <c r="K159" s="94"/>
      <c r="L159" s="89"/>
      <c r="M159" s="16"/>
    </row>
    <row r="160" spans="1:13" s="86" customFormat="1" ht="14.25" thickBot="1">
      <c r="A160" s="79" t="str">
        <f>IF(B160="Code",1+MAX(A$5:A154),"")</f>
        <v/>
      </c>
      <c r="B160" s="99"/>
      <c r="C160" s="99"/>
      <c r="D160" s="99"/>
      <c r="E160" s="100"/>
      <c r="F160" s="101"/>
      <c r="G160" s="99" t="s">
        <v>259</v>
      </c>
      <c r="H160" s="102">
        <f>B150</f>
        <v>1101141</v>
      </c>
      <c r="I160" s="111"/>
      <c r="J160" s="100" t="s">
        <v>317</v>
      </c>
      <c r="K160" s="100"/>
      <c r="L160" s="100"/>
      <c r="M160" s="100"/>
    </row>
    <row r="161" spans="1:13" s="86" customFormat="1" ht="14.25" thickBot="1">
      <c r="A161" s="79">
        <f>IF(B161="Code",1+MAX(A$5:A160),"")</f>
        <v>14</v>
      </c>
      <c r="B161" s="80" t="s">
        <v>254</v>
      </c>
      <c r="C161" s="80"/>
      <c r="D161" s="81" t="s">
        <v>255</v>
      </c>
      <c r="E161" s="82"/>
      <c r="F161" s="81" t="s">
        <v>256</v>
      </c>
      <c r="G161" s="81" t="s">
        <v>257</v>
      </c>
      <c r="H161" s="82" t="s">
        <v>253</v>
      </c>
      <c r="I161" s="82" t="s">
        <v>258</v>
      </c>
      <c r="J161" s="82" t="s">
        <v>316</v>
      </c>
      <c r="K161" s="83"/>
      <c r="L161" s="84" t="str">
        <f>IF(AND(ISNUMBER(I172),ISNUMBER(H172)),"OK","")</f>
        <v/>
      </c>
      <c r="M161" s="85"/>
    </row>
    <row r="162" spans="1:13" s="86" customFormat="1" ht="13.5">
      <c r="A162" s="79" t="str">
        <f>IF(B162="Code",1+MAX(A$5:A161),"")</f>
        <v/>
      </c>
      <c r="B162" s="87">
        <f>VLOOKUP(A161,BasicHeadings,2,0)</f>
        <v>1101142</v>
      </c>
      <c r="C162" s="88"/>
      <c r="D162" s="87" t="str">
        <f>VLOOKUP(B162,Step1EN,2,0)</f>
        <v>Preserved milk and other milk products</v>
      </c>
      <c r="E162" s="83">
        <v>1</v>
      </c>
      <c r="F162" s="16"/>
      <c r="G162" s="16"/>
      <c r="H162" s="17"/>
      <c r="I162" s="17"/>
      <c r="J162" s="17" t="s">
        <v>317</v>
      </c>
      <c r="K162" s="83"/>
      <c r="L162" s="89"/>
      <c r="M162" s="16"/>
    </row>
    <row r="163" spans="1:13" s="86" customFormat="1" ht="15" customHeight="1">
      <c r="A163" s="79" t="str">
        <f>IF(B163="Code",1+MAX(A$5:A162),"")</f>
        <v/>
      </c>
      <c r="B163" s="90"/>
      <c r="C163" s="91" t="s">
        <v>307</v>
      </c>
      <c r="D163" s="90"/>
      <c r="E163" s="83">
        <v>2</v>
      </c>
      <c r="F163" s="16"/>
      <c r="G163" s="16"/>
      <c r="H163" s="17"/>
      <c r="I163" s="17"/>
      <c r="J163" s="17" t="s">
        <v>317</v>
      </c>
      <c r="K163" s="83"/>
      <c r="L163" s="89"/>
      <c r="M163" s="16"/>
    </row>
    <row r="164" spans="1:13" s="86" customFormat="1" ht="13.5" customHeight="1">
      <c r="A164" s="79" t="str">
        <f>IF(B164="Code",1+MAX(A$5:A163),"")</f>
        <v/>
      </c>
      <c r="B164" s="92"/>
      <c r="C164" s="211" t="s">
        <v>356</v>
      </c>
      <c r="D164" s="212"/>
      <c r="E164" s="83">
        <v>3</v>
      </c>
      <c r="F164" s="16"/>
      <c r="G164" s="16"/>
      <c r="H164" s="17"/>
      <c r="I164" s="18"/>
      <c r="J164" s="17" t="s">
        <v>317</v>
      </c>
      <c r="K164" s="83"/>
      <c r="L164" s="89"/>
      <c r="M164" s="16"/>
    </row>
    <row r="165" spans="1:13" s="86" customFormat="1" ht="13.5">
      <c r="A165" s="79" t="str">
        <f>IF(B165="Code",1+MAX(A$5:A164),"")</f>
        <v/>
      </c>
      <c r="B165" s="93"/>
      <c r="C165" s="213"/>
      <c r="D165" s="214"/>
      <c r="E165" s="94">
        <v>4</v>
      </c>
      <c r="F165" s="16"/>
      <c r="G165" s="16"/>
      <c r="H165" s="17"/>
      <c r="I165" s="17"/>
      <c r="J165" s="17" t="s">
        <v>317</v>
      </c>
      <c r="K165" s="83"/>
      <c r="L165" s="89"/>
      <c r="M165" s="16"/>
    </row>
    <row r="166" spans="1:13" s="86" customFormat="1" ht="13.5">
      <c r="A166" s="79" t="str">
        <f>IF(B166="Code",1+MAX(A$5:A165),"")</f>
        <v/>
      </c>
      <c r="B166" s="95" t="s">
        <v>355</v>
      </c>
      <c r="C166" s="109"/>
      <c r="D166" s="96" t="str">
        <f>IF(ISNUMBER(C166),VLOOKUP(C166,Approaches,2,0),"")</f>
        <v/>
      </c>
      <c r="E166" s="83">
        <v>5</v>
      </c>
      <c r="F166" s="16"/>
      <c r="G166" s="17"/>
      <c r="H166" s="110"/>
      <c r="I166" s="19"/>
      <c r="J166" s="17" t="s">
        <v>317</v>
      </c>
      <c r="K166" s="94"/>
      <c r="L166" s="89"/>
      <c r="M166" s="16"/>
    </row>
    <row r="167" spans="1:13" s="86" customFormat="1" ht="13.5">
      <c r="A167" s="79"/>
      <c r="B167" s="95" t="s">
        <v>355</v>
      </c>
      <c r="C167" s="109"/>
      <c r="D167" s="93" t="str">
        <f>IF(ISNUMBER(C167),VLOOKUP(C167,Approaches,2,0),"")</f>
        <v/>
      </c>
      <c r="E167" s="83">
        <v>6</v>
      </c>
      <c r="F167" s="16"/>
      <c r="G167" s="17"/>
      <c r="H167" s="110"/>
      <c r="I167" s="19"/>
      <c r="J167" s="17"/>
      <c r="K167" s="94"/>
      <c r="L167" s="89"/>
      <c r="M167" s="16"/>
    </row>
    <row r="168" spans="1:13" s="86" customFormat="1" ht="13.5">
      <c r="A168" s="79"/>
      <c r="B168" s="95" t="s">
        <v>355</v>
      </c>
      <c r="C168" s="109"/>
      <c r="D168" s="93" t="str">
        <f>IF(ISNUMBER(C168),VLOOKUP(C168,Approaches,2,0),"")</f>
        <v/>
      </c>
      <c r="E168" s="83">
        <v>7</v>
      </c>
      <c r="F168" s="16"/>
      <c r="G168" s="17"/>
      <c r="H168" s="110"/>
      <c r="I168" s="19"/>
      <c r="J168" s="17"/>
      <c r="K168" s="94"/>
      <c r="L168" s="89"/>
      <c r="M168" s="16"/>
    </row>
    <row r="169" spans="1:13" s="86" customFormat="1" ht="13.5">
      <c r="A169" s="79"/>
      <c r="B169" s="95" t="s">
        <v>355</v>
      </c>
      <c r="C169" s="109"/>
      <c r="D169" s="93" t="str">
        <f>IF(ISNUMBER(C169),VLOOKUP(C169,Approaches,2,0),"")</f>
        <v/>
      </c>
      <c r="E169" s="83">
        <v>8</v>
      </c>
      <c r="F169" s="16"/>
      <c r="G169" s="17"/>
      <c r="H169" s="110"/>
      <c r="I169" s="19"/>
      <c r="J169" s="17"/>
      <c r="K169" s="94"/>
      <c r="L169" s="89"/>
      <c r="M169" s="16"/>
    </row>
    <row r="170" spans="1:13" s="86" customFormat="1" ht="13.5">
      <c r="A170" s="79"/>
      <c r="B170" s="95" t="s">
        <v>355</v>
      </c>
      <c r="C170" s="109"/>
      <c r="D170" s="97" t="str">
        <f>IF(ISNUMBER(C170),VLOOKUP(C170,Approaches,2,0),"")</f>
        <v/>
      </c>
      <c r="E170" s="83">
        <v>9</v>
      </c>
      <c r="F170" s="16"/>
      <c r="G170" s="17"/>
      <c r="H170" s="110"/>
      <c r="I170" s="19"/>
      <c r="J170" s="17"/>
      <c r="K170" s="94"/>
      <c r="L170" s="89"/>
      <c r="M170" s="16"/>
    </row>
    <row r="171" spans="1:13" s="86" customFormat="1" ht="14.25" thickBot="1">
      <c r="A171" s="79"/>
      <c r="B171" s="98"/>
      <c r="C171" s="98"/>
      <c r="D171" s="93"/>
      <c r="E171" s="83">
        <v>10</v>
      </c>
      <c r="F171" s="16"/>
      <c r="G171" s="17"/>
      <c r="H171" s="110"/>
      <c r="I171" s="20"/>
      <c r="J171" s="17"/>
      <c r="K171" s="94"/>
      <c r="L171" s="89"/>
      <c r="M171" s="16"/>
    </row>
    <row r="172" spans="1:13" s="86" customFormat="1" ht="14.25" thickBot="1">
      <c r="A172" s="79" t="str">
        <f>IF(B172="Code",1+MAX(A$5:A166),"")</f>
        <v/>
      </c>
      <c r="B172" s="99"/>
      <c r="C172" s="99"/>
      <c r="D172" s="99"/>
      <c r="E172" s="100"/>
      <c r="F172" s="101"/>
      <c r="G172" s="99" t="s">
        <v>259</v>
      </c>
      <c r="H172" s="102">
        <f>B162</f>
        <v>1101142</v>
      </c>
      <c r="I172" s="111"/>
      <c r="J172" s="100" t="s">
        <v>317</v>
      </c>
      <c r="K172" s="100"/>
      <c r="L172" s="100"/>
      <c r="M172" s="100"/>
    </row>
    <row r="173" spans="1:13" s="86" customFormat="1" ht="14.25" thickBot="1">
      <c r="A173" s="79">
        <f>IF(B173="Code",1+MAX(A$5:A172),"")</f>
        <v>15</v>
      </c>
      <c r="B173" s="80" t="s">
        <v>254</v>
      </c>
      <c r="C173" s="80"/>
      <c r="D173" s="81" t="s">
        <v>255</v>
      </c>
      <c r="E173" s="82"/>
      <c r="F173" s="81" t="s">
        <v>256</v>
      </c>
      <c r="G173" s="81" t="s">
        <v>257</v>
      </c>
      <c r="H173" s="82" t="s">
        <v>253</v>
      </c>
      <c r="I173" s="82" t="s">
        <v>258</v>
      </c>
      <c r="J173" s="82" t="s">
        <v>316</v>
      </c>
      <c r="K173" s="83"/>
      <c r="L173" s="84" t="str">
        <f>IF(AND(ISNUMBER(I184),ISNUMBER(H184)),"OK","")</f>
        <v/>
      </c>
      <c r="M173" s="85"/>
    </row>
    <row r="174" spans="1:13" s="86" customFormat="1" ht="13.5">
      <c r="A174" s="79" t="str">
        <f>IF(B174="Code",1+MAX(A$5:A173),"")</f>
        <v/>
      </c>
      <c r="B174" s="87">
        <f>VLOOKUP(A173,BasicHeadings,2,0)</f>
        <v>1101143</v>
      </c>
      <c r="C174" s="88"/>
      <c r="D174" s="87" t="str">
        <f>VLOOKUP(B174,Step1EN,2,0)</f>
        <v>Cheese</v>
      </c>
      <c r="E174" s="83">
        <v>1</v>
      </c>
      <c r="F174" s="16"/>
      <c r="G174" s="16"/>
      <c r="H174" s="17"/>
      <c r="I174" s="17"/>
      <c r="J174" s="17" t="s">
        <v>317</v>
      </c>
      <c r="K174" s="83"/>
      <c r="L174" s="89"/>
      <c r="M174" s="16"/>
    </row>
    <row r="175" spans="1:13" s="86" customFormat="1" ht="15" customHeight="1">
      <c r="A175" s="79" t="str">
        <f>IF(B175="Code",1+MAX(A$5:A174),"")</f>
        <v/>
      </c>
      <c r="B175" s="90"/>
      <c r="C175" s="91" t="s">
        <v>307</v>
      </c>
      <c r="D175" s="90"/>
      <c r="E175" s="83">
        <v>2</v>
      </c>
      <c r="F175" s="16"/>
      <c r="G175" s="16"/>
      <c r="H175" s="17"/>
      <c r="I175" s="17"/>
      <c r="J175" s="17" t="s">
        <v>317</v>
      </c>
      <c r="K175" s="83"/>
      <c r="L175" s="89"/>
      <c r="M175" s="16"/>
    </row>
    <row r="176" spans="1:13" s="86" customFormat="1" ht="13.5" customHeight="1">
      <c r="A176" s="79" t="str">
        <f>IF(B176="Code",1+MAX(A$5:A175),"")</f>
        <v/>
      </c>
      <c r="B176" s="92"/>
      <c r="C176" s="211" t="s">
        <v>356</v>
      </c>
      <c r="D176" s="212"/>
      <c r="E176" s="83">
        <v>3</v>
      </c>
      <c r="F176" s="16"/>
      <c r="G176" s="16"/>
      <c r="H176" s="17"/>
      <c r="I176" s="18"/>
      <c r="J176" s="17" t="s">
        <v>317</v>
      </c>
      <c r="K176" s="83"/>
      <c r="L176" s="89"/>
      <c r="M176" s="16"/>
    </row>
    <row r="177" spans="1:13" s="86" customFormat="1" ht="13.5">
      <c r="A177" s="79" t="str">
        <f>IF(B177="Code",1+MAX(A$5:A176),"")</f>
        <v/>
      </c>
      <c r="B177" s="93"/>
      <c r="C177" s="213"/>
      <c r="D177" s="214"/>
      <c r="E177" s="94">
        <v>4</v>
      </c>
      <c r="F177" s="16"/>
      <c r="G177" s="16"/>
      <c r="H177" s="17"/>
      <c r="I177" s="17"/>
      <c r="J177" s="17" t="s">
        <v>317</v>
      </c>
      <c r="K177" s="83"/>
      <c r="L177" s="89"/>
      <c r="M177" s="16"/>
    </row>
    <row r="178" spans="1:13" s="86" customFormat="1" ht="13.5">
      <c r="A178" s="79" t="str">
        <f>IF(B178="Code",1+MAX(A$5:A177),"")</f>
        <v/>
      </c>
      <c r="B178" s="95" t="s">
        <v>355</v>
      </c>
      <c r="C178" s="109"/>
      <c r="D178" s="96" t="str">
        <f>IF(ISNUMBER(C178),VLOOKUP(C178,Approaches,2,0),"")</f>
        <v/>
      </c>
      <c r="E178" s="83">
        <v>5</v>
      </c>
      <c r="F178" s="16"/>
      <c r="G178" s="17"/>
      <c r="H178" s="110"/>
      <c r="I178" s="19"/>
      <c r="J178" s="17" t="s">
        <v>317</v>
      </c>
      <c r="K178" s="94"/>
      <c r="L178" s="89"/>
      <c r="M178" s="16"/>
    </row>
    <row r="179" spans="1:13" s="86" customFormat="1" ht="13.5">
      <c r="A179" s="79"/>
      <c r="B179" s="95" t="s">
        <v>355</v>
      </c>
      <c r="C179" s="109"/>
      <c r="D179" s="93" t="str">
        <f>IF(ISNUMBER(C179),VLOOKUP(C179,Approaches,2,0),"")</f>
        <v/>
      </c>
      <c r="E179" s="83">
        <v>6</v>
      </c>
      <c r="F179" s="16"/>
      <c r="G179" s="17"/>
      <c r="H179" s="110"/>
      <c r="I179" s="19"/>
      <c r="J179" s="17"/>
      <c r="K179" s="94"/>
      <c r="L179" s="89"/>
      <c r="M179" s="16"/>
    </row>
    <row r="180" spans="1:13" s="86" customFormat="1" ht="13.5">
      <c r="A180" s="79"/>
      <c r="B180" s="95" t="s">
        <v>355</v>
      </c>
      <c r="C180" s="109"/>
      <c r="D180" s="93" t="str">
        <f>IF(ISNUMBER(C180),VLOOKUP(C180,Approaches,2,0),"")</f>
        <v/>
      </c>
      <c r="E180" s="83">
        <v>7</v>
      </c>
      <c r="F180" s="16"/>
      <c r="G180" s="17"/>
      <c r="H180" s="110"/>
      <c r="I180" s="19"/>
      <c r="J180" s="17"/>
      <c r="K180" s="94"/>
      <c r="L180" s="89"/>
      <c r="M180" s="16"/>
    </row>
    <row r="181" spans="1:13" s="86" customFormat="1" ht="13.5">
      <c r="A181" s="79"/>
      <c r="B181" s="95" t="s">
        <v>355</v>
      </c>
      <c r="C181" s="109"/>
      <c r="D181" s="93" t="str">
        <f>IF(ISNUMBER(C181),VLOOKUP(C181,Approaches,2,0),"")</f>
        <v/>
      </c>
      <c r="E181" s="83">
        <v>8</v>
      </c>
      <c r="F181" s="16"/>
      <c r="G181" s="17"/>
      <c r="H181" s="110"/>
      <c r="I181" s="19"/>
      <c r="J181" s="17"/>
      <c r="K181" s="94"/>
      <c r="L181" s="89"/>
      <c r="M181" s="16"/>
    </row>
    <row r="182" spans="1:13" s="86" customFormat="1" ht="13.5">
      <c r="A182" s="79"/>
      <c r="B182" s="95" t="s">
        <v>355</v>
      </c>
      <c r="C182" s="109"/>
      <c r="D182" s="97" t="str">
        <f>IF(ISNUMBER(C182),VLOOKUP(C182,Approaches,2,0),"")</f>
        <v/>
      </c>
      <c r="E182" s="83">
        <v>9</v>
      </c>
      <c r="F182" s="16"/>
      <c r="G182" s="17"/>
      <c r="H182" s="110"/>
      <c r="I182" s="19"/>
      <c r="J182" s="17"/>
      <c r="K182" s="94"/>
      <c r="L182" s="89"/>
      <c r="M182" s="16"/>
    </row>
    <row r="183" spans="1:13" s="86" customFormat="1" ht="14.25" thickBot="1">
      <c r="A183" s="79"/>
      <c r="B183" s="98"/>
      <c r="C183" s="98"/>
      <c r="D183" s="93"/>
      <c r="E183" s="83">
        <v>10</v>
      </c>
      <c r="F183" s="16"/>
      <c r="G183" s="17"/>
      <c r="H183" s="110"/>
      <c r="I183" s="20"/>
      <c r="J183" s="17"/>
      <c r="K183" s="94"/>
      <c r="L183" s="89"/>
      <c r="M183" s="16"/>
    </row>
    <row r="184" spans="1:13" s="86" customFormat="1" ht="14.25" thickBot="1">
      <c r="A184" s="79" t="str">
        <f>IF(B184="Code",1+MAX(A$5:A178),"")</f>
        <v/>
      </c>
      <c r="B184" s="99"/>
      <c r="C184" s="99"/>
      <c r="D184" s="99"/>
      <c r="E184" s="100"/>
      <c r="F184" s="101"/>
      <c r="G184" s="99" t="s">
        <v>259</v>
      </c>
      <c r="H184" s="102">
        <f>B174</f>
        <v>1101143</v>
      </c>
      <c r="I184" s="111"/>
      <c r="J184" s="100" t="s">
        <v>317</v>
      </c>
      <c r="K184" s="100"/>
      <c r="L184" s="100"/>
      <c r="M184" s="100"/>
    </row>
    <row r="185" spans="1:13" s="86" customFormat="1" ht="14.25" thickBot="1">
      <c r="A185" s="79">
        <f>IF(B185="Code",1+MAX(A$5:A184),"")</f>
        <v>16</v>
      </c>
      <c r="B185" s="80" t="s">
        <v>254</v>
      </c>
      <c r="C185" s="80"/>
      <c r="D185" s="81" t="s">
        <v>255</v>
      </c>
      <c r="E185" s="82"/>
      <c r="F185" s="81" t="s">
        <v>256</v>
      </c>
      <c r="G185" s="81" t="s">
        <v>257</v>
      </c>
      <c r="H185" s="82" t="s">
        <v>253</v>
      </c>
      <c r="I185" s="82" t="s">
        <v>258</v>
      </c>
      <c r="J185" s="82" t="s">
        <v>316</v>
      </c>
      <c r="K185" s="83"/>
      <c r="L185" s="84" t="str">
        <f>IF(AND(ISNUMBER(I196),ISNUMBER(H196)),"OK","")</f>
        <v/>
      </c>
      <c r="M185" s="85"/>
    </row>
    <row r="186" spans="1:13" s="86" customFormat="1" ht="13.5">
      <c r="A186" s="79" t="str">
        <f>IF(B186="Code",1+MAX(A$5:A185),"")</f>
        <v/>
      </c>
      <c r="B186" s="87">
        <f>VLOOKUP(A185,BasicHeadings,2,0)</f>
        <v>1101144</v>
      </c>
      <c r="C186" s="88"/>
      <c r="D186" s="87" t="str">
        <f>VLOOKUP(B186,Step1EN,2,0)</f>
        <v>Eggs and egg-based products</v>
      </c>
      <c r="E186" s="83">
        <v>1</v>
      </c>
      <c r="F186" s="16"/>
      <c r="G186" s="16"/>
      <c r="H186" s="17"/>
      <c r="I186" s="17"/>
      <c r="J186" s="17" t="s">
        <v>317</v>
      </c>
      <c r="K186" s="83"/>
      <c r="L186" s="89"/>
      <c r="M186" s="16"/>
    </row>
    <row r="187" spans="1:13" s="86" customFormat="1" ht="15" customHeight="1">
      <c r="A187" s="79" t="str">
        <f>IF(B187="Code",1+MAX(A$5:A186),"")</f>
        <v/>
      </c>
      <c r="B187" s="90"/>
      <c r="C187" s="91" t="s">
        <v>307</v>
      </c>
      <c r="D187" s="90"/>
      <c r="E187" s="83">
        <v>2</v>
      </c>
      <c r="F187" s="16"/>
      <c r="G187" s="16"/>
      <c r="H187" s="17"/>
      <c r="I187" s="17"/>
      <c r="J187" s="17" t="s">
        <v>317</v>
      </c>
      <c r="K187" s="83"/>
      <c r="L187" s="89"/>
      <c r="M187" s="16"/>
    </row>
    <row r="188" spans="1:13" s="86" customFormat="1" ht="13.5" customHeight="1">
      <c r="A188" s="79" t="str">
        <f>IF(B188="Code",1+MAX(A$5:A187),"")</f>
        <v/>
      </c>
      <c r="B188" s="92"/>
      <c r="C188" s="211" t="s">
        <v>356</v>
      </c>
      <c r="D188" s="212"/>
      <c r="E188" s="83">
        <v>3</v>
      </c>
      <c r="F188" s="16"/>
      <c r="G188" s="16"/>
      <c r="H188" s="17"/>
      <c r="I188" s="18"/>
      <c r="J188" s="17" t="s">
        <v>317</v>
      </c>
      <c r="K188" s="83"/>
      <c r="L188" s="89"/>
      <c r="M188" s="16"/>
    </row>
    <row r="189" spans="1:13" s="86" customFormat="1" ht="13.5">
      <c r="A189" s="79" t="str">
        <f>IF(B189="Code",1+MAX(A$5:A188),"")</f>
        <v/>
      </c>
      <c r="B189" s="93"/>
      <c r="C189" s="213"/>
      <c r="D189" s="214"/>
      <c r="E189" s="94">
        <v>4</v>
      </c>
      <c r="F189" s="16"/>
      <c r="G189" s="16"/>
      <c r="H189" s="17"/>
      <c r="I189" s="17"/>
      <c r="J189" s="17" t="s">
        <v>317</v>
      </c>
      <c r="K189" s="83"/>
      <c r="L189" s="89"/>
      <c r="M189" s="16"/>
    </row>
    <row r="190" spans="1:13" s="86" customFormat="1" ht="13.5">
      <c r="A190" s="79" t="str">
        <f>IF(B190="Code",1+MAX(A$5:A189),"")</f>
        <v/>
      </c>
      <c r="B190" s="95" t="s">
        <v>355</v>
      </c>
      <c r="C190" s="109"/>
      <c r="D190" s="96" t="str">
        <f>IF(ISNUMBER(C190),VLOOKUP(C190,Approaches,2,0),"")</f>
        <v/>
      </c>
      <c r="E190" s="83">
        <v>5</v>
      </c>
      <c r="F190" s="16"/>
      <c r="G190" s="17"/>
      <c r="H190" s="110"/>
      <c r="I190" s="19"/>
      <c r="J190" s="17" t="s">
        <v>317</v>
      </c>
      <c r="K190" s="94"/>
      <c r="L190" s="89"/>
      <c r="M190" s="16"/>
    </row>
    <row r="191" spans="1:13" s="86" customFormat="1" ht="13.5">
      <c r="A191" s="79"/>
      <c r="B191" s="95" t="s">
        <v>355</v>
      </c>
      <c r="C191" s="109"/>
      <c r="D191" s="93" t="str">
        <f>IF(ISNUMBER(C191),VLOOKUP(C191,Approaches,2,0),"")</f>
        <v/>
      </c>
      <c r="E191" s="83">
        <v>6</v>
      </c>
      <c r="F191" s="16"/>
      <c r="G191" s="17"/>
      <c r="H191" s="110"/>
      <c r="I191" s="19"/>
      <c r="J191" s="17"/>
      <c r="K191" s="94"/>
      <c r="L191" s="89"/>
      <c r="M191" s="16"/>
    </row>
    <row r="192" spans="1:13" s="86" customFormat="1" ht="13.5">
      <c r="A192" s="79"/>
      <c r="B192" s="95" t="s">
        <v>355</v>
      </c>
      <c r="C192" s="109"/>
      <c r="D192" s="93" t="str">
        <f>IF(ISNUMBER(C192),VLOOKUP(C192,Approaches,2,0),"")</f>
        <v/>
      </c>
      <c r="E192" s="83">
        <v>7</v>
      </c>
      <c r="F192" s="16"/>
      <c r="G192" s="17"/>
      <c r="H192" s="110"/>
      <c r="I192" s="19"/>
      <c r="J192" s="17"/>
      <c r="K192" s="94"/>
      <c r="L192" s="89"/>
      <c r="M192" s="16"/>
    </row>
    <row r="193" spans="1:13" s="86" customFormat="1" ht="13.5">
      <c r="A193" s="79"/>
      <c r="B193" s="95" t="s">
        <v>355</v>
      </c>
      <c r="C193" s="109"/>
      <c r="D193" s="93" t="str">
        <f>IF(ISNUMBER(C193),VLOOKUP(C193,Approaches,2,0),"")</f>
        <v/>
      </c>
      <c r="E193" s="83">
        <v>8</v>
      </c>
      <c r="F193" s="16"/>
      <c r="G193" s="17"/>
      <c r="H193" s="110"/>
      <c r="I193" s="19"/>
      <c r="J193" s="17"/>
      <c r="K193" s="94"/>
      <c r="L193" s="89"/>
      <c r="M193" s="16"/>
    </row>
    <row r="194" spans="1:13" s="86" customFormat="1" ht="13.5">
      <c r="A194" s="79"/>
      <c r="B194" s="95" t="s">
        <v>355</v>
      </c>
      <c r="C194" s="109"/>
      <c r="D194" s="97" t="str">
        <f>IF(ISNUMBER(C194),VLOOKUP(C194,Approaches,2,0),"")</f>
        <v/>
      </c>
      <c r="E194" s="83">
        <v>9</v>
      </c>
      <c r="F194" s="16"/>
      <c r="G194" s="17"/>
      <c r="H194" s="110"/>
      <c r="I194" s="19"/>
      <c r="J194" s="17"/>
      <c r="K194" s="94"/>
      <c r="L194" s="89"/>
      <c r="M194" s="16"/>
    </row>
    <row r="195" spans="1:13" s="86" customFormat="1" ht="14.25" thickBot="1">
      <c r="A195" s="79"/>
      <c r="B195" s="98"/>
      <c r="C195" s="98"/>
      <c r="D195" s="93"/>
      <c r="E195" s="83">
        <v>10</v>
      </c>
      <c r="F195" s="16"/>
      <c r="G195" s="17"/>
      <c r="H195" s="110"/>
      <c r="I195" s="20"/>
      <c r="J195" s="17"/>
      <c r="K195" s="94"/>
      <c r="L195" s="89"/>
      <c r="M195" s="16"/>
    </row>
    <row r="196" spans="1:13" s="86" customFormat="1" ht="14.25" thickBot="1">
      <c r="A196" s="79" t="str">
        <f>IF(B196="Code",1+MAX(A$5:A190),"")</f>
        <v/>
      </c>
      <c r="B196" s="99"/>
      <c r="C196" s="99"/>
      <c r="D196" s="99"/>
      <c r="E196" s="100"/>
      <c r="F196" s="101"/>
      <c r="G196" s="99" t="s">
        <v>259</v>
      </c>
      <c r="H196" s="102">
        <f>B186</f>
        <v>1101144</v>
      </c>
      <c r="I196" s="111"/>
      <c r="J196" s="100" t="s">
        <v>317</v>
      </c>
      <c r="K196" s="100"/>
      <c r="L196" s="100"/>
      <c r="M196" s="100"/>
    </row>
    <row r="197" spans="1:13" s="86" customFormat="1" ht="14.25" thickBot="1">
      <c r="A197" s="79">
        <f>IF(B197="Code",1+MAX(A$5:A196),"")</f>
        <v>17</v>
      </c>
      <c r="B197" s="80" t="s">
        <v>254</v>
      </c>
      <c r="C197" s="80"/>
      <c r="D197" s="81" t="s">
        <v>255</v>
      </c>
      <c r="E197" s="82"/>
      <c r="F197" s="81" t="s">
        <v>256</v>
      </c>
      <c r="G197" s="81" t="s">
        <v>257</v>
      </c>
      <c r="H197" s="82" t="s">
        <v>253</v>
      </c>
      <c r="I197" s="82" t="s">
        <v>258</v>
      </c>
      <c r="J197" s="82" t="s">
        <v>316</v>
      </c>
      <c r="K197" s="83"/>
      <c r="L197" s="84" t="str">
        <f>IF(AND(ISNUMBER(I208),ISNUMBER(H208)),"OK","")</f>
        <v/>
      </c>
      <c r="M197" s="85"/>
    </row>
    <row r="198" spans="1:13" s="86" customFormat="1" ht="13.5">
      <c r="A198" s="79" t="str">
        <f>IF(B198="Code",1+MAX(A$5:A197),"")</f>
        <v/>
      </c>
      <c r="B198" s="87">
        <f>VLOOKUP(A197,BasicHeadings,2,0)</f>
        <v>1101151</v>
      </c>
      <c r="C198" s="88"/>
      <c r="D198" s="87" t="str">
        <f>VLOOKUP(B198,Step1EN,2,0)</f>
        <v>Butter and margarine</v>
      </c>
      <c r="E198" s="83">
        <v>1</v>
      </c>
      <c r="F198" s="16"/>
      <c r="G198" s="16"/>
      <c r="H198" s="17"/>
      <c r="I198" s="17"/>
      <c r="J198" s="17" t="s">
        <v>317</v>
      </c>
      <c r="K198" s="83"/>
      <c r="L198" s="89"/>
      <c r="M198" s="16"/>
    </row>
    <row r="199" spans="1:13" s="86" customFormat="1" ht="15" customHeight="1">
      <c r="A199" s="79" t="str">
        <f>IF(B199="Code",1+MAX(A$5:A198),"")</f>
        <v/>
      </c>
      <c r="B199" s="90"/>
      <c r="C199" s="91" t="s">
        <v>307</v>
      </c>
      <c r="D199" s="90"/>
      <c r="E199" s="83">
        <v>2</v>
      </c>
      <c r="F199" s="16"/>
      <c r="G199" s="16"/>
      <c r="H199" s="17"/>
      <c r="I199" s="17"/>
      <c r="J199" s="17" t="s">
        <v>317</v>
      </c>
      <c r="K199" s="83"/>
      <c r="L199" s="89"/>
      <c r="M199" s="16"/>
    </row>
    <row r="200" spans="1:13" s="86" customFormat="1" ht="13.5" customHeight="1">
      <c r="A200" s="79" t="str">
        <f>IF(B200="Code",1+MAX(A$5:A199),"")</f>
        <v/>
      </c>
      <c r="B200" s="92"/>
      <c r="C200" s="211" t="s">
        <v>356</v>
      </c>
      <c r="D200" s="212"/>
      <c r="E200" s="83">
        <v>3</v>
      </c>
      <c r="F200" s="16"/>
      <c r="G200" s="16"/>
      <c r="H200" s="17"/>
      <c r="I200" s="18"/>
      <c r="J200" s="17" t="s">
        <v>317</v>
      </c>
      <c r="K200" s="83"/>
      <c r="L200" s="89"/>
      <c r="M200" s="16"/>
    </row>
    <row r="201" spans="1:13" s="86" customFormat="1" ht="13.5">
      <c r="A201" s="79" t="str">
        <f>IF(B201="Code",1+MAX(A$5:A200),"")</f>
        <v/>
      </c>
      <c r="B201" s="93"/>
      <c r="C201" s="213"/>
      <c r="D201" s="214"/>
      <c r="E201" s="94">
        <v>4</v>
      </c>
      <c r="F201" s="16"/>
      <c r="G201" s="16"/>
      <c r="H201" s="17"/>
      <c r="I201" s="17"/>
      <c r="J201" s="17" t="s">
        <v>317</v>
      </c>
      <c r="K201" s="83"/>
      <c r="L201" s="89"/>
      <c r="M201" s="16"/>
    </row>
    <row r="202" spans="1:13" s="86" customFormat="1" ht="13.5">
      <c r="A202" s="79" t="str">
        <f>IF(B202="Code",1+MAX(A$5:A201),"")</f>
        <v/>
      </c>
      <c r="B202" s="95" t="s">
        <v>355</v>
      </c>
      <c r="C202" s="109"/>
      <c r="D202" s="96" t="str">
        <f>IF(ISNUMBER(C202),VLOOKUP(C202,Approaches,2,0),"")</f>
        <v/>
      </c>
      <c r="E202" s="83">
        <v>5</v>
      </c>
      <c r="F202" s="16"/>
      <c r="G202" s="17"/>
      <c r="H202" s="110"/>
      <c r="I202" s="19"/>
      <c r="J202" s="17" t="s">
        <v>317</v>
      </c>
      <c r="K202" s="94"/>
      <c r="L202" s="89"/>
      <c r="M202" s="16"/>
    </row>
    <row r="203" spans="1:13" s="86" customFormat="1" ht="13.5">
      <c r="A203" s="79"/>
      <c r="B203" s="95" t="s">
        <v>355</v>
      </c>
      <c r="C203" s="109"/>
      <c r="D203" s="93" t="str">
        <f>IF(ISNUMBER(C203),VLOOKUP(C203,Approaches,2,0),"")</f>
        <v/>
      </c>
      <c r="E203" s="83">
        <v>6</v>
      </c>
      <c r="F203" s="16"/>
      <c r="G203" s="17"/>
      <c r="H203" s="110"/>
      <c r="I203" s="19"/>
      <c r="J203" s="17"/>
      <c r="K203" s="94"/>
      <c r="L203" s="89"/>
      <c r="M203" s="16"/>
    </row>
    <row r="204" spans="1:13" s="86" customFormat="1" ht="13.5">
      <c r="A204" s="79"/>
      <c r="B204" s="95" t="s">
        <v>355</v>
      </c>
      <c r="C204" s="109"/>
      <c r="D204" s="93" t="str">
        <f>IF(ISNUMBER(C204),VLOOKUP(C204,Approaches,2,0),"")</f>
        <v/>
      </c>
      <c r="E204" s="83">
        <v>7</v>
      </c>
      <c r="F204" s="16"/>
      <c r="G204" s="17"/>
      <c r="H204" s="110"/>
      <c r="I204" s="19"/>
      <c r="J204" s="17"/>
      <c r="K204" s="94"/>
      <c r="L204" s="89"/>
      <c r="M204" s="16"/>
    </row>
    <row r="205" spans="1:13" s="86" customFormat="1" ht="13.5">
      <c r="A205" s="79"/>
      <c r="B205" s="95" t="s">
        <v>355</v>
      </c>
      <c r="C205" s="109"/>
      <c r="D205" s="93" t="str">
        <f>IF(ISNUMBER(C205),VLOOKUP(C205,Approaches,2,0),"")</f>
        <v/>
      </c>
      <c r="E205" s="83">
        <v>8</v>
      </c>
      <c r="F205" s="16"/>
      <c r="G205" s="17"/>
      <c r="H205" s="110"/>
      <c r="I205" s="19"/>
      <c r="J205" s="17"/>
      <c r="K205" s="94"/>
      <c r="L205" s="89"/>
      <c r="M205" s="16"/>
    </row>
    <row r="206" spans="1:13" s="86" customFormat="1" ht="13.5">
      <c r="A206" s="79"/>
      <c r="B206" s="95" t="s">
        <v>355</v>
      </c>
      <c r="C206" s="109"/>
      <c r="D206" s="97" t="str">
        <f>IF(ISNUMBER(C206),VLOOKUP(C206,Approaches,2,0),"")</f>
        <v/>
      </c>
      <c r="E206" s="83">
        <v>9</v>
      </c>
      <c r="F206" s="16"/>
      <c r="G206" s="17"/>
      <c r="H206" s="110"/>
      <c r="I206" s="19"/>
      <c r="J206" s="17"/>
      <c r="K206" s="94"/>
      <c r="L206" s="89"/>
      <c r="M206" s="16"/>
    </row>
    <row r="207" spans="1:13" s="86" customFormat="1" ht="14.25" thickBot="1">
      <c r="A207" s="79"/>
      <c r="B207" s="98"/>
      <c r="C207" s="98"/>
      <c r="D207" s="93"/>
      <c r="E207" s="83">
        <v>10</v>
      </c>
      <c r="F207" s="16"/>
      <c r="G207" s="17"/>
      <c r="H207" s="110"/>
      <c r="I207" s="20"/>
      <c r="J207" s="17"/>
      <c r="K207" s="94"/>
      <c r="L207" s="89"/>
      <c r="M207" s="16"/>
    </row>
    <row r="208" spans="1:13" s="86" customFormat="1" ht="14.25" thickBot="1">
      <c r="A208" s="79" t="str">
        <f>IF(B208="Code",1+MAX(A$5:A202),"")</f>
        <v/>
      </c>
      <c r="B208" s="99"/>
      <c r="C208" s="99"/>
      <c r="D208" s="99"/>
      <c r="E208" s="100"/>
      <c r="F208" s="101"/>
      <c r="G208" s="99" t="s">
        <v>259</v>
      </c>
      <c r="H208" s="102">
        <f>B198</f>
        <v>1101151</v>
      </c>
      <c r="I208" s="111"/>
      <c r="J208" s="100" t="s">
        <v>317</v>
      </c>
      <c r="K208" s="100"/>
      <c r="L208" s="100"/>
      <c r="M208" s="100"/>
    </row>
    <row r="209" spans="1:13" s="86" customFormat="1" ht="14.25" thickBot="1">
      <c r="A209" s="79">
        <f>IF(B209="Code",1+MAX(A$5:A208),"")</f>
        <v>18</v>
      </c>
      <c r="B209" s="80" t="s">
        <v>254</v>
      </c>
      <c r="C209" s="80"/>
      <c r="D209" s="81" t="s">
        <v>255</v>
      </c>
      <c r="E209" s="82"/>
      <c r="F209" s="81" t="s">
        <v>256</v>
      </c>
      <c r="G209" s="81" t="s">
        <v>257</v>
      </c>
      <c r="H209" s="82" t="s">
        <v>253</v>
      </c>
      <c r="I209" s="82" t="s">
        <v>258</v>
      </c>
      <c r="J209" s="82" t="s">
        <v>316</v>
      </c>
      <c r="K209" s="83"/>
      <c r="L209" s="84" t="str">
        <f>IF(AND(ISNUMBER(I220),ISNUMBER(H220)),"OK","")</f>
        <v/>
      </c>
      <c r="M209" s="85"/>
    </row>
    <row r="210" spans="1:13" s="86" customFormat="1" ht="13.5">
      <c r="A210" s="79" t="str">
        <f>IF(B210="Code",1+MAX(A$5:A209),"")</f>
        <v/>
      </c>
      <c r="B210" s="87">
        <f>VLOOKUP(A209,BasicHeadings,2,0)</f>
        <v>1101152</v>
      </c>
      <c r="C210" s="88"/>
      <c r="D210" s="87" t="str">
        <f>VLOOKUP(B210,Step1EN,2,0)</f>
        <v>Other edible oils and fats</v>
      </c>
      <c r="E210" s="83">
        <v>1</v>
      </c>
      <c r="F210" s="16"/>
      <c r="G210" s="16"/>
      <c r="H210" s="17"/>
      <c r="I210" s="17"/>
      <c r="J210" s="17" t="s">
        <v>317</v>
      </c>
      <c r="K210" s="83"/>
      <c r="L210" s="89"/>
      <c r="M210" s="16"/>
    </row>
    <row r="211" spans="1:13" s="86" customFormat="1" ht="15" customHeight="1">
      <c r="A211" s="79" t="str">
        <f>IF(B211="Code",1+MAX(A$5:A210),"")</f>
        <v/>
      </c>
      <c r="B211" s="90"/>
      <c r="C211" s="91" t="s">
        <v>307</v>
      </c>
      <c r="D211" s="90"/>
      <c r="E211" s="83">
        <v>2</v>
      </c>
      <c r="F211" s="16"/>
      <c r="G211" s="16"/>
      <c r="H211" s="17"/>
      <c r="I211" s="17"/>
      <c r="J211" s="17" t="s">
        <v>317</v>
      </c>
      <c r="K211" s="83"/>
      <c r="L211" s="89"/>
      <c r="M211" s="16"/>
    </row>
    <row r="212" spans="1:13" s="86" customFormat="1" ht="13.5" customHeight="1">
      <c r="A212" s="79" t="str">
        <f>IF(B212="Code",1+MAX(A$5:A211),"")</f>
        <v/>
      </c>
      <c r="B212" s="92"/>
      <c r="C212" s="211" t="s">
        <v>356</v>
      </c>
      <c r="D212" s="212"/>
      <c r="E212" s="83">
        <v>3</v>
      </c>
      <c r="F212" s="16"/>
      <c r="G212" s="16"/>
      <c r="H212" s="17"/>
      <c r="I212" s="18"/>
      <c r="J212" s="17" t="s">
        <v>317</v>
      </c>
      <c r="K212" s="83"/>
      <c r="L212" s="89"/>
      <c r="M212" s="16"/>
    </row>
    <row r="213" spans="1:13" s="86" customFormat="1" ht="13.5">
      <c r="A213" s="79" t="str">
        <f>IF(B213="Code",1+MAX(A$5:A212),"")</f>
        <v/>
      </c>
      <c r="B213" s="93"/>
      <c r="C213" s="213"/>
      <c r="D213" s="214"/>
      <c r="E213" s="94">
        <v>4</v>
      </c>
      <c r="F213" s="16"/>
      <c r="G213" s="16"/>
      <c r="H213" s="17"/>
      <c r="I213" s="17"/>
      <c r="J213" s="17" t="s">
        <v>317</v>
      </c>
      <c r="K213" s="83"/>
      <c r="L213" s="89"/>
      <c r="M213" s="16"/>
    </row>
    <row r="214" spans="1:13" s="86" customFormat="1" ht="13.5">
      <c r="A214" s="79" t="str">
        <f>IF(B214="Code",1+MAX(A$5:A213),"")</f>
        <v/>
      </c>
      <c r="B214" s="95" t="s">
        <v>355</v>
      </c>
      <c r="C214" s="109"/>
      <c r="D214" s="96" t="str">
        <f>IF(ISNUMBER(C214),VLOOKUP(C214,Approaches,2,0),"")</f>
        <v/>
      </c>
      <c r="E214" s="83">
        <v>5</v>
      </c>
      <c r="F214" s="16"/>
      <c r="G214" s="17"/>
      <c r="H214" s="110"/>
      <c r="I214" s="19"/>
      <c r="J214" s="17" t="s">
        <v>317</v>
      </c>
      <c r="K214" s="94"/>
      <c r="L214" s="89"/>
      <c r="M214" s="16"/>
    </row>
    <row r="215" spans="1:13" s="86" customFormat="1" ht="13.5">
      <c r="A215" s="79"/>
      <c r="B215" s="95" t="s">
        <v>355</v>
      </c>
      <c r="C215" s="109"/>
      <c r="D215" s="93" t="str">
        <f>IF(ISNUMBER(C215),VLOOKUP(C215,Approaches,2,0),"")</f>
        <v/>
      </c>
      <c r="E215" s="83">
        <v>6</v>
      </c>
      <c r="F215" s="16"/>
      <c r="G215" s="17"/>
      <c r="H215" s="110"/>
      <c r="I215" s="19"/>
      <c r="J215" s="17"/>
      <c r="K215" s="94"/>
      <c r="L215" s="89"/>
      <c r="M215" s="16"/>
    </row>
    <row r="216" spans="1:13" s="86" customFormat="1" ht="13.5">
      <c r="A216" s="79"/>
      <c r="B216" s="95" t="s">
        <v>355</v>
      </c>
      <c r="C216" s="109"/>
      <c r="D216" s="93" t="str">
        <f>IF(ISNUMBER(C216),VLOOKUP(C216,Approaches,2,0),"")</f>
        <v/>
      </c>
      <c r="E216" s="83">
        <v>7</v>
      </c>
      <c r="F216" s="16"/>
      <c r="G216" s="17"/>
      <c r="H216" s="110"/>
      <c r="I216" s="19"/>
      <c r="J216" s="17"/>
      <c r="K216" s="94"/>
      <c r="L216" s="89"/>
      <c r="M216" s="16"/>
    </row>
    <row r="217" spans="1:13" s="86" customFormat="1" ht="13.5">
      <c r="A217" s="79"/>
      <c r="B217" s="95" t="s">
        <v>355</v>
      </c>
      <c r="C217" s="109"/>
      <c r="D217" s="93" t="str">
        <f>IF(ISNUMBER(C217),VLOOKUP(C217,Approaches,2,0),"")</f>
        <v/>
      </c>
      <c r="E217" s="83">
        <v>8</v>
      </c>
      <c r="F217" s="16"/>
      <c r="G217" s="17"/>
      <c r="H217" s="110"/>
      <c r="I217" s="19"/>
      <c r="J217" s="17"/>
      <c r="K217" s="94"/>
      <c r="L217" s="89"/>
      <c r="M217" s="16"/>
    </row>
    <row r="218" spans="1:13" s="86" customFormat="1" ht="13.5">
      <c r="A218" s="79"/>
      <c r="B218" s="95" t="s">
        <v>355</v>
      </c>
      <c r="C218" s="109"/>
      <c r="D218" s="97" t="str">
        <f>IF(ISNUMBER(C218),VLOOKUP(C218,Approaches,2,0),"")</f>
        <v/>
      </c>
      <c r="E218" s="83">
        <v>9</v>
      </c>
      <c r="F218" s="16"/>
      <c r="G218" s="17"/>
      <c r="H218" s="110"/>
      <c r="I218" s="19"/>
      <c r="J218" s="17"/>
      <c r="K218" s="94"/>
      <c r="L218" s="89"/>
      <c r="M218" s="16"/>
    </row>
    <row r="219" spans="1:13" s="86" customFormat="1" ht="14.25" thickBot="1">
      <c r="A219" s="79"/>
      <c r="B219" s="98"/>
      <c r="C219" s="98"/>
      <c r="D219" s="93"/>
      <c r="E219" s="83">
        <v>10</v>
      </c>
      <c r="F219" s="16"/>
      <c r="G219" s="17"/>
      <c r="H219" s="110"/>
      <c r="I219" s="20"/>
      <c r="J219" s="17"/>
      <c r="K219" s="94"/>
      <c r="L219" s="89"/>
      <c r="M219" s="16"/>
    </row>
    <row r="220" spans="1:13" s="86" customFormat="1" ht="14.25" thickBot="1">
      <c r="A220" s="79" t="str">
        <f>IF(B220="Code",1+MAX(A$5:A214),"")</f>
        <v/>
      </c>
      <c r="B220" s="99"/>
      <c r="C220" s="99"/>
      <c r="D220" s="99"/>
      <c r="E220" s="100"/>
      <c r="F220" s="101"/>
      <c r="G220" s="99" t="s">
        <v>259</v>
      </c>
      <c r="H220" s="102">
        <f>B210</f>
        <v>1101152</v>
      </c>
      <c r="I220" s="111"/>
      <c r="J220" s="100" t="s">
        <v>317</v>
      </c>
      <c r="K220" s="100"/>
      <c r="L220" s="100"/>
      <c r="M220" s="100"/>
    </row>
    <row r="221" spans="1:13" s="86" customFormat="1" ht="14.25" thickBot="1">
      <c r="A221" s="79">
        <f>IF(B221="Code",1+MAX(A$5:A220),"")</f>
        <v>19</v>
      </c>
      <c r="B221" s="80" t="s">
        <v>254</v>
      </c>
      <c r="C221" s="80"/>
      <c r="D221" s="81" t="s">
        <v>255</v>
      </c>
      <c r="E221" s="82"/>
      <c r="F221" s="81" t="s">
        <v>256</v>
      </c>
      <c r="G221" s="81" t="s">
        <v>257</v>
      </c>
      <c r="H221" s="82" t="s">
        <v>253</v>
      </c>
      <c r="I221" s="82" t="s">
        <v>258</v>
      </c>
      <c r="J221" s="82" t="s">
        <v>316</v>
      </c>
      <c r="K221" s="83"/>
      <c r="L221" s="84" t="str">
        <f>IF(AND(ISNUMBER(I232),ISNUMBER(H232)),"OK","")</f>
        <v/>
      </c>
      <c r="M221" s="85"/>
    </row>
    <row r="222" spans="1:13" s="86" customFormat="1" ht="13.5">
      <c r="A222" s="79" t="str">
        <f>IF(B222="Code",1+MAX(A$5:A221),"")</f>
        <v/>
      </c>
      <c r="B222" s="87">
        <f>VLOOKUP(A221,BasicHeadings,2,0)</f>
        <v>1101161</v>
      </c>
      <c r="C222" s="88"/>
      <c r="D222" s="87" t="str">
        <f>VLOOKUP(B222,Step1EN,2,0)</f>
        <v>Fresh or chilled fruit</v>
      </c>
      <c r="E222" s="83">
        <v>1</v>
      </c>
      <c r="F222" s="16"/>
      <c r="G222" s="16"/>
      <c r="H222" s="17"/>
      <c r="I222" s="17"/>
      <c r="J222" s="17" t="s">
        <v>317</v>
      </c>
      <c r="K222" s="83"/>
      <c r="L222" s="89"/>
      <c r="M222" s="16"/>
    </row>
    <row r="223" spans="1:13" s="86" customFormat="1" ht="15" customHeight="1">
      <c r="A223" s="79" t="str">
        <f>IF(B223="Code",1+MAX(A$5:A222),"")</f>
        <v/>
      </c>
      <c r="B223" s="90"/>
      <c r="C223" s="91" t="s">
        <v>307</v>
      </c>
      <c r="D223" s="90"/>
      <c r="E223" s="83">
        <v>2</v>
      </c>
      <c r="F223" s="16"/>
      <c r="G223" s="16"/>
      <c r="H223" s="17"/>
      <c r="I223" s="17"/>
      <c r="J223" s="17" t="s">
        <v>317</v>
      </c>
      <c r="K223" s="83"/>
      <c r="L223" s="89"/>
      <c r="M223" s="16"/>
    </row>
    <row r="224" spans="1:13" s="86" customFormat="1" ht="13.5" customHeight="1">
      <c r="A224" s="79" t="str">
        <f>IF(B224="Code",1+MAX(A$5:A223),"")</f>
        <v/>
      </c>
      <c r="B224" s="92"/>
      <c r="C224" s="211" t="s">
        <v>356</v>
      </c>
      <c r="D224" s="212"/>
      <c r="E224" s="83">
        <v>3</v>
      </c>
      <c r="F224" s="16"/>
      <c r="G224" s="16"/>
      <c r="H224" s="17"/>
      <c r="I224" s="18"/>
      <c r="J224" s="17" t="s">
        <v>317</v>
      </c>
      <c r="K224" s="83"/>
      <c r="L224" s="89"/>
      <c r="M224" s="16"/>
    </row>
    <row r="225" spans="1:13" s="86" customFormat="1" ht="13.5">
      <c r="A225" s="79" t="str">
        <f>IF(B225="Code",1+MAX(A$5:A224),"")</f>
        <v/>
      </c>
      <c r="B225" s="93"/>
      <c r="C225" s="213"/>
      <c r="D225" s="214"/>
      <c r="E225" s="94">
        <v>4</v>
      </c>
      <c r="F225" s="16"/>
      <c r="G225" s="16"/>
      <c r="H225" s="17"/>
      <c r="I225" s="17"/>
      <c r="J225" s="17" t="s">
        <v>317</v>
      </c>
      <c r="K225" s="83"/>
      <c r="L225" s="89"/>
      <c r="M225" s="16"/>
    </row>
    <row r="226" spans="1:13" s="86" customFormat="1" ht="13.5">
      <c r="A226" s="79" t="str">
        <f>IF(B226="Code",1+MAX(A$5:A225),"")</f>
        <v/>
      </c>
      <c r="B226" s="95" t="s">
        <v>355</v>
      </c>
      <c r="C226" s="109"/>
      <c r="D226" s="96" t="str">
        <f>IF(ISNUMBER(C226),VLOOKUP(C226,Approaches,2,0),"")</f>
        <v/>
      </c>
      <c r="E226" s="83">
        <v>5</v>
      </c>
      <c r="F226" s="16"/>
      <c r="G226" s="17"/>
      <c r="H226" s="110"/>
      <c r="I226" s="19"/>
      <c r="J226" s="17" t="s">
        <v>317</v>
      </c>
      <c r="K226" s="94"/>
      <c r="L226" s="89"/>
      <c r="M226" s="16"/>
    </row>
    <row r="227" spans="1:13" s="86" customFormat="1" ht="13.5">
      <c r="A227" s="79"/>
      <c r="B227" s="95" t="s">
        <v>355</v>
      </c>
      <c r="C227" s="109"/>
      <c r="D227" s="93" t="str">
        <f>IF(ISNUMBER(C227),VLOOKUP(C227,Approaches,2,0),"")</f>
        <v/>
      </c>
      <c r="E227" s="83">
        <v>6</v>
      </c>
      <c r="F227" s="16"/>
      <c r="G227" s="17"/>
      <c r="H227" s="110"/>
      <c r="I227" s="19"/>
      <c r="J227" s="17"/>
      <c r="K227" s="94"/>
      <c r="L227" s="89"/>
      <c r="M227" s="16"/>
    </row>
    <row r="228" spans="1:13" s="86" customFormat="1" ht="13.5">
      <c r="A228" s="79"/>
      <c r="B228" s="95" t="s">
        <v>355</v>
      </c>
      <c r="C228" s="109"/>
      <c r="D228" s="93" t="str">
        <f>IF(ISNUMBER(C228),VLOOKUP(C228,Approaches,2,0),"")</f>
        <v/>
      </c>
      <c r="E228" s="83">
        <v>7</v>
      </c>
      <c r="F228" s="16"/>
      <c r="G228" s="17"/>
      <c r="H228" s="110"/>
      <c r="I228" s="19"/>
      <c r="J228" s="17"/>
      <c r="K228" s="94"/>
      <c r="L228" s="89"/>
      <c r="M228" s="16"/>
    </row>
    <row r="229" spans="1:13" s="86" customFormat="1" ht="13.5">
      <c r="A229" s="79"/>
      <c r="B229" s="95" t="s">
        <v>355</v>
      </c>
      <c r="C229" s="109"/>
      <c r="D229" s="93" t="str">
        <f>IF(ISNUMBER(C229),VLOOKUP(C229,Approaches,2,0),"")</f>
        <v/>
      </c>
      <c r="E229" s="83">
        <v>8</v>
      </c>
      <c r="F229" s="16"/>
      <c r="G229" s="17"/>
      <c r="H229" s="110"/>
      <c r="I229" s="19"/>
      <c r="J229" s="17"/>
      <c r="K229" s="94"/>
      <c r="L229" s="89"/>
      <c r="M229" s="16"/>
    </row>
    <row r="230" spans="1:13" s="86" customFormat="1" ht="13.5">
      <c r="A230" s="79"/>
      <c r="B230" s="95" t="s">
        <v>355</v>
      </c>
      <c r="C230" s="109"/>
      <c r="D230" s="97" t="str">
        <f>IF(ISNUMBER(C230),VLOOKUP(C230,Approaches,2,0),"")</f>
        <v/>
      </c>
      <c r="E230" s="83">
        <v>9</v>
      </c>
      <c r="F230" s="16"/>
      <c r="G230" s="17"/>
      <c r="H230" s="110"/>
      <c r="I230" s="19"/>
      <c r="J230" s="17"/>
      <c r="K230" s="94"/>
      <c r="L230" s="89"/>
      <c r="M230" s="16"/>
    </row>
    <row r="231" spans="1:13" s="86" customFormat="1" ht="14.25" thickBot="1">
      <c r="A231" s="79"/>
      <c r="B231" s="98"/>
      <c r="C231" s="98"/>
      <c r="D231" s="93"/>
      <c r="E231" s="83">
        <v>10</v>
      </c>
      <c r="F231" s="16"/>
      <c r="G231" s="17"/>
      <c r="H231" s="110"/>
      <c r="I231" s="20"/>
      <c r="J231" s="17"/>
      <c r="K231" s="94"/>
      <c r="L231" s="89"/>
      <c r="M231" s="16"/>
    </row>
    <row r="232" spans="1:13" s="86" customFormat="1" ht="14.25" thickBot="1">
      <c r="A232" s="79" t="str">
        <f>IF(B232="Code",1+MAX(A$5:A226),"")</f>
        <v/>
      </c>
      <c r="B232" s="99"/>
      <c r="C232" s="99"/>
      <c r="D232" s="99"/>
      <c r="E232" s="100"/>
      <c r="F232" s="101"/>
      <c r="G232" s="99" t="s">
        <v>259</v>
      </c>
      <c r="H232" s="102">
        <f>B222</f>
        <v>1101161</v>
      </c>
      <c r="I232" s="111"/>
      <c r="J232" s="100" t="s">
        <v>317</v>
      </c>
      <c r="K232" s="100"/>
      <c r="L232" s="100"/>
      <c r="M232" s="100"/>
    </row>
    <row r="233" spans="1:13" s="86" customFormat="1" ht="14.25" thickBot="1">
      <c r="A233" s="79">
        <f>IF(B233="Code",1+MAX(A$5:A232),"")</f>
        <v>20</v>
      </c>
      <c r="B233" s="80" t="s">
        <v>254</v>
      </c>
      <c r="C233" s="80"/>
      <c r="D233" s="81" t="s">
        <v>255</v>
      </c>
      <c r="E233" s="82"/>
      <c r="F233" s="81" t="s">
        <v>256</v>
      </c>
      <c r="G233" s="81" t="s">
        <v>257</v>
      </c>
      <c r="H233" s="82" t="s">
        <v>253</v>
      </c>
      <c r="I233" s="82" t="s">
        <v>258</v>
      </c>
      <c r="J233" s="82" t="s">
        <v>316</v>
      </c>
      <c r="K233" s="83"/>
      <c r="L233" s="84" t="str">
        <f>IF(AND(ISNUMBER(I244),ISNUMBER(H244)),"OK","")</f>
        <v/>
      </c>
      <c r="M233" s="85"/>
    </row>
    <row r="234" spans="1:13" s="86" customFormat="1" ht="13.5">
      <c r="A234" s="79" t="str">
        <f>IF(B234="Code",1+MAX(A$5:A233),"")</f>
        <v/>
      </c>
      <c r="B234" s="87">
        <f>VLOOKUP(A233,BasicHeadings,2,0)</f>
        <v>1101162</v>
      </c>
      <c r="C234" s="88"/>
      <c r="D234" s="87" t="str">
        <f>VLOOKUP(B234,Step1EN,2,0)</f>
        <v>Frozen, preserved or processed fruit and fruit-based products</v>
      </c>
      <c r="E234" s="83">
        <v>1</v>
      </c>
      <c r="F234" s="16"/>
      <c r="G234" s="16"/>
      <c r="H234" s="17"/>
      <c r="I234" s="17"/>
      <c r="J234" s="17" t="s">
        <v>317</v>
      </c>
      <c r="K234" s="83"/>
      <c r="L234" s="89"/>
      <c r="M234" s="16"/>
    </row>
    <row r="235" spans="1:13" s="86" customFormat="1" ht="15" customHeight="1">
      <c r="A235" s="79" t="str">
        <f>IF(B235="Code",1+MAX(A$5:A234),"")</f>
        <v/>
      </c>
      <c r="B235" s="90"/>
      <c r="C235" s="91" t="s">
        <v>307</v>
      </c>
      <c r="D235" s="90"/>
      <c r="E235" s="83">
        <v>2</v>
      </c>
      <c r="F235" s="16"/>
      <c r="G235" s="16"/>
      <c r="H235" s="17"/>
      <c r="I235" s="17"/>
      <c r="J235" s="17" t="s">
        <v>317</v>
      </c>
      <c r="K235" s="83"/>
      <c r="L235" s="89"/>
      <c r="M235" s="16"/>
    </row>
    <row r="236" spans="1:13" s="86" customFormat="1" ht="13.5" customHeight="1">
      <c r="A236" s="79" t="str">
        <f>IF(B236="Code",1+MAX(A$5:A235),"")</f>
        <v/>
      </c>
      <c r="B236" s="92"/>
      <c r="C236" s="211" t="s">
        <v>356</v>
      </c>
      <c r="D236" s="212"/>
      <c r="E236" s="83">
        <v>3</v>
      </c>
      <c r="F236" s="16"/>
      <c r="G236" s="16"/>
      <c r="H236" s="17"/>
      <c r="I236" s="18"/>
      <c r="J236" s="17" t="s">
        <v>317</v>
      </c>
      <c r="K236" s="83"/>
      <c r="L236" s="89"/>
      <c r="M236" s="16"/>
    </row>
    <row r="237" spans="1:13" s="86" customFormat="1" ht="13.5">
      <c r="A237" s="79" t="str">
        <f>IF(B237="Code",1+MAX(A$5:A236),"")</f>
        <v/>
      </c>
      <c r="B237" s="93"/>
      <c r="C237" s="213"/>
      <c r="D237" s="214"/>
      <c r="E237" s="94">
        <v>4</v>
      </c>
      <c r="F237" s="16"/>
      <c r="G237" s="16"/>
      <c r="H237" s="17"/>
      <c r="I237" s="17"/>
      <c r="J237" s="17" t="s">
        <v>317</v>
      </c>
      <c r="K237" s="83"/>
      <c r="L237" s="89"/>
      <c r="M237" s="16"/>
    </row>
    <row r="238" spans="1:13" s="86" customFormat="1" ht="13.5">
      <c r="A238" s="79" t="str">
        <f>IF(B238="Code",1+MAX(A$5:A237),"")</f>
        <v/>
      </c>
      <c r="B238" s="95" t="s">
        <v>355</v>
      </c>
      <c r="C238" s="109"/>
      <c r="D238" s="96" t="str">
        <f>IF(ISNUMBER(C238),VLOOKUP(C238,Approaches,2,0),"")</f>
        <v/>
      </c>
      <c r="E238" s="83">
        <v>5</v>
      </c>
      <c r="F238" s="16"/>
      <c r="G238" s="17"/>
      <c r="H238" s="110"/>
      <c r="I238" s="19"/>
      <c r="J238" s="17" t="s">
        <v>317</v>
      </c>
      <c r="K238" s="94"/>
      <c r="L238" s="89"/>
      <c r="M238" s="16"/>
    </row>
    <row r="239" spans="1:13" s="86" customFormat="1" ht="13.5">
      <c r="A239" s="79"/>
      <c r="B239" s="95" t="s">
        <v>355</v>
      </c>
      <c r="C239" s="109"/>
      <c r="D239" s="93" t="str">
        <f>IF(ISNUMBER(C239),VLOOKUP(C239,Approaches,2,0),"")</f>
        <v/>
      </c>
      <c r="E239" s="83">
        <v>6</v>
      </c>
      <c r="F239" s="16"/>
      <c r="G239" s="17"/>
      <c r="H239" s="110"/>
      <c r="I239" s="19"/>
      <c r="J239" s="17"/>
      <c r="K239" s="94"/>
      <c r="L239" s="89"/>
      <c r="M239" s="16"/>
    </row>
    <row r="240" spans="1:13" s="86" customFormat="1" ht="13.5">
      <c r="A240" s="79"/>
      <c r="B240" s="95" t="s">
        <v>355</v>
      </c>
      <c r="C240" s="109"/>
      <c r="D240" s="93" t="str">
        <f>IF(ISNUMBER(C240),VLOOKUP(C240,Approaches,2,0),"")</f>
        <v/>
      </c>
      <c r="E240" s="83">
        <v>7</v>
      </c>
      <c r="F240" s="16"/>
      <c r="G240" s="17"/>
      <c r="H240" s="110"/>
      <c r="I240" s="19"/>
      <c r="J240" s="17"/>
      <c r="K240" s="94"/>
      <c r="L240" s="89"/>
      <c r="M240" s="16"/>
    </row>
    <row r="241" spans="1:13" s="86" customFormat="1" ht="13.5">
      <c r="A241" s="79"/>
      <c r="B241" s="95" t="s">
        <v>355</v>
      </c>
      <c r="C241" s="109"/>
      <c r="D241" s="93" t="str">
        <f>IF(ISNUMBER(C241),VLOOKUP(C241,Approaches,2,0),"")</f>
        <v/>
      </c>
      <c r="E241" s="83">
        <v>8</v>
      </c>
      <c r="F241" s="16"/>
      <c r="G241" s="17"/>
      <c r="H241" s="110"/>
      <c r="I241" s="19"/>
      <c r="J241" s="17"/>
      <c r="K241" s="94"/>
      <c r="L241" s="89"/>
      <c r="M241" s="16"/>
    </row>
    <row r="242" spans="1:13" s="86" customFormat="1" ht="13.5">
      <c r="A242" s="79"/>
      <c r="B242" s="95" t="s">
        <v>355</v>
      </c>
      <c r="C242" s="109"/>
      <c r="D242" s="97" t="str">
        <f>IF(ISNUMBER(C242),VLOOKUP(C242,Approaches,2,0),"")</f>
        <v/>
      </c>
      <c r="E242" s="83">
        <v>9</v>
      </c>
      <c r="F242" s="16"/>
      <c r="G242" s="17"/>
      <c r="H242" s="110"/>
      <c r="I242" s="19"/>
      <c r="J242" s="17"/>
      <c r="K242" s="94"/>
      <c r="L242" s="89"/>
      <c r="M242" s="16"/>
    </row>
    <row r="243" spans="1:13" s="86" customFormat="1" ht="14.25" thickBot="1">
      <c r="A243" s="79"/>
      <c r="B243" s="98"/>
      <c r="C243" s="98"/>
      <c r="D243" s="93"/>
      <c r="E243" s="83">
        <v>10</v>
      </c>
      <c r="F243" s="16"/>
      <c r="G243" s="17"/>
      <c r="H243" s="110"/>
      <c r="I243" s="20"/>
      <c r="J243" s="17"/>
      <c r="K243" s="94"/>
      <c r="L243" s="89"/>
      <c r="M243" s="16"/>
    </row>
    <row r="244" spans="1:13" s="86" customFormat="1" ht="14.25" thickBot="1">
      <c r="A244" s="79" t="str">
        <f>IF(B244="Code",1+MAX(A$5:A238),"")</f>
        <v/>
      </c>
      <c r="B244" s="99"/>
      <c r="C244" s="99"/>
      <c r="D244" s="99"/>
      <c r="E244" s="100"/>
      <c r="F244" s="101"/>
      <c r="G244" s="99" t="s">
        <v>259</v>
      </c>
      <c r="H244" s="102">
        <f>B234</f>
        <v>1101162</v>
      </c>
      <c r="I244" s="111"/>
      <c r="J244" s="100" t="s">
        <v>317</v>
      </c>
      <c r="K244" s="100"/>
      <c r="L244" s="100"/>
      <c r="M244" s="100"/>
    </row>
    <row r="245" spans="1:13" s="86" customFormat="1" ht="14.25" thickBot="1">
      <c r="A245" s="79">
        <f>IF(B245="Code",1+MAX(A$5:A244),"")</f>
        <v>21</v>
      </c>
      <c r="B245" s="80" t="s">
        <v>254</v>
      </c>
      <c r="C245" s="80"/>
      <c r="D245" s="81" t="s">
        <v>255</v>
      </c>
      <c r="E245" s="82"/>
      <c r="F245" s="81" t="s">
        <v>256</v>
      </c>
      <c r="G245" s="81" t="s">
        <v>257</v>
      </c>
      <c r="H245" s="82" t="s">
        <v>253</v>
      </c>
      <c r="I245" s="82" t="s">
        <v>258</v>
      </c>
      <c r="J245" s="82" t="s">
        <v>316</v>
      </c>
      <c r="K245" s="83"/>
      <c r="L245" s="84" t="str">
        <f>IF(AND(ISNUMBER(I256),ISNUMBER(H256)),"OK","")</f>
        <v/>
      </c>
      <c r="M245" s="85"/>
    </row>
    <row r="246" spans="1:13" s="86" customFormat="1" ht="13.5">
      <c r="A246" s="79" t="str">
        <f>IF(B246="Code",1+MAX(A$5:A245),"")</f>
        <v/>
      </c>
      <c r="B246" s="87">
        <f>VLOOKUP(A245,BasicHeadings,2,0)</f>
        <v>1101171</v>
      </c>
      <c r="C246" s="88"/>
      <c r="D246" s="87" t="str">
        <f>VLOOKUP(B246,Step1EN,2,0)</f>
        <v>Fresh or chilled vegetables other than potatoes</v>
      </c>
      <c r="E246" s="83">
        <v>1</v>
      </c>
      <c r="F246" s="16"/>
      <c r="G246" s="16"/>
      <c r="H246" s="17"/>
      <c r="I246" s="17"/>
      <c r="J246" s="17" t="s">
        <v>317</v>
      </c>
      <c r="K246" s="83"/>
      <c r="L246" s="89"/>
      <c r="M246" s="16"/>
    </row>
    <row r="247" spans="1:13" s="86" customFormat="1" ht="15" customHeight="1">
      <c r="A247" s="79" t="str">
        <f>IF(B247="Code",1+MAX(A$5:A246),"")</f>
        <v/>
      </c>
      <c r="B247" s="90"/>
      <c r="C247" s="91" t="s">
        <v>307</v>
      </c>
      <c r="D247" s="90"/>
      <c r="E247" s="83">
        <v>2</v>
      </c>
      <c r="F247" s="16"/>
      <c r="G247" s="16"/>
      <c r="H247" s="17"/>
      <c r="I247" s="17"/>
      <c r="J247" s="17" t="s">
        <v>317</v>
      </c>
      <c r="K247" s="83"/>
      <c r="L247" s="89"/>
      <c r="M247" s="16"/>
    </row>
    <row r="248" spans="1:13" s="86" customFormat="1" ht="13.5" customHeight="1">
      <c r="A248" s="79" t="str">
        <f>IF(B248="Code",1+MAX(A$5:A247),"")</f>
        <v/>
      </c>
      <c r="B248" s="92"/>
      <c r="C248" s="211" t="s">
        <v>356</v>
      </c>
      <c r="D248" s="212"/>
      <c r="E248" s="83">
        <v>3</v>
      </c>
      <c r="F248" s="16"/>
      <c r="G248" s="16"/>
      <c r="H248" s="17"/>
      <c r="I248" s="18"/>
      <c r="J248" s="17" t="s">
        <v>317</v>
      </c>
      <c r="K248" s="83"/>
      <c r="L248" s="89"/>
      <c r="M248" s="16"/>
    </row>
    <row r="249" spans="1:13" s="86" customFormat="1" ht="13.5">
      <c r="A249" s="79" t="str">
        <f>IF(B249="Code",1+MAX(A$5:A248),"")</f>
        <v/>
      </c>
      <c r="B249" s="93"/>
      <c r="C249" s="213"/>
      <c r="D249" s="214"/>
      <c r="E249" s="94">
        <v>4</v>
      </c>
      <c r="F249" s="16"/>
      <c r="G249" s="16"/>
      <c r="H249" s="17"/>
      <c r="I249" s="17"/>
      <c r="J249" s="17" t="s">
        <v>317</v>
      </c>
      <c r="K249" s="83"/>
      <c r="L249" s="89"/>
      <c r="M249" s="16"/>
    </row>
    <row r="250" spans="1:13" s="86" customFormat="1" ht="13.5">
      <c r="A250" s="79" t="str">
        <f>IF(B250="Code",1+MAX(A$5:A249),"")</f>
        <v/>
      </c>
      <c r="B250" s="95" t="s">
        <v>355</v>
      </c>
      <c r="C250" s="109"/>
      <c r="D250" s="96" t="str">
        <f>IF(ISNUMBER(C250),VLOOKUP(C250,Approaches,2,0),"")</f>
        <v/>
      </c>
      <c r="E250" s="83">
        <v>5</v>
      </c>
      <c r="F250" s="16"/>
      <c r="G250" s="17"/>
      <c r="H250" s="110"/>
      <c r="I250" s="19"/>
      <c r="J250" s="17" t="s">
        <v>317</v>
      </c>
      <c r="K250" s="94"/>
      <c r="L250" s="89"/>
      <c r="M250" s="16"/>
    </row>
    <row r="251" spans="1:13" s="86" customFormat="1" ht="13.5">
      <c r="A251" s="79"/>
      <c r="B251" s="95" t="s">
        <v>355</v>
      </c>
      <c r="C251" s="109"/>
      <c r="D251" s="93" t="str">
        <f>IF(ISNUMBER(C251),VLOOKUP(C251,Approaches,2,0),"")</f>
        <v/>
      </c>
      <c r="E251" s="83">
        <v>6</v>
      </c>
      <c r="F251" s="16"/>
      <c r="G251" s="17"/>
      <c r="H251" s="110"/>
      <c r="I251" s="19"/>
      <c r="J251" s="17"/>
      <c r="K251" s="94"/>
      <c r="L251" s="89"/>
      <c r="M251" s="16"/>
    </row>
    <row r="252" spans="1:13" s="86" customFormat="1" ht="13.5">
      <c r="A252" s="79"/>
      <c r="B252" s="95" t="s">
        <v>355</v>
      </c>
      <c r="C252" s="109"/>
      <c r="D252" s="93" t="str">
        <f>IF(ISNUMBER(C252),VLOOKUP(C252,Approaches,2,0),"")</f>
        <v/>
      </c>
      <c r="E252" s="83">
        <v>7</v>
      </c>
      <c r="F252" s="16"/>
      <c r="G252" s="17"/>
      <c r="H252" s="110"/>
      <c r="I252" s="19"/>
      <c r="J252" s="17"/>
      <c r="K252" s="94"/>
      <c r="L252" s="89"/>
      <c r="M252" s="16"/>
    </row>
    <row r="253" spans="1:13" s="86" customFormat="1" ht="13.5">
      <c r="A253" s="79"/>
      <c r="B253" s="95" t="s">
        <v>355</v>
      </c>
      <c r="C253" s="109"/>
      <c r="D253" s="93" t="str">
        <f>IF(ISNUMBER(C253),VLOOKUP(C253,Approaches,2,0),"")</f>
        <v/>
      </c>
      <c r="E253" s="83">
        <v>8</v>
      </c>
      <c r="F253" s="16"/>
      <c r="G253" s="17"/>
      <c r="H253" s="110"/>
      <c r="I253" s="19"/>
      <c r="J253" s="17"/>
      <c r="K253" s="94"/>
      <c r="L253" s="89"/>
      <c r="M253" s="16"/>
    </row>
    <row r="254" spans="1:13" s="86" customFormat="1" ht="13.5">
      <c r="A254" s="79"/>
      <c r="B254" s="95" t="s">
        <v>355</v>
      </c>
      <c r="C254" s="109"/>
      <c r="D254" s="97" t="str">
        <f>IF(ISNUMBER(C254),VLOOKUP(C254,Approaches,2,0),"")</f>
        <v/>
      </c>
      <c r="E254" s="83">
        <v>9</v>
      </c>
      <c r="F254" s="16"/>
      <c r="G254" s="17"/>
      <c r="H254" s="110"/>
      <c r="I254" s="19"/>
      <c r="J254" s="17"/>
      <c r="K254" s="94"/>
      <c r="L254" s="89"/>
      <c r="M254" s="16"/>
    </row>
    <row r="255" spans="1:13" s="86" customFormat="1" ht="14.25" thickBot="1">
      <c r="A255" s="79"/>
      <c r="B255" s="98"/>
      <c r="C255" s="98"/>
      <c r="D255" s="93"/>
      <c r="E255" s="83">
        <v>10</v>
      </c>
      <c r="F255" s="16"/>
      <c r="G255" s="17"/>
      <c r="H255" s="110"/>
      <c r="I255" s="20"/>
      <c r="J255" s="17"/>
      <c r="K255" s="94"/>
      <c r="L255" s="89"/>
      <c r="M255" s="16"/>
    </row>
    <row r="256" spans="1:13" s="86" customFormat="1" ht="14.25" thickBot="1">
      <c r="A256" s="79" t="str">
        <f>IF(B256="Code",1+MAX(A$5:A250),"")</f>
        <v/>
      </c>
      <c r="B256" s="99"/>
      <c r="C256" s="99"/>
      <c r="D256" s="99"/>
      <c r="E256" s="100"/>
      <c r="F256" s="101"/>
      <c r="G256" s="99" t="s">
        <v>259</v>
      </c>
      <c r="H256" s="102">
        <f>B246</f>
        <v>1101171</v>
      </c>
      <c r="I256" s="111"/>
      <c r="J256" s="100" t="s">
        <v>317</v>
      </c>
      <c r="K256" s="100"/>
      <c r="L256" s="100"/>
      <c r="M256" s="100"/>
    </row>
    <row r="257" spans="1:13" s="86" customFormat="1" ht="14.25" thickBot="1">
      <c r="A257" s="79">
        <f>IF(B257="Code",1+MAX(A$5:A256),"")</f>
        <v>22</v>
      </c>
      <c r="B257" s="80" t="s">
        <v>254</v>
      </c>
      <c r="C257" s="80"/>
      <c r="D257" s="81" t="s">
        <v>255</v>
      </c>
      <c r="E257" s="82"/>
      <c r="F257" s="81" t="s">
        <v>256</v>
      </c>
      <c r="G257" s="81" t="s">
        <v>257</v>
      </c>
      <c r="H257" s="82" t="s">
        <v>253</v>
      </c>
      <c r="I257" s="82" t="s">
        <v>258</v>
      </c>
      <c r="J257" s="82" t="s">
        <v>316</v>
      </c>
      <c r="K257" s="83"/>
      <c r="L257" s="84" t="str">
        <f>IF(AND(ISNUMBER(I268),ISNUMBER(H268)),"OK","")</f>
        <v/>
      </c>
      <c r="M257" s="85"/>
    </row>
    <row r="258" spans="1:13" s="86" customFormat="1" ht="13.5">
      <c r="A258" s="79" t="str">
        <f>IF(B258="Code",1+MAX(A$5:A257),"")</f>
        <v/>
      </c>
      <c r="B258" s="87">
        <f>VLOOKUP(A257,BasicHeadings,2,0)</f>
        <v>1101172</v>
      </c>
      <c r="C258" s="88"/>
      <c r="D258" s="87" t="str">
        <f>VLOOKUP(B258,Step1EN,2,0)</f>
        <v>Fresh or chilled potatoes</v>
      </c>
      <c r="E258" s="83">
        <v>1</v>
      </c>
      <c r="F258" s="16"/>
      <c r="G258" s="16"/>
      <c r="H258" s="17"/>
      <c r="I258" s="17"/>
      <c r="J258" s="17" t="s">
        <v>317</v>
      </c>
      <c r="K258" s="83"/>
      <c r="L258" s="89"/>
      <c r="M258" s="16"/>
    </row>
    <row r="259" spans="1:13" s="86" customFormat="1" ht="15" customHeight="1">
      <c r="A259" s="79" t="str">
        <f>IF(B259="Code",1+MAX(A$5:A258),"")</f>
        <v/>
      </c>
      <c r="B259" s="90"/>
      <c r="C259" s="91" t="s">
        <v>307</v>
      </c>
      <c r="D259" s="90"/>
      <c r="E259" s="83">
        <v>2</v>
      </c>
      <c r="F259" s="16"/>
      <c r="G259" s="16"/>
      <c r="H259" s="17"/>
      <c r="I259" s="17"/>
      <c r="J259" s="17" t="s">
        <v>317</v>
      </c>
      <c r="K259" s="83"/>
      <c r="L259" s="89"/>
      <c r="M259" s="16"/>
    </row>
    <row r="260" spans="1:13" s="86" customFormat="1" ht="13.5" customHeight="1">
      <c r="A260" s="79" t="str">
        <f>IF(B260="Code",1+MAX(A$5:A259),"")</f>
        <v/>
      </c>
      <c r="B260" s="92"/>
      <c r="C260" s="211" t="s">
        <v>356</v>
      </c>
      <c r="D260" s="212"/>
      <c r="E260" s="83">
        <v>3</v>
      </c>
      <c r="F260" s="16"/>
      <c r="G260" s="16"/>
      <c r="H260" s="17"/>
      <c r="I260" s="18"/>
      <c r="J260" s="17" t="s">
        <v>317</v>
      </c>
      <c r="K260" s="83"/>
      <c r="L260" s="89"/>
      <c r="M260" s="16"/>
    </row>
    <row r="261" spans="1:13" s="86" customFormat="1" ht="13.5">
      <c r="A261" s="79" t="str">
        <f>IF(B261="Code",1+MAX(A$5:A260),"")</f>
        <v/>
      </c>
      <c r="B261" s="93"/>
      <c r="C261" s="213"/>
      <c r="D261" s="214"/>
      <c r="E261" s="94">
        <v>4</v>
      </c>
      <c r="F261" s="16"/>
      <c r="G261" s="16"/>
      <c r="H261" s="17"/>
      <c r="I261" s="17"/>
      <c r="J261" s="17" t="s">
        <v>317</v>
      </c>
      <c r="K261" s="83"/>
      <c r="L261" s="89"/>
      <c r="M261" s="16"/>
    </row>
    <row r="262" spans="1:13" s="86" customFormat="1" ht="13.5">
      <c r="A262" s="79" t="str">
        <f>IF(B262="Code",1+MAX(A$5:A261),"")</f>
        <v/>
      </c>
      <c r="B262" s="95" t="s">
        <v>355</v>
      </c>
      <c r="C262" s="109"/>
      <c r="D262" s="96" t="str">
        <f>IF(ISNUMBER(C262),VLOOKUP(C262,Approaches,2,0),"")</f>
        <v/>
      </c>
      <c r="E262" s="83">
        <v>5</v>
      </c>
      <c r="F262" s="16"/>
      <c r="G262" s="17"/>
      <c r="H262" s="110"/>
      <c r="I262" s="19"/>
      <c r="J262" s="17" t="s">
        <v>317</v>
      </c>
      <c r="K262" s="94"/>
      <c r="L262" s="89"/>
      <c r="M262" s="16"/>
    </row>
    <row r="263" spans="1:13" s="86" customFormat="1" ht="13.5">
      <c r="A263" s="79"/>
      <c r="B263" s="95" t="s">
        <v>355</v>
      </c>
      <c r="C263" s="109"/>
      <c r="D263" s="93" t="str">
        <f>IF(ISNUMBER(C263),VLOOKUP(C263,Approaches,2,0),"")</f>
        <v/>
      </c>
      <c r="E263" s="83">
        <v>6</v>
      </c>
      <c r="F263" s="16"/>
      <c r="G263" s="17"/>
      <c r="H263" s="110"/>
      <c r="I263" s="19"/>
      <c r="J263" s="17"/>
      <c r="K263" s="94"/>
      <c r="L263" s="89"/>
      <c r="M263" s="16"/>
    </row>
    <row r="264" spans="1:13" s="86" customFormat="1" ht="13.5">
      <c r="A264" s="79"/>
      <c r="B264" s="95" t="s">
        <v>355</v>
      </c>
      <c r="C264" s="109"/>
      <c r="D264" s="93" t="str">
        <f>IF(ISNUMBER(C264),VLOOKUP(C264,Approaches,2,0),"")</f>
        <v/>
      </c>
      <c r="E264" s="83">
        <v>7</v>
      </c>
      <c r="F264" s="16"/>
      <c r="G264" s="17"/>
      <c r="H264" s="110"/>
      <c r="I264" s="19"/>
      <c r="J264" s="17"/>
      <c r="K264" s="94"/>
      <c r="L264" s="89"/>
      <c r="M264" s="16"/>
    </row>
    <row r="265" spans="1:13" s="86" customFormat="1" ht="13.5">
      <c r="A265" s="79"/>
      <c r="B265" s="95" t="s">
        <v>355</v>
      </c>
      <c r="C265" s="109"/>
      <c r="D265" s="93" t="str">
        <f>IF(ISNUMBER(C265),VLOOKUP(C265,Approaches,2,0),"")</f>
        <v/>
      </c>
      <c r="E265" s="83">
        <v>8</v>
      </c>
      <c r="F265" s="16"/>
      <c r="G265" s="17"/>
      <c r="H265" s="110"/>
      <c r="I265" s="19"/>
      <c r="J265" s="17"/>
      <c r="K265" s="94"/>
      <c r="L265" s="89"/>
      <c r="M265" s="16"/>
    </row>
    <row r="266" spans="1:13" s="86" customFormat="1" ht="13.5">
      <c r="A266" s="79"/>
      <c r="B266" s="95" t="s">
        <v>355</v>
      </c>
      <c r="C266" s="109"/>
      <c r="D266" s="97" t="str">
        <f>IF(ISNUMBER(C266),VLOOKUP(C266,Approaches,2,0),"")</f>
        <v/>
      </c>
      <c r="E266" s="83">
        <v>9</v>
      </c>
      <c r="F266" s="16"/>
      <c r="G266" s="17"/>
      <c r="H266" s="110"/>
      <c r="I266" s="19"/>
      <c r="J266" s="17"/>
      <c r="K266" s="94"/>
      <c r="L266" s="89"/>
      <c r="M266" s="16"/>
    </row>
    <row r="267" spans="1:13" s="86" customFormat="1" ht="14.25" thickBot="1">
      <c r="A267" s="79"/>
      <c r="B267" s="98"/>
      <c r="C267" s="98"/>
      <c r="D267" s="93"/>
      <c r="E267" s="83">
        <v>10</v>
      </c>
      <c r="F267" s="16"/>
      <c r="G267" s="17"/>
      <c r="H267" s="110"/>
      <c r="I267" s="20"/>
      <c r="J267" s="17"/>
      <c r="K267" s="94"/>
      <c r="L267" s="89"/>
      <c r="M267" s="16"/>
    </row>
    <row r="268" spans="1:13" s="86" customFormat="1" ht="14.25" thickBot="1">
      <c r="A268" s="79" t="str">
        <f>IF(B268="Code",1+MAX(A$5:A262),"")</f>
        <v/>
      </c>
      <c r="B268" s="99"/>
      <c r="C268" s="99"/>
      <c r="D268" s="99"/>
      <c r="E268" s="100"/>
      <c r="F268" s="101"/>
      <c r="G268" s="99" t="s">
        <v>259</v>
      </c>
      <c r="H268" s="102">
        <f>B258</f>
        <v>1101172</v>
      </c>
      <c r="I268" s="111"/>
      <c r="J268" s="100" t="s">
        <v>317</v>
      </c>
      <c r="K268" s="100"/>
      <c r="L268" s="100"/>
      <c r="M268" s="100"/>
    </row>
    <row r="269" spans="1:13" s="86" customFormat="1" ht="14.25" thickBot="1">
      <c r="A269" s="79">
        <f>IF(B269="Code",1+MAX(A$5:A268),"")</f>
        <v>23</v>
      </c>
      <c r="B269" s="80" t="s">
        <v>254</v>
      </c>
      <c r="C269" s="80"/>
      <c r="D269" s="81" t="s">
        <v>255</v>
      </c>
      <c r="E269" s="82"/>
      <c r="F269" s="81" t="s">
        <v>256</v>
      </c>
      <c r="G269" s="81" t="s">
        <v>257</v>
      </c>
      <c r="H269" s="82" t="s">
        <v>253</v>
      </c>
      <c r="I269" s="82" t="s">
        <v>258</v>
      </c>
      <c r="J269" s="82" t="s">
        <v>316</v>
      </c>
      <c r="K269" s="83"/>
      <c r="L269" s="84" t="str">
        <f>IF(AND(ISNUMBER(I280),ISNUMBER(H280)),"OK","")</f>
        <v/>
      </c>
      <c r="M269" s="85"/>
    </row>
    <row r="270" spans="1:13" s="86" customFormat="1" ht="13.5">
      <c r="A270" s="79" t="str">
        <f>IF(B270="Code",1+MAX(A$5:A269),"")</f>
        <v/>
      </c>
      <c r="B270" s="87">
        <f>VLOOKUP(A269,BasicHeadings,2,0)</f>
        <v>1101173</v>
      </c>
      <c r="C270" s="88"/>
      <c r="D270" s="87" t="str">
        <f>VLOOKUP(B270,Step1EN,2,0)</f>
        <v>Frozen, preserved or processed vegetables and vegetable-based products</v>
      </c>
      <c r="E270" s="83">
        <v>1</v>
      </c>
      <c r="F270" s="16"/>
      <c r="G270" s="16"/>
      <c r="H270" s="17"/>
      <c r="I270" s="17"/>
      <c r="J270" s="17" t="s">
        <v>317</v>
      </c>
      <c r="K270" s="83"/>
      <c r="L270" s="89"/>
      <c r="M270" s="16"/>
    </row>
    <row r="271" spans="1:13" s="86" customFormat="1" ht="15" customHeight="1">
      <c r="A271" s="79" t="str">
        <f>IF(B271="Code",1+MAX(A$5:A270),"")</f>
        <v/>
      </c>
      <c r="B271" s="90"/>
      <c r="C271" s="91" t="s">
        <v>307</v>
      </c>
      <c r="D271" s="90"/>
      <c r="E271" s="83">
        <v>2</v>
      </c>
      <c r="F271" s="16"/>
      <c r="G271" s="16"/>
      <c r="H271" s="17"/>
      <c r="I271" s="17"/>
      <c r="J271" s="17" t="s">
        <v>317</v>
      </c>
      <c r="K271" s="83"/>
      <c r="L271" s="89"/>
      <c r="M271" s="16"/>
    </row>
    <row r="272" spans="1:13" s="86" customFormat="1" ht="13.5" customHeight="1">
      <c r="A272" s="79" t="str">
        <f>IF(B272="Code",1+MAX(A$5:A271),"")</f>
        <v/>
      </c>
      <c r="B272" s="92"/>
      <c r="C272" s="211" t="s">
        <v>356</v>
      </c>
      <c r="D272" s="212"/>
      <c r="E272" s="83">
        <v>3</v>
      </c>
      <c r="F272" s="16"/>
      <c r="G272" s="16"/>
      <c r="H272" s="17"/>
      <c r="I272" s="18"/>
      <c r="J272" s="17" t="s">
        <v>317</v>
      </c>
      <c r="K272" s="83"/>
      <c r="L272" s="89"/>
      <c r="M272" s="16"/>
    </row>
    <row r="273" spans="1:13" s="86" customFormat="1" ht="13.5">
      <c r="A273" s="79" t="str">
        <f>IF(B273="Code",1+MAX(A$5:A272),"")</f>
        <v/>
      </c>
      <c r="B273" s="93"/>
      <c r="C273" s="213"/>
      <c r="D273" s="214"/>
      <c r="E273" s="94">
        <v>4</v>
      </c>
      <c r="F273" s="16"/>
      <c r="G273" s="16"/>
      <c r="H273" s="17"/>
      <c r="I273" s="17"/>
      <c r="J273" s="17" t="s">
        <v>317</v>
      </c>
      <c r="K273" s="83"/>
      <c r="L273" s="89"/>
      <c r="M273" s="16"/>
    </row>
    <row r="274" spans="1:13" s="86" customFormat="1" ht="13.5">
      <c r="A274" s="79" t="str">
        <f>IF(B274="Code",1+MAX(A$5:A273),"")</f>
        <v/>
      </c>
      <c r="B274" s="95" t="s">
        <v>355</v>
      </c>
      <c r="C274" s="109"/>
      <c r="D274" s="96" t="str">
        <f>IF(ISNUMBER(C274),VLOOKUP(C274,Approaches,2,0),"")</f>
        <v/>
      </c>
      <c r="E274" s="83">
        <v>5</v>
      </c>
      <c r="F274" s="16"/>
      <c r="G274" s="17"/>
      <c r="H274" s="110"/>
      <c r="I274" s="19"/>
      <c r="J274" s="17" t="s">
        <v>317</v>
      </c>
      <c r="K274" s="94"/>
      <c r="L274" s="89"/>
      <c r="M274" s="16"/>
    </row>
    <row r="275" spans="1:13" s="86" customFormat="1" ht="13.5">
      <c r="A275" s="79"/>
      <c r="B275" s="95" t="s">
        <v>355</v>
      </c>
      <c r="C275" s="109"/>
      <c r="D275" s="93" t="str">
        <f>IF(ISNUMBER(C275),VLOOKUP(C275,Approaches,2,0),"")</f>
        <v/>
      </c>
      <c r="E275" s="83">
        <v>6</v>
      </c>
      <c r="F275" s="16"/>
      <c r="G275" s="17"/>
      <c r="H275" s="110"/>
      <c r="I275" s="19"/>
      <c r="J275" s="17"/>
      <c r="K275" s="94"/>
      <c r="L275" s="89"/>
      <c r="M275" s="16"/>
    </row>
    <row r="276" spans="1:13" s="86" customFormat="1" ht="13.5">
      <c r="A276" s="79"/>
      <c r="B276" s="95" t="s">
        <v>355</v>
      </c>
      <c r="C276" s="109"/>
      <c r="D276" s="93" t="str">
        <f>IF(ISNUMBER(C276),VLOOKUP(C276,Approaches,2,0),"")</f>
        <v/>
      </c>
      <c r="E276" s="83">
        <v>7</v>
      </c>
      <c r="F276" s="16"/>
      <c r="G276" s="17"/>
      <c r="H276" s="110"/>
      <c r="I276" s="19"/>
      <c r="J276" s="17"/>
      <c r="K276" s="94"/>
      <c r="L276" s="89"/>
      <c r="M276" s="16"/>
    </row>
    <row r="277" spans="1:13" s="86" customFormat="1" ht="13.5">
      <c r="A277" s="79"/>
      <c r="B277" s="95" t="s">
        <v>355</v>
      </c>
      <c r="C277" s="109"/>
      <c r="D277" s="93" t="str">
        <f>IF(ISNUMBER(C277),VLOOKUP(C277,Approaches,2,0),"")</f>
        <v/>
      </c>
      <c r="E277" s="83">
        <v>8</v>
      </c>
      <c r="F277" s="16"/>
      <c r="G277" s="17"/>
      <c r="H277" s="110"/>
      <c r="I277" s="19"/>
      <c r="J277" s="17"/>
      <c r="K277" s="94"/>
      <c r="L277" s="89"/>
      <c r="M277" s="16"/>
    </row>
    <row r="278" spans="1:13" s="86" customFormat="1" ht="13.5">
      <c r="A278" s="79"/>
      <c r="B278" s="95" t="s">
        <v>355</v>
      </c>
      <c r="C278" s="109"/>
      <c r="D278" s="97" t="str">
        <f>IF(ISNUMBER(C278),VLOOKUP(C278,Approaches,2,0),"")</f>
        <v/>
      </c>
      <c r="E278" s="83">
        <v>9</v>
      </c>
      <c r="F278" s="16"/>
      <c r="G278" s="17"/>
      <c r="H278" s="110"/>
      <c r="I278" s="19"/>
      <c r="J278" s="17"/>
      <c r="K278" s="94"/>
      <c r="L278" s="89"/>
      <c r="M278" s="16"/>
    </row>
    <row r="279" spans="1:13" s="86" customFormat="1" ht="14.25" thickBot="1">
      <c r="A279" s="79"/>
      <c r="B279" s="98"/>
      <c r="C279" s="98"/>
      <c r="D279" s="93"/>
      <c r="E279" s="83">
        <v>10</v>
      </c>
      <c r="F279" s="16"/>
      <c r="G279" s="17"/>
      <c r="H279" s="110"/>
      <c r="I279" s="20"/>
      <c r="J279" s="17"/>
      <c r="K279" s="94"/>
      <c r="L279" s="89"/>
      <c r="M279" s="16"/>
    </row>
    <row r="280" spans="1:13" s="86" customFormat="1" ht="14.25" thickBot="1">
      <c r="A280" s="79" t="str">
        <f>IF(B280="Code",1+MAX(A$5:A274),"")</f>
        <v/>
      </c>
      <c r="B280" s="99"/>
      <c r="C280" s="99"/>
      <c r="D280" s="99"/>
      <c r="E280" s="100"/>
      <c r="F280" s="101"/>
      <c r="G280" s="99" t="s">
        <v>259</v>
      </c>
      <c r="H280" s="102">
        <f>B270</f>
        <v>1101173</v>
      </c>
      <c r="I280" s="111"/>
      <c r="J280" s="100" t="s">
        <v>317</v>
      </c>
      <c r="K280" s="100"/>
      <c r="L280" s="100"/>
      <c r="M280" s="100"/>
    </row>
    <row r="281" spans="1:13" s="86" customFormat="1" ht="14.25" thickBot="1">
      <c r="A281" s="79">
        <f>IF(B281="Code",1+MAX(A$5:A280),"")</f>
        <v>24</v>
      </c>
      <c r="B281" s="80" t="s">
        <v>254</v>
      </c>
      <c r="C281" s="80"/>
      <c r="D281" s="81" t="s">
        <v>255</v>
      </c>
      <c r="E281" s="82"/>
      <c r="F281" s="81" t="s">
        <v>256</v>
      </c>
      <c r="G281" s="81" t="s">
        <v>257</v>
      </c>
      <c r="H281" s="82" t="s">
        <v>253</v>
      </c>
      <c r="I281" s="82" t="s">
        <v>258</v>
      </c>
      <c r="J281" s="82" t="s">
        <v>316</v>
      </c>
      <c r="K281" s="83"/>
      <c r="L281" s="84" t="str">
        <f>IF(AND(ISNUMBER(I292),ISNUMBER(H292)),"OK","")</f>
        <v/>
      </c>
      <c r="M281" s="85"/>
    </row>
    <row r="282" spans="1:13" s="86" customFormat="1" ht="13.5">
      <c r="A282" s="79" t="str">
        <f>IF(B282="Code",1+MAX(A$5:A281),"")</f>
        <v/>
      </c>
      <c r="B282" s="87">
        <f>VLOOKUP(A281,BasicHeadings,2,0)</f>
        <v>1101181</v>
      </c>
      <c r="C282" s="88"/>
      <c r="D282" s="87" t="str">
        <f>VLOOKUP(B282,Step1EN,2,0)</f>
        <v>Sugar</v>
      </c>
      <c r="E282" s="83">
        <v>1</v>
      </c>
      <c r="F282" s="16"/>
      <c r="G282" s="16"/>
      <c r="H282" s="17"/>
      <c r="I282" s="17"/>
      <c r="J282" s="17" t="s">
        <v>317</v>
      </c>
      <c r="K282" s="83"/>
      <c r="L282" s="89"/>
      <c r="M282" s="16"/>
    </row>
    <row r="283" spans="1:13" s="86" customFormat="1" ht="15" customHeight="1">
      <c r="A283" s="79" t="str">
        <f>IF(B283="Code",1+MAX(A$5:A282),"")</f>
        <v/>
      </c>
      <c r="B283" s="90"/>
      <c r="C283" s="91" t="s">
        <v>307</v>
      </c>
      <c r="D283" s="90"/>
      <c r="E283" s="83">
        <v>2</v>
      </c>
      <c r="F283" s="16"/>
      <c r="G283" s="16"/>
      <c r="H283" s="17"/>
      <c r="I283" s="17"/>
      <c r="J283" s="17" t="s">
        <v>317</v>
      </c>
      <c r="K283" s="83"/>
      <c r="L283" s="89"/>
      <c r="M283" s="16"/>
    </row>
    <row r="284" spans="1:13" s="86" customFormat="1" ht="13.5" customHeight="1">
      <c r="A284" s="79" t="str">
        <f>IF(B284="Code",1+MAX(A$5:A283),"")</f>
        <v/>
      </c>
      <c r="B284" s="92"/>
      <c r="C284" s="211" t="s">
        <v>356</v>
      </c>
      <c r="D284" s="212"/>
      <c r="E284" s="83">
        <v>3</v>
      </c>
      <c r="F284" s="16"/>
      <c r="G284" s="16"/>
      <c r="H284" s="17"/>
      <c r="I284" s="18"/>
      <c r="J284" s="17" t="s">
        <v>317</v>
      </c>
      <c r="K284" s="83"/>
      <c r="L284" s="89"/>
      <c r="M284" s="16"/>
    </row>
    <row r="285" spans="1:13" s="86" customFormat="1" ht="13.5">
      <c r="A285" s="79" t="str">
        <f>IF(B285="Code",1+MAX(A$5:A284),"")</f>
        <v/>
      </c>
      <c r="B285" s="93"/>
      <c r="C285" s="213"/>
      <c r="D285" s="214"/>
      <c r="E285" s="94">
        <v>4</v>
      </c>
      <c r="F285" s="16"/>
      <c r="G285" s="16"/>
      <c r="H285" s="17"/>
      <c r="I285" s="17"/>
      <c r="J285" s="17" t="s">
        <v>317</v>
      </c>
      <c r="K285" s="83"/>
      <c r="L285" s="89"/>
      <c r="M285" s="16"/>
    </row>
    <row r="286" spans="1:13" s="86" customFormat="1" ht="13.5">
      <c r="A286" s="79" t="str">
        <f>IF(B286="Code",1+MAX(A$5:A285),"")</f>
        <v/>
      </c>
      <c r="B286" s="95" t="s">
        <v>355</v>
      </c>
      <c r="C286" s="109"/>
      <c r="D286" s="96" t="str">
        <f>IF(ISNUMBER(C286),VLOOKUP(C286,Approaches,2,0),"")</f>
        <v/>
      </c>
      <c r="E286" s="83">
        <v>5</v>
      </c>
      <c r="F286" s="16"/>
      <c r="G286" s="17"/>
      <c r="H286" s="110"/>
      <c r="I286" s="19"/>
      <c r="J286" s="17" t="s">
        <v>317</v>
      </c>
      <c r="K286" s="94"/>
      <c r="L286" s="89"/>
      <c r="M286" s="16"/>
    </row>
    <row r="287" spans="1:13" s="86" customFormat="1" ht="13.5">
      <c r="A287" s="79"/>
      <c r="B287" s="95" t="s">
        <v>355</v>
      </c>
      <c r="C287" s="109"/>
      <c r="D287" s="93" t="str">
        <f>IF(ISNUMBER(C287),VLOOKUP(C287,Approaches,2,0),"")</f>
        <v/>
      </c>
      <c r="E287" s="83">
        <v>6</v>
      </c>
      <c r="F287" s="16"/>
      <c r="G287" s="17"/>
      <c r="H287" s="110"/>
      <c r="I287" s="19"/>
      <c r="J287" s="17"/>
      <c r="K287" s="94"/>
      <c r="L287" s="89"/>
      <c r="M287" s="16"/>
    </row>
    <row r="288" spans="1:13" s="86" customFormat="1" ht="13.5">
      <c r="A288" s="79"/>
      <c r="B288" s="95" t="s">
        <v>355</v>
      </c>
      <c r="C288" s="109"/>
      <c r="D288" s="93" t="str">
        <f>IF(ISNUMBER(C288),VLOOKUP(C288,Approaches,2,0),"")</f>
        <v/>
      </c>
      <c r="E288" s="83">
        <v>7</v>
      </c>
      <c r="F288" s="16"/>
      <c r="G288" s="17"/>
      <c r="H288" s="110"/>
      <c r="I288" s="19"/>
      <c r="J288" s="17"/>
      <c r="K288" s="94"/>
      <c r="L288" s="89"/>
      <c r="M288" s="16"/>
    </row>
    <row r="289" spans="1:13" s="86" customFormat="1" ht="13.5">
      <c r="A289" s="79"/>
      <c r="B289" s="95" t="s">
        <v>355</v>
      </c>
      <c r="C289" s="109"/>
      <c r="D289" s="93" t="str">
        <f>IF(ISNUMBER(C289),VLOOKUP(C289,Approaches,2,0),"")</f>
        <v/>
      </c>
      <c r="E289" s="83">
        <v>8</v>
      </c>
      <c r="F289" s="16"/>
      <c r="G289" s="17"/>
      <c r="H289" s="110"/>
      <c r="I289" s="19"/>
      <c r="J289" s="17"/>
      <c r="K289" s="94"/>
      <c r="L289" s="89"/>
      <c r="M289" s="16"/>
    </row>
    <row r="290" spans="1:13" s="86" customFormat="1" ht="13.5">
      <c r="A290" s="79"/>
      <c r="B290" s="95" t="s">
        <v>355</v>
      </c>
      <c r="C290" s="109"/>
      <c r="D290" s="97" t="str">
        <f>IF(ISNUMBER(C290),VLOOKUP(C290,Approaches,2,0),"")</f>
        <v/>
      </c>
      <c r="E290" s="83">
        <v>9</v>
      </c>
      <c r="F290" s="16"/>
      <c r="G290" s="17"/>
      <c r="H290" s="110"/>
      <c r="I290" s="19"/>
      <c r="J290" s="17"/>
      <c r="K290" s="94"/>
      <c r="L290" s="89"/>
      <c r="M290" s="16"/>
    </row>
    <row r="291" spans="1:13" s="86" customFormat="1" ht="14.25" thickBot="1">
      <c r="A291" s="79"/>
      <c r="B291" s="98"/>
      <c r="C291" s="98"/>
      <c r="D291" s="93"/>
      <c r="E291" s="83">
        <v>10</v>
      </c>
      <c r="F291" s="16"/>
      <c r="G291" s="17"/>
      <c r="H291" s="110"/>
      <c r="I291" s="20"/>
      <c r="J291" s="17"/>
      <c r="K291" s="94"/>
      <c r="L291" s="89"/>
      <c r="M291" s="16"/>
    </row>
    <row r="292" spans="1:13" s="86" customFormat="1" ht="14.25" thickBot="1">
      <c r="A292" s="79" t="str">
        <f>IF(B292="Code",1+MAX(A$5:A286),"")</f>
        <v/>
      </c>
      <c r="B292" s="99"/>
      <c r="C292" s="99"/>
      <c r="D292" s="99"/>
      <c r="E292" s="100"/>
      <c r="F292" s="101"/>
      <c r="G292" s="99" t="s">
        <v>259</v>
      </c>
      <c r="H292" s="102">
        <f>B282</f>
        <v>1101181</v>
      </c>
      <c r="I292" s="111"/>
      <c r="J292" s="100" t="s">
        <v>317</v>
      </c>
      <c r="K292" s="100"/>
      <c r="L292" s="100"/>
      <c r="M292" s="100"/>
    </row>
    <row r="293" spans="1:13" s="86" customFormat="1" ht="14.25" thickBot="1">
      <c r="A293" s="79">
        <f>IF(B293="Code",1+MAX(A$5:A292),"")</f>
        <v>25</v>
      </c>
      <c r="B293" s="80" t="s">
        <v>254</v>
      </c>
      <c r="C293" s="80"/>
      <c r="D293" s="81" t="s">
        <v>255</v>
      </c>
      <c r="E293" s="82"/>
      <c r="F293" s="81" t="s">
        <v>256</v>
      </c>
      <c r="G293" s="81" t="s">
        <v>257</v>
      </c>
      <c r="H293" s="82" t="s">
        <v>253</v>
      </c>
      <c r="I293" s="82" t="s">
        <v>258</v>
      </c>
      <c r="J293" s="82" t="s">
        <v>316</v>
      </c>
      <c r="K293" s="83"/>
      <c r="L293" s="84" t="str">
        <f>IF(AND(ISNUMBER(I304),ISNUMBER(H304)),"OK","")</f>
        <v/>
      </c>
      <c r="M293" s="85"/>
    </row>
    <row r="294" spans="1:13" s="86" customFormat="1" ht="13.5">
      <c r="A294" s="79" t="str">
        <f>IF(B294="Code",1+MAX(A$5:A293),"")</f>
        <v/>
      </c>
      <c r="B294" s="87">
        <f>VLOOKUP(A293,BasicHeadings,2,0)</f>
        <v>1101182</v>
      </c>
      <c r="C294" s="88"/>
      <c r="D294" s="87" t="str">
        <f>VLOOKUP(B294,Step1EN,2,0)</f>
        <v>Jams, marmalades and honey</v>
      </c>
      <c r="E294" s="83">
        <v>1</v>
      </c>
      <c r="F294" s="16"/>
      <c r="G294" s="16"/>
      <c r="H294" s="17"/>
      <c r="I294" s="17"/>
      <c r="J294" s="17" t="s">
        <v>317</v>
      </c>
      <c r="K294" s="83"/>
      <c r="L294" s="89"/>
      <c r="M294" s="16"/>
    </row>
    <row r="295" spans="1:13" s="86" customFormat="1" ht="15" customHeight="1">
      <c r="A295" s="79" t="str">
        <f>IF(B295="Code",1+MAX(A$5:A294),"")</f>
        <v/>
      </c>
      <c r="B295" s="90"/>
      <c r="C295" s="91" t="s">
        <v>307</v>
      </c>
      <c r="D295" s="90"/>
      <c r="E295" s="83">
        <v>2</v>
      </c>
      <c r="F295" s="16"/>
      <c r="G295" s="16"/>
      <c r="H295" s="17"/>
      <c r="I295" s="17"/>
      <c r="J295" s="17" t="s">
        <v>317</v>
      </c>
      <c r="K295" s="83"/>
      <c r="L295" s="89"/>
      <c r="M295" s="16"/>
    </row>
    <row r="296" spans="1:13" s="86" customFormat="1" ht="13.5" customHeight="1">
      <c r="A296" s="79" t="str">
        <f>IF(B296="Code",1+MAX(A$5:A295),"")</f>
        <v/>
      </c>
      <c r="B296" s="92"/>
      <c r="C296" s="211" t="s">
        <v>356</v>
      </c>
      <c r="D296" s="212"/>
      <c r="E296" s="83">
        <v>3</v>
      </c>
      <c r="F296" s="16"/>
      <c r="G296" s="16"/>
      <c r="H296" s="17"/>
      <c r="I296" s="18"/>
      <c r="J296" s="17" t="s">
        <v>317</v>
      </c>
      <c r="K296" s="83"/>
      <c r="L296" s="89"/>
      <c r="M296" s="16"/>
    </row>
    <row r="297" spans="1:13" s="86" customFormat="1" ht="13.5">
      <c r="A297" s="79" t="str">
        <f>IF(B297="Code",1+MAX(A$5:A296),"")</f>
        <v/>
      </c>
      <c r="B297" s="93"/>
      <c r="C297" s="213"/>
      <c r="D297" s="214"/>
      <c r="E297" s="94">
        <v>4</v>
      </c>
      <c r="F297" s="16"/>
      <c r="G297" s="16"/>
      <c r="H297" s="17"/>
      <c r="I297" s="17"/>
      <c r="J297" s="17" t="s">
        <v>317</v>
      </c>
      <c r="K297" s="83"/>
      <c r="L297" s="89"/>
      <c r="M297" s="16"/>
    </row>
    <row r="298" spans="1:13" s="86" customFormat="1" ht="13.5">
      <c r="A298" s="79" t="str">
        <f>IF(B298="Code",1+MAX(A$5:A297),"")</f>
        <v/>
      </c>
      <c r="B298" s="95" t="s">
        <v>355</v>
      </c>
      <c r="C298" s="109"/>
      <c r="D298" s="96" t="str">
        <f>IF(ISNUMBER(C298),VLOOKUP(C298,Approaches,2,0),"")</f>
        <v/>
      </c>
      <c r="E298" s="83">
        <v>5</v>
      </c>
      <c r="F298" s="16"/>
      <c r="G298" s="17"/>
      <c r="H298" s="110"/>
      <c r="I298" s="19"/>
      <c r="J298" s="17" t="s">
        <v>317</v>
      </c>
      <c r="K298" s="94"/>
      <c r="L298" s="89"/>
      <c r="M298" s="16"/>
    </row>
    <row r="299" spans="1:13" s="86" customFormat="1" ht="13.5">
      <c r="A299" s="79"/>
      <c r="B299" s="95" t="s">
        <v>355</v>
      </c>
      <c r="C299" s="109"/>
      <c r="D299" s="93" t="str">
        <f>IF(ISNUMBER(C299),VLOOKUP(C299,Approaches,2,0),"")</f>
        <v/>
      </c>
      <c r="E299" s="83">
        <v>6</v>
      </c>
      <c r="F299" s="16"/>
      <c r="G299" s="17"/>
      <c r="H299" s="110"/>
      <c r="I299" s="19"/>
      <c r="J299" s="17"/>
      <c r="K299" s="94"/>
      <c r="L299" s="89"/>
      <c r="M299" s="16"/>
    </row>
    <row r="300" spans="1:13" s="86" customFormat="1" ht="13.5">
      <c r="A300" s="79"/>
      <c r="B300" s="95" t="s">
        <v>355</v>
      </c>
      <c r="C300" s="109"/>
      <c r="D300" s="93" t="str">
        <f>IF(ISNUMBER(C300),VLOOKUP(C300,Approaches,2,0),"")</f>
        <v/>
      </c>
      <c r="E300" s="83">
        <v>7</v>
      </c>
      <c r="F300" s="16"/>
      <c r="G300" s="17"/>
      <c r="H300" s="110"/>
      <c r="I300" s="19"/>
      <c r="J300" s="17"/>
      <c r="K300" s="94"/>
      <c r="L300" s="89"/>
      <c r="M300" s="16"/>
    </row>
    <row r="301" spans="1:13" s="86" customFormat="1" ht="13.5">
      <c r="A301" s="79"/>
      <c r="B301" s="95" t="s">
        <v>355</v>
      </c>
      <c r="C301" s="109"/>
      <c r="D301" s="93" t="str">
        <f>IF(ISNUMBER(C301),VLOOKUP(C301,Approaches,2,0),"")</f>
        <v/>
      </c>
      <c r="E301" s="83">
        <v>8</v>
      </c>
      <c r="F301" s="16"/>
      <c r="G301" s="17"/>
      <c r="H301" s="110"/>
      <c r="I301" s="19"/>
      <c r="J301" s="17"/>
      <c r="K301" s="94"/>
      <c r="L301" s="89"/>
      <c r="M301" s="16"/>
    </row>
    <row r="302" spans="1:13" s="86" customFormat="1" ht="13.5">
      <c r="A302" s="79"/>
      <c r="B302" s="95" t="s">
        <v>355</v>
      </c>
      <c r="C302" s="109"/>
      <c r="D302" s="97" t="str">
        <f>IF(ISNUMBER(C302),VLOOKUP(C302,Approaches,2,0),"")</f>
        <v/>
      </c>
      <c r="E302" s="83">
        <v>9</v>
      </c>
      <c r="F302" s="16"/>
      <c r="G302" s="17"/>
      <c r="H302" s="110"/>
      <c r="I302" s="19"/>
      <c r="J302" s="17"/>
      <c r="K302" s="94"/>
      <c r="L302" s="89"/>
      <c r="M302" s="16"/>
    </row>
    <row r="303" spans="1:13" s="86" customFormat="1" ht="14.25" thickBot="1">
      <c r="A303" s="79"/>
      <c r="B303" s="98"/>
      <c r="C303" s="98"/>
      <c r="D303" s="93"/>
      <c r="E303" s="83">
        <v>10</v>
      </c>
      <c r="F303" s="16"/>
      <c r="G303" s="17"/>
      <c r="H303" s="110"/>
      <c r="I303" s="20"/>
      <c r="J303" s="17"/>
      <c r="K303" s="94"/>
      <c r="L303" s="89"/>
      <c r="M303" s="16"/>
    </row>
    <row r="304" spans="1:13" s="86" customFormat="1" ht="14.25" thickBot="1">
      <c r="A304" s="79" t="str">
        <f>IF(B304="Code",1+MAX(A$5:A298),"")</f>
        <v/>
      </c>
      <c r="B304" s="99"/>
      <c r="C304" s="99"/>
      <c r="D304" s="99"/>
      <c r="E304" s="100"/>
      <c r="F304" s="101"/>
      <c r="G304" s="99" t="s">
        <v>259</v>
      </c>
      <c r="H304" s="102">
        <f>B294</f>
        <v>1101182</v>
      </c>
      <c r="I304" s="111"/>
      <c r="J304" s="100" t="s">
        <v>317</v>
      </c>
      <c r="K304" s="100"/>
      <c r="L304" s="100"/>
      <c r="M304" s="100"/>
    </row>
    <row r="305" spans="1:13" s="86" customFormat="1" ht="14.25" thickBot="1">
      <c r="A305" s="79">
        <f>IF(B305="Code",1+MAX(A$5:A304),"")</f>
        <v>26</v>
      </c>
      <c r="B305" s="80" t="s">
        <v>254</v>
      </c>
      <c r="C305" s="80"/>
      <c r="D305" s="81" t="s">
        <v>255</v>
      </c>
      <c r="E305" s="82"/>
      <c r="F305" s="81" t="s">
        <v>256</v>
      </c>
      <c r="G305" s="81" t="s">
        <v>257</v>
      </c>
      <c r="H305" s="82" t="s">
        <v>253</v>
      </c>
      <c r="I305" s="82" t="s">
        <v>258</v>
      </c>
      <c r="J305" s="82" t="s">
        <v>316</v>
      </c>
      <c r="K305" s="83"/>
      <c r="L305" s="84" t="str">
        <f>IF(AND(ISNUMBER(I316),ISNUMBER(H316)),"OK","")</f>
        <v/>
      </c>
      <c r="M305" s="85"/>
    </row>
    <row r="306" spans="1:13" s="86" customFormat="1" ht="13.5">
      <c r="A306" s="79" t="str">
        <f>IF(B306="Code",1+MAX(A$5:A305),"")</f>
        <v/>
      </c>
      <c r="B306" s="87">
        <f>VLOOKUP(A305,BasicHeadings,2,0)</f>
        <v>1101183</v>
      </c>
      <c r="C306" s="88"/>
      <c r="D306" s="87" t="str">
        <f>VLOOKUP(B306,Step1EN,2,0)</f>
        <v>Confectionery, chocolate and ice cream</v>
      </c>
      <c r="E306" s="83">
        <v>1</v>
      </c>
      <c r="F306" s="16"/>
      <c r="G306" s="16"/>
      <c r="H306" s="17"/>
      <c r="I306" s="17"/>
      <c r="J306" s="17" t="s">
        <v>317</v>
      </c>
      <c r="K306" s="83"/>
      <c r="L306" s="89"/>
      <c r="M306" s="16"/>
    </row>
    <row r="307" spans="1:13" s="86" customFormat="1" ht="15" customHeight="1">
      <c r="A307" s="79" t="str">
        <f>IF(B307="Code",1+MAX(A$5:A306),"")</f>
        <v/>
      </c>
      <c r="B307" s="90"/>
      <c r="C307" s="91" t="s">
        <v>307</v>
      </c>
      <c r="D307" s="90"/>
      <c r="E307" s="83">
        <v>2</v>
      </c>
      <c r="F307" s="16"/>
      <c r="G307" s="16"/>
      <c r="H307" s="17"/>
      <c r="I307" s="17"/>
      <c r="J307" s="17" t="s">
        <v>317</v>
      </c>
      <c r="K307" s="83"/>
      <c r="L307" s="89"/>
      <c r="M307" s="16"/>
    </row>
    <row r="308" spans="1:13" s="86" customFormat="1" ht="13.5" customHeight="1">
      <c r="A308" s="79" t="str">
        <f>IF(B308="Code",1+MAX(A$5:A307),"")</f>
        <v/>
      </c>
      <c r="B308" s="92"/>
      <c r="C308" s="211" t="s">
        <v>356</v>
      </c>
      <c r="D308" s="212"/>
      <c r="E308" s="83">
        <v>3</v>
      </c>
      <c r="F308" s="16"/>
      <c r="G308" s="16"/>
      <c r="H308" s="17"/>
      <c r="I308" s="18"/>
      <c r="J308" s="17" t="s">
        <v>317</v>
      </c>
      <c r="K308" s="83"/>
      <c r="L308" s="89"/>
      <c r="M308" s="16"/>
    </row>
    <row r="309" spans="1:13" s="86" customFormat="1" ht="13.5">
      <c r="A309" s="79" t="str">
        <f>IF(B309="Code",1+MAX(A$5:A308),"")</f>
        <v/>
      </c>
      <c r="B309" s="93"/>
      <c r="C309" s="213"/>
      <c r="D309" s="214"/>
      <c r="E309" s="94">
        <v>4</v>
      </c>
      <c r="F309" s="16"/>
      <c r="G309" s="16"/>
      <c r="H309" s="17"/>
      <c r="I309" s="17"/>
      <c r="J309" s="17" t="s">
        <v>317</v>
      </c>
      <c r="K309" s="83"/>
      <c r="L309" s="89"/>
      <c r="M309" s="16"/>
    </row>
    <row r="310" spans="1:13" s="86" customFormat="1" ht="13.5">
      <c r="A310" s="79" t="str">
        <f>IF(B310="Code",1+MAX(A$5:A309),"")</f>
        <v/>
      </c>
      <c r="B310" s="95" t="s">
        <v>355</v>
      </c>
      <c r="C310" s="109"/>
      <c r="D310" s="96" t="str">
        <f>IF(ISNUMBER(C310),VLOOKUP(C310,Approaches,2,0),"")</f>
        <v/>
      </c>
      <c r="E310" s="83">
        <v>5</v>
      </c>
      <c r="F310" s="16"/>
      <c r="G310" s="17"/>
      <c r="H310" s="110"/>
      <c r="I310" s="19"/>
      <c r="J310" s="17" t="s">
        <v>317</v>
      </c>
      <c r="K310" s="94"/>
      <c r="L310" s="89"/>
      <c r="M310" s="16"/>
    </row>
    <row r="311" spans="1:13" s="86" customFormat="1" ht="13.5">
      <c r="A311" s="79"/>
      <c r="B311" s="95" t="s">
        <v>355</v>
      </c>
      <c r="C311" s="109"/>
      <c r="D311" s="93" t="str">
        <f>IF(ISNUMBER(C311),VLOOKUP(C311,Approaches,2,0),"")</f>
        <v/>
      </c>
      <c r="E311" s="83">
        <v>6</v>
      </c>
      <c r="F311" s="16"/>
      <c r="G311" s="17"/>
      <c r="H311" s="110"/>
      <c r="I311" s="19"/>
      <c r="J311" s="17"/>
      <c r="K311" s="94"/>
      <c r="L311" s="89"/>
      <c r="M311" s="16"/>
    </row>
    <row r="312" spans="1:13" s="86" customFormat="1" ht="13.5">
      <c r="A312" s="79"/>
      <c r="B312" s="95" t="s">
        <v>355</v>
      </c>
      <c r="C312" s="109"/>
      <c r="D312" s="93" t="str">
        <f>IF(ISNUMBER(C312),VLOOKUP(C312,Approaches,2,0),"")</f>
        <v/>
      </c>
      <c r="E312" s="83">
        <v>7</v>
      </c>
      <c r="F312" s="16"/>
      <c r="G312" s="17"/>
      <c r="H312" s="110"/>
      <c r="I312" s="19"/>
      <c r="J312" s="17"/>
      <c r="K312" s="94"/>
      <c r="L312" s="89"/>
      <c r="M312" s="16"/>
    </row>
    <row r="313" spans="1:13" s="86" customFormat="1" ht="13.5">
      <c r="A313" s="79"/>
      <c r="B313" s="95" t="s">
        <v>355</v>
      </c>
      <c r="C313" s="109"/>
      <c r="D313" s="93" t="str">
        <f>IF(ISNUMBER(C313),VLOOKUP(C313,Approaches,2,0),"")</f>
        <v/>
      </c>
      <c r="E313" s="83">
        <v>8</v>
      </c>
      <c r="F313" s="16"/>
      <c r="G313" s="17"/>
      <c r="H313" s="110"/>
      <c r="I313" s="19"/>
      <c r="J313" s="17"/>
      <c r="K313" s="94"/>
      <c r="L313" s="89"/>
      <c r="M313" s="16"/>
    </row>
    <row r="314" spans="1:13" s="86" customFormat="1" ht="13.5">
      <c r="A314" s="79"/>
      <c r="B314" s="95" t="s">
        <v>355</v>
      </c>
      <c r="C314" s="109"/>
      <c r="D314" s="97" t="str">
        <f>IF(ISNUMBER(C314),VLOOKUP(C314,Approaches,2,0),"")</f>
        <v/>
      </c>
      <c r="E314" s="83">
        <v>9</v>
      </c>
      <c r="F314" s="16"/>
      <c r="G314" s="17"/>
      <c r="H314" s="110"/>
      <c r="I314" s="19"/>
      <c r="J314" s="17"/>
      <c r="K314" s="94"/>
      <c r="L314" s="89"/>
      <c r="M314" s="16"/>
    </row>
    <row r="315" spans="1:13" s="86" customFormat="1" ht="14.25" thickBot="1">
      <c r="A315" s="79"/>
      <c r="B315" s="98"/>
      <c r="C315" s="98"/>
      <c r="D315" s="93"/>
      <c r="E315" s="83">
        <v>10</v>
      </c>
      <c r="F315" s="16"/>
      <c r="G315" s="17"/>
      <c r="H315" s="110"/>
      <c r="I315" s="20"/>
      <c r="J315" s="17"/>
      <c r="K315" s="94"/>
      <c r="L315" s="89"/>
      <c r="M315" s="16"/>
    </row>
    <row r="316" spans="1:13" s="86" customFormat="1" ht="14.25" thickBot="1">
      <c r="A316" s="79" t="str">
        <f>IF(B316="Code",1+MAX(A$5:A310),"")</f>
        <v/>
      </c>
      <c r="B316" s="99"/>
      <c r="C316" s="99"/>
      <c r="D316" s="99"/>
      <c r="E316" s="100"/>
      <c r="F316" s="101"/>
      <c r="G316" s="99" t="s">
        <v>259</v>
      </c>
      <c r="H316" s="102">
        <f>B306</f>
        <v>1101183</v>
      </c>
      <c r="I316" s="111"/>
      <c r="J316" s="100" t="s">
        <v>317</v>
      </c>
      <c r="K316" s="100"/>
      <c r="L316" s="100"/>
      <c r="M316" s="100"/>
    </row>
    <row r="317" spans="1:13" s="86" customFormat="1" ht="14.25" thickBot="1">
      <c r="A317" s="79">
        <f>IF(B317="Code",1+MAX(A$5:A316),"")</f>
        <v>27</v>
      </c>
      <c r="B317" s="80" t="s">
        <v>254</v>
      </c>
      <c r="C317" s="80"/>
      <c r="D317" s="81" t="s">
        <v>255</v>
      </c>
      <c r="E317" s="82"/>
      <c r="F317" s="81" t="s">
        <v>256</v>
      </c>
      <c r="G317" s="81" t="s">
        <v>257</v>
      </c>
      <c r="H317" s="82" t="s">
        <v>253</v>
      </c>
      <c r="I317" s="82" t="s">
        <v>258</v>
      </c>
      <c r="J317" s="82" t="s">
        <v>316</v>
      </c>
      <c r="K317" s="83"/>
      <c r="L317" s="84" t="str">
        <f>IF(AND(ISNUMBER(I328),ISNUMBER(H328)),"OK","")</f>
        <v/>
      </c>
      <c r="M317" s="85"/>
    </row>
    <row r="318" spans="1:13" s="86" customFormat="1" ht="13.5">
      <c r="A318" s="79" t="str">
        <f>IF(B318="Code",1+MAX(A$5:A317),"")</f>
        <v/>
      </c>
      <c r="B318" s="87">
        <f>VLOOKUP(A317,BasicHeadings,2,0)</f>
        <v>1101191</v>
      </c>
      <c r="C318" s="88"/>
      <c r="D318" s="87" t="str">
        <f>VLOOKUP(B318,Step1EN,2,0)</f>
        <v>Food products n.e.c.</v>
      </c>
      <c r="E318" s="83">
        <v>1</v>
      </c>
      <c r="F318" s="16"/>
      <c r="G318" s="16"/>
      <c r="H318" s="17"/>
      <c r="I318" s="17"/>
      <c r="J318" s="17" t="s">
        <v>317</v>
      </c>
      <c r="K318" s="83"/>
      <c r="L318" s="89"/>
      <c r="M318" s="16"/>
    </row>
    <row r="319" spans="1:13" s="86" customFormat="1" ht="15" customHeight="1">
      <c r="A319" s="79" t="str">
        <f>IF(B319="Code",1+MAX(A$5:A318),"")</f>
        <v/>
      </c>
      <c r="B319" s="90"/>
      <c r="C319" s="91" t="s">
        <v>307</v>
      </c>
      <c r="D319" s="90"/>
      <c r="E319" s="83">
        <v>2</v>
      </c>
      <c r="F319" s="16"/>
      <c r="G319" s="16"/>
      <c r="H319" s="17"/>
      <c r="I319" s="17"/>
      <c r="J319" s="17" t="s">
        <v>317</v>
      </c>
      <c r="K319" s="83"/>
      <c r="L319" s="89"/>
      <c r="M319" s="16"/>
    </row>
    <row r="320" spans="1:13" s="86" customFormat="1" ht="13.5" customHeight="1">
      <c r="A320" s="79" t="str">
        <f>IF(B320="Code",1+MAX(A$5:A319),"")</f>
        <v/>
      </c>
      <c r="B320" s="92"/>
      <c r="C320" s="211" t="s">
        <v>356</v>
      </c>
      <c r="D320" s="212"/>
      <c r="E320" s="83">
        <v>3</v>
      </c>
      <c r="F320" s="16"/>
      <c r="G320" s="16"/>
      <c r="H320" s="17"/>
      <c r="I320" s="18"/>
      <c r="J320" s="17" t="s">
        <v>317</v>
      </c>
      <c r="K320" s="83"/>
      <c r="L320" s="89"/>
      <c r="M320" s="16"/>
    </row>
    <row r="321" spans="1:13" s="86" customFormat="1" ht="13.5">
      <c r="A321" s="79" t="str">
        <f>IF(B321="Code",1+MAX(A$5:A320),"")</f>
        <v/>
      </c>
      <c r="B321" s="93"/>
      <c r="C321" s="213"/>
      <c r="D321" s="214"/>
      <c r="E321" s="94">
        <v>4</v>
      </c>
      <c r="F321" s="16"/>
      <c r="G321" s="16"/>
      <c r="H321" s="17"/>
      <c r="I321" s="17"/>
      <c r="J321" s="17" t="s">
        <v>317</v>
      </c>
      <c r="K321" s="83"/>
      <c r="L321" s="89"/>
      <c r="M321" s="16"/>
    </row>
    <row r="322" spans="1:13" s="86" customFormat="1" ht="13.5">
      <c r="A322" s="79" t="str">
        <f>IF(B322="Code",1+MAX(A$5:A321),"")</f>
        <v/>
      </c>
      <c r="B322" s="95" t="s">
        <v>355</v>
      </c>
      <c r="C322" s="109"/>
      <c r="D322" s="96" t="str">
        <f>IF(ISNUMBER(C322),VLOOKUP(C322,Approaches,2,0),"")</f>
        <v/>
      </c>
      <c r="E322" s="83">
        <v>5</v>
      </c>
      <c r="F322" s="16"/>
      <c r="G322" s="17"/>
      <c r="H322" s="110"/>
      <c r="I322" s="19"/>
      <c r="J322" s="17" t="s">
        <v>317</v>
      </c>
      <c r="K322" s="94"/>
      <c r="L322" s="89"/>
      <c r="M322" s="16"/>
    </row>
    <row r="323" spans="1:13" s="86" customFormat="1" ht="13.5">
      <c r="A323" s="79"/>
      <c r="B323" s="95" t="s">
        <v>355</v>
      </c>
      <c r="C323" s="109"/>
      <c r="D323" s="93" t="str">
        <f>IF(ISNUMBER(C323),VLOOKUP(C323,Approaches,2,0),"")</f>
        <v/>
      </c>
      <c r="E323" s="83">
        <v>6</v>
      </c>
      <c r="F323" s="16"/>
      <c r="G323" s="17"/>
      <c r="H323" s="110"/>
      <c r="I323" s="19"/>
      <c r="J323" s="17"/>
      <c r="K323" s="94"/>
      <c r="L323" s="89"/>
      <c r="M323" s="16"/>
    </row>
    <row r="324" spans="1:13" s="86" customFormat="1" ht="13.5">
      <c r="A324" s="79"/>
      <c r="B324" s="95" t="s">
        <v>355</v>
      </c>
      <c r="C324" s="109"/>
      <c r="D324" s="93" t="str">
        <f>IF(ISNUMBER(C324),VLOOKUP(C324,Approaches,2,0),"")</f>
        <v/>
      </c>
      <c r="E324" s="83">
        <v>7</v>
      </c>
      <c r="F324" s="16"/>
      <c r="G324" s="17"/>
      <c r="H324" s="110"/>
      <c r="I324" s="19"/>
      <c r="J324" s="17"/>
      <c r="K324" s="94"/>
      <c r="L324" s="89"/>
      <c r="M324" s="16"/>
    </row>
    <row r="325" spans="1:13" s="86" customFormat="1" ht="13.5">
      <c r="A325" s="79"/>
      <c r="B325" s="95" t="s">
        <v>355</v>
      </c>
      <c r="C325" s="109"/>
      <c r="D325" s="93" t="str">
        <f>IF(ISNUMBER(C325),VLOOKUP(C325,Approaches,2,0),"")</f>
        <v/>
      </c>
      <c r="E325" s="83">
        <v>8</v>
      </c>
      <c r="F325" s="16"/>
      <c r="G325" s="17"/>
      <c r="H325" s="110"/>
      <c r="I325" s="19"/>
      <c r="J325" s="17"/>
      <c r="K325" s="94"/>
      <c r="L325" s="89"/>
      <c r="M325" s="16"/>
    </row>
    <row r="326" spans="1:13" s="86" customFormat="1" ht="13.5">
      <c r="A326" s="79"/>
      <c r="B326" s="95" t="s">
        <v>355</v>
      </c>
      <c r="C326" s="109"/>
      <c r="D326" s="97" t="str">
        <f>IF(ISNUMBER(C326),VLOOKUP(C326,Approaches,2,0),"")</f>
        <v/>
      </c>
      <c r="E326" s="83">
        <v>9</v>
      </c>
      <c r="F326" s="16"/>
      <c r="G326" s="17"/>
      <c r="H326" s="110"/>
      <c r="I326" s="19"/>
      <c r="J326" s="17"/>
      <c r="K326" s="94"/>
      <c r="L326" s="89"/>
      <c r="M326" s="16"/>
    </row>
    <row r="327" spans="1:13" s="86" customFormat="1" ht="14.25" thickBot="1">
      <c r="A327" s="79"/>
      <c r="B327" s="98"/>
      <c r="C327" s="98"/>
      <c r="D327" s="93"/>
      <c r="E327" s="83">
        <v>10</v>
      </c>
      <c r="F327" s="16"/>
      <c r="G327" s="17"/>
      <c r="H327" s="110"/>
      <c r="I327" s="20"/>
      <c r="J327" s="17"/>
      <c r="K327" s="94"/>
      <c r="L327" s="89"/>
      <c r="M327" s="16"/>
    </row>
    <row r="328" spans="1:13" s="86" customFormat="1" ht="14.25" thickBot="1">
      <c r="A328" s="79" t="str">
        <f>IF(B328="Code",1+MAX(A$5:A322),"")</f>
        <v/>
      </c>
      <c r="B328" s="99"/>
      <c r="C328" s="99"/>
      <c r="D328" s="99"/>
      <c r="E328" s="100"/>
      <c r="F328" s="101"/>
      <c r="G328" s="99" t="s">
        <v>259</v>
      </c>
      <c r="H328" s="102">
        <f>B318</f>
        <v>1101191</v>
      </c>
      <c r="I328" s="111"/>
      <c r="J328" s="100" t="s">
        <v>317</v>
      </c>
      <c r="K328" s="100"/>
      <c r="L328" s="100"/>
      <c r="M328" s="100"/>
    </row>
    <row r="329" spans="1:13" s="86" customFormat="1" ht="14.25" thickBot="1">
      <c r="A329" s="79">
        <f>IF(B329="Code",1+MAX(A$5:A328),"")</f>
        <v>28</v>
      </c>
      <c r="B329" s="80" t="s">
        <v>254</v>
      </c>
      <c r="C329" s="80"/>
      <c r="D329" s="81" t="s">
        <v>255</v>
      </c>
      <c r="E329" s="82"/>
      <c r="F329" s="81" t="s">
        <v>256</v>
      </c>
      <c r="G329" s="81" t="s">
        <v>257</v>
      </c>
      <c r="H329" s="82" t="s">
        <v>253</v>
      </c>
      <c r="I329" s="82" t="s">
        <v>258</v>
      </c>
      <c r="J329" s="82" t="s">
        <v>316</v>
      </c>
      <c r="K329" s="83"/>
      <c r="L329" s="84" t="str">
        <f>IF(AND(ISNUMBER(I340),ISNUMBER(H340)),"OK","")</f>
        <v/>
      </c>
      <c r="M329" s="85"/>
    </row>
    <row r="330" spans="1:13" s="86" customFormat="1" ht="13.5">
      <c r="A330" s="79" t="str">
        <f>IF(B330="Code",1+MAX(A$5:A329),"")</f>
        <v/>
      </c>
      <c r="B330" s="87">
        <f>VLOOKUP(A329,BasicHeadings,2,0)</f>
        <v>1101211</v>
      </c>
      <c r="C330" s="88"/>
      <c r="D330" s="87" t="str">
        <f>VLOOKUP(B330,Step1EN,2,0)</f>
        <v>Coffee, tea and cocoa</v>
      </c>
      <c r="E330" s="83">
        <v>1</v>
      </c>
      <c r="F330" s="16"/>
      <c r="G330" s="16"/>
      <c r="H330" s="17"/>
      <c r="I330" s="17"/>
      <c r="J330" s="17" t="s">
        <v>317</v>
      </c>
      <c r="K330" s="83"/>
      <c r="L330" s="89"/>
      <c r="M330" s="16"/>
    </row>
    <row r="331" spans="1:13" s="86" customFormat="1" ht="15" customHeight="1">
      <c r="A331" s="79" t="str">
        <f>IF(B331="Code",1+MAX(A$5:A330),"")</f>
        <v/>
      </c>
      <c r="B331" s="90"/>
      <c r="C331" s="91" t="s">
        <v>307</v>
      </c>
      <c r="D331" s="90"/>
      <c r="E331" s="83">
        <v>2</v>
      </c>
      <c r="F331" s="16"/>
      <c r="G331" s="16"/>
      <c r="H331" s="17"/>
      <c r="I331" s="17"/>
      <c r="J331" s="17" t="s">
        <v>317</v>
      </c>
      <c r="K331" s="83"/>
      <c r="L331" s="89"/>
      <c r="M331" s="16"/>
    </row>
    <row r="332" spans="1:13" s="86" customFormat="1" ht="13.5" customHeight="1">
      <c r="A332" s="79" t="str">
        <f>IF(B332="Code",1+MAX(A$5:A331),"")</f>
        <v/>
      </c>
      <c r="B332" s="92"/>
      <c r="C332" s="211" t="s">
        <v>356</v>
      </c>
      <c r="D332" s="212"/>
      <c r="E332" s="83">
        <v>3</v>
      </c>
      <c r="F332" s="16"/>
      <c r="G332" s="16"/>
      <c r="H332" s="17"/>
      <c r="I332" s="18"/>
      <c r="J332" s="17" t="s">
        <v>317</v>
      </c>
      <c r="K332" s="83"/>
      <c r="L332" s="89"/>
      <c r="M332" s="16"/>
    </row>
    <row r="333" spans="1:13" s="86" customFormat="1" ht="13.5">
      <c r="A333" s="79" t="str">
        <f>IF(B333="Code",1+MAX(A$5:A332),"")</f>
        <v/>
      </c>
      <c r="B333" s="93"/>
      <c r="C333" s="213"/>
      <c r="D333" s="214"/>
      <c r="E333" s="94">
        <v>4</v>
      </c>
      <c r="F333" s="16"/>
      <c r="G333" s="16"/>
      <c r="H333" s="17"/>
      <c r="I333" s="17"/>
      <c r="J333" s="17" t="s">
        <v>317</v>
      </c>
      <c r="K333" s="83"/>
      <c r="L333" s="89"/>
      <c r="M333" s="16"/>
    </row>
    <row r="334" spans="1:13" s="86" customFormat="1" ht="13.5">
      <c r="A334" s="79" t="str">
        <f>IF(B334="Code",1+MAX(A$5:A333),"")</f>
        <v/>
      </c>
      <c r="B334" s="95" t="s">
        <v>355</v>
      </c>
      <c r="C334" s="109"/>
      <c r="D334" s="96" t="str">
        <f>IF(ISNUMBER(C334),VLOOKUP(C334,Approaches,2,0),"")</f>
        <v/>
      </c>
      <c r="E334" s="83">
        <v>5</v>
      </c>
      <c r="F334" s="16"/>
      <c r="G334" s="17"/>
      <c r="H334" s="110"/>
      <c r="I334" s="19"/>
      <c r="J334" s="17" t="s">
        <v>317</v>
      </c>
      <c r="K334" s="94"/>
      <c r="L334" s="89"/>
      <c r="M334" s="16"/>
    </row>
    <row r="335" spans="1:13" s="86" customFormat="1" ht="13.5">
      <c r="A335" s="79"/>
      <c r="B335" s="95" t="s">
        <v>355</v>
      </c>
      <c r="C335" s="109"/>
      <c r="D335" s="93" t="str">
        <f>IF(ISNUMBER(C335),VLOOKUP(C335,Approaches,2,0),"")</f>
        <v/>
      </c>
      <c r="E335" s="83">
        <v>6</v>
      </c>
      <c r="F335" s="16"/>
      <c r="G335" s="17"/>
      <c r="H335" s="110"/>
      <c r="I335" s="19"/>
      <c r="J335" s="17"/>
      <c r="K335" s="94"/>
      <c r="L335" s="89"/>
      <c r="M335" s="16"/>
    </row>
    <row r="336" spans="1:13" s="86" customFormat="1" ht="13.5">
      <c r="A336" s="79"/>
      <c r="B336" s="95" t="s">
        <v>355</v>
      </c>
      <c r="C336" s="109"/>
      <c r="D336" s="93" t="str">
        <f>IF(ISNUMBER(C336),VLOOKUP(C336,Approaches,2,0),"")</f>
        <v/>
      </c>
      <c r="E336" s="83">
        <v>7</v>
      </c>
      <c r="F336" s="16"/>
      <c r="G336" s="17"/>
      <c r="H336" s="110"/>
      <c r="I336" s="19"/>
      <c r="J336" s="17"/>
      <c r="K336" s="94"/>
      <c r="L336" s="89"/>
      <c r="M336" s="16"/>
    </row>
    <row r="337" spans="1:13" s="86" customFormat="1" ht="13.5">
      <c r="A337" s="79"/>
      <c r="B337" s="95" t="s">
        <v>355</v>
      </c>
      <c r="C337" s="109"/>
      <c r="D337" s="93" t="str">
        <f>IF(ISNUMBER(C337),VLOOKUP(C337,Approaches,2,0),"")</f>
        <v/>
      </c>
      <c r="E337" s="83">
        <v>8</v>
      </c>
      <c r="F337" s="16"/>
      <c r="G337" s="17"/>
      <c r="H337" s="110"/>
      <c r="I337" s="19"/>
      <c r="J337" s="17"/>
      <c r="K337" s="94"/>
      <c r="L337" s="89"/>
      <c r="M337" s="16"/>
    </row>
    <row r="338" spans="1:13" s="86" customFormat="1" ht="13.5">
      <c r="A338" s="79"/>
      <c r="B338" s="95" t="s">
        <v>355</v>
      </c>
      <c r="C338" s="109"/>
      <c r="D338" s="97" t="str">
        <f>IF(ISNUMBER(C338),VLOOKUP(C338,Approaches,2,0),"")</f>
        <v/>
      </c>
      <c r="E338" s="83">
        <v>9</v>
      </c>
      <c r="F338" s="16"/>
      <c r="G338" s="17"/>
      <c r="H338" s="110"/>
      <c r="I338" s="19"/>
      <c r="J338" s="17"/>
      <c r="K338" s="94"/>
      <c r="L338" s="89"/>
      <c r="M338" s="16"/>
    </row>
    <row r="339" spans="1:13" s="86" customFormat="1" ht="14.25" thickBot="1">
      <c r="A339" s="79"/>
      <c r="B339" s="98"/>
      <c r="C339" s="98"/>
      <c r="D339" s="93"/>
      <c r="E339" s="83">
        <v>10</v>
      </c>
      <c r="F339" s="16"/>
      <c r="G339" s="17"/>
      <c r="H339" s="110"/>
      <c r="I339" s="20"/>
      <c r="J339" s="17"/>
      <c r="K339" s="94"/>
      <c r="L339" s="89"/>
      <c r="M339" s="16"/>
    </row>
    <row r="340" spans="1:13" s="86" customFormat="1" ht="14.25" thickBot="1">
      <c r="A340" s="79" t="str">
        <f>IF(B340="Code",1+MAX(A$5:A334),"")</f>
        <v/>
      </c>
      <c r="B340" s="99"/>
      <c r="C340" s="99"/>
      <c r="D340" s="99"/>
      <c r="E340" s="100"/>
      <c r="F340" s="101"/>
      <c r="G340" s="99" t="s">
        <v>259</v>
      </c>
      <c r="H340" s="102">
        <f>B330</f>
        <v>1101211</v>
      </c>
      <c r="I340" s="111"/>
      <c r="J340" s="100" t="s">
        <v>317</v>
      </c>
      <c r="K340" s="100"/>
      <c r="L340" s="100"/>
      <c r="M340" s="100"/>
    </row>
    <row r="341" spans="1:13" s="86" customFormat="1" ht="14.25" thickBot="1">
      <c r="A341" s="79">
        <f>IF(B341="Code",1+MAX(A$5:A340),"")</f>
        <v>29</v>
      </c>
      <c r="B341" s="80" t="s">
        <v>254</v>
      </c>
      <c r="C341" s="80"/>
      <c r="D341" s="81" t="s">
        <v>255</v>
      </c>
      <c r="E341" s="82"/>
      <c r="F341" s="81" t="s">
        <v>256</v>
      </c>
      <c r="G341" s="81" t="s">
        <v>257</v>
      </c>
      <c r="H341" s="82" t="s">
        <v>253</v>
      </c>
      <c r="I341" s="82" t="s">
        <v>258</v>
      </c>
      <c r="J341" s="82" t="s">
        <v>316</v>
      </c>
      <c r="K341" s="83"/>
      <c r="L341" s="84" t="str">
        <f>IF(AND(ISNUMBER(I352),ISNUMBER(H352)),"OK","")</f>
        <v/>
      </c>
      <c r="M341" s="85"/>
    </row>
    <row r="342" spans="1:13" s="86" customFormat="1" ht="13.5">
      <c r="A342" s="79" t="str">
        <f>IF(B342="Code",1+MAX(A$5:A341),"")</f>
        <v/>
      </c>
      <c r="B342" s="87">
        <f>VLOOKUP(A341,BasicHeadings,2,0)</f>
        <v>1101221</v>
      </c>
      <c r="C342" s="88"/>
      <c r="D342" s="87" t="str">
        <f>VLOOKUP(B342,Step1EN,2,0)</f>
        <v>Mineral waters, soft drinks, fruit and vegetable juices</v>
      </c>
      <c r="E342" s="83">
        <v>1</v>
      </c>
      <c r="F342" s="16"/>
      <c r="G342" s="16"/>
      <c r="H342" s="17"/>
      <c r="I342" s="17"/>
      <c r="J342" s="17" t="s">
        <v>317</v>
      </c>
      <c r="K342" s="83"/>
      <c r="L342" s="89"/>
      <c r="M342" s="16"/>
    </row>
    <row r="343" spans="1:13" s="86" customFormat="1" ht="15" customHeight="1">
      <c r="A343" s="79" t="str">
        <f>IF(B343="Code",1+MAX(A$5:A342),"")</f>
        <v/>
      </c>
      <c r="B343" s="90"/>
      <c r="C343" s="91" t="s">
        <v>307</v>
      </c>
      <c r="D343" s="90"/>
      <c r="E343" s="83">
        <v>2</v>
      </c>
      <c r="F343" s="16"/>
      <c r="G343" s="16"/>
      <c r="H343" s="17"/>
      <c r="I343" s="17"/>
      <c r="J343" s="17" t="s">
        <v>317</v>
      </c>
      <c r="K343" s="83"/>
      <c r="L343" s="89"/>
      <c r="M343" s="16"/>
    </row>
    <row r="344" spans="1:13" s="86" customFormat="1" ht="13.5" customHeight="1">
      <c r="A344" s="79" t="str">
        <f>IF(B344="Code",1+MAX(A$5:A343),"")</f>
        <v/>
      </c>
      <c r="B344" s="92"/>
      <c r="C344" s="211" t="s">
        <v>356</v>
      </c>
      <c r="D344" s="212"/>
      <c r="E344" s="83">
        <v>3</v>
      </c>
      <c r="F344" s="16"/>
      <c r="G344" s="16"/>
      <c r="H344" s="17"/>
      <c r="I344" s="18"/>
      <c r="J344" s="17" t="s">
        <v>317</v>
      </c>
      <c r="K344" s="83"/>
      <c r="L344" s="89"/>
      <c r="M344" s="16"/>
    </row>
    <row r="345" spans="1:13" s="86" customFormat="1" ht="13.5">
      <c r="A345" s="79" t="str">
        <f>IF(B345="Code",1+MAX(A$5:A344),"")</f>
        <v/>
      </c>
      <c r="B345" s="93"/>
      <c r="C345" s="213"/>
      <c r="D345" s="214"/>
      <c r="E345" s="94">
        <v>4</v>
      </c>
      <c r="F345" s="16"/>
      <c r="G345" s="16"/>
      <c r="H345" s="17"/>
      <c r="I345" s="17"/>
      <c r="J345" s="17" t="s">
        <v>317</v>
      </c>
      <c r="K345" s="83"/>
      <c r="L345" s="89"/>
      <c r="M345" s="16"/>
    </row>
    <row r="346" spans="1:13" s="86" customFormat="1" ht="13.5">
      <c r="A346" s="79" t="str">
        <f>IF(B346="Code",1+MAX(A$5:A345),"")</f>
        <v/>
      </c>
      <c r="B346" s="95" t="s">
        <v>355</v>
      </c>
      <c r="C346" s="109"/>
      <c r="D346" s="96" t="str">
        <f>IF(ISNUMBER(C346),VLOOKUP(C346,Approaches,2,0),"")</f>
        <v/>
      </c>
      <c r="E346" s="83">
        <v>5</v>
      </c>
      <c r="F346" s="16"/>
      <c r="G346" s="17"/>
      <c r="H346" s="110"/>
      <c r="I346" s="19"/>
      <c r="J346" s="17" t="s">
        <v>317</v>
      </c>
      <c r="K346" s="94"/>
      <c r="L346" s="89"/>
      <c r="M346" s="16"/>
    </row>
    <row r="347" spans="1:13" s="86" customFormat="1" ht="13.5">
      <c r="A347" s="79"/>
      <c r="B347" s="95" t="s">
        <v>355</v>
      </c>
      <c r="C347" s="109"/>
      <c r="D347" s="93" t="str">
        <f>IF(ISNUMBER(C347),VLOOKUP(C347,Approaches,2,0),"")</f>
        <v/>
      </c>
      <c r="E347" s="83">
        <v>6</v>
      </c>
      <c r="F347" s="16"/>
      <c r="G347" s="17"/>
      <c r="H347" s="110"/>
      <c r="I347" s="19"/>
      <c r="J347" s="17"/>
      <c r="K347" s="94"/>
      <c r="L347" s="89"/>
      <c r="M347" s="16"/>
    </row>
    <row r="348" spans="1:13" s="86" customFormat="1" ht="13.5">
      <c r="A348" s="79"/>
      <c r="B348" s="95" t="s">
        <v>355</v>
      </c>
      <c r="C348" s="109"/>
      <c r="D348" s="93" t="str">
        <f>IF(ISNUMBER(C348),VLOOKUP(C348,Approaches,2,0),"")</f>
        <v/>
      </c>
      <c r="E348" s="83">
        <v>7</v>
      </c>
      <c r="F348" s="16"/>
      <c r="G348" s="17"/>
      <c r="H348" s="110"/>
      <c r="I348" s="19"/>
      <c r="J348" s="17"/>
      <c r="K348" s="94"/>
      <c r="L348" s="89"/>
      <c r="M348" s="16"/>
    </row>
    <row r="349" spans="1:13" s="86" customFormat="1" ht="13.5">
      <c r="A349" s="79"/>
      <c r="B349" s="95" t="s">
        <v>355</v>
      </c>
      <c r="C349" s="109"/>
      <c r="D349" s="93" t="str">
        <f>IF(ISNUMBER(C349),VLOOKUP(C349,Approaches,2,0),"")</f>
        <v/>
      </c>
      <c r="E349" s="83">
        <v>8</v>
      </c>
      <c r="F349" s="16"/>
      <c r="G349" s="17"/>
      <c r="H349" s="110"/>
      <c r="I349" s="19"/>
      <c r="J349" s="17"/>
      <c r="K349" s="94"/>
      <c r="L349" s="89"/>
      <c r="M349" s="16"/>
    </row>
    <row r="350" spans="1:13" s="86" customFormat="1" ht="13.5">
      <c r="A350" s="79"/>
      <c r="B350" s="95" t="s">
        <v>355</v>
      </c>
      <c r="C350" s="109"/>
      <c r="D350" s="97" t="str">
        <f>IF(ISNUMBER(C350),VLOOKUP(C350,Approaches,2,0),"")</f>
        <v/>
      </c>
      <c r="E350" s="83">
        <v>9</v>
      </c>
      <c r="F350" s="16"/>
      <c r="G350" s="17"/>
      <c r="H350" s="110"/>
      <c r="I350" s="19"/>
      <c r="J350" s="17"/>
      <c r="K350" s="94"/>
      <c r="L350" s="89"/>
      <c r="M350" s="16"/>
    </row>
    <row r="351" spans="1:13" s="86" customFormat="1" ht="14.25" thickBot="1">
      <c r="A351" s="79"/>
      <c r="B351" s="98"/>
      <c r="C351" s="98"/>
      <c r="D351" s="93"/>
      <c r="E351" s="83">
        <v>10</v>
      </c>
      <c r="F351" s="16"/>
      <c r="G351" s="17"/>
      <c r="H351" s="110"/>
      <c r="I351" s="20"/>
      <c r="J351" s="17"/>
      <c r="K351" s="94"/>
      <c r="L351" s="89"/>
      <c r="M351" s="16"/>
    </row>
    <row r="352" spans="1:13" s="86" customFormat="1" ht="14.25" thickBot="1">
      <c r="A352" s="79" t="str">
        <f>IF(B352="Code",1+MAX(A$5:A346),"")</f>
        <v/>
      </c>
      <c r="B352" s="99"/>
      <c r="C352" s="99"/>
      <c r="D352" s="99"/>
      <c r="E352" s="100"/>
      <c r="F352" s="101"/>
      <c r="G352" s="99" t="s">
        <v>259</v>
      </c>
      <c r="H352" s="102">
        <f>B342</f>
        <v>1101221</v>
      </c>
      <c r="I352" s="111"/>
      <c r="J352" s="100" t="s">
        <v>317</v>
      </c>
      <c r="K352" s="100"/>
      <c r="L352" s="100"/>
      <c r="M352" s="100"/>
    </row>
    <row r="353" spans="1:13" s="86" customFormat="1" ht="14.25" thickBot="1">
      <c r="A353" s="79">
        <f>IF(B353="Code",1+MAX(A$5:A352),"")</f>
        <v>30</v>
      </c>
      <c r="B353" s="80" t="s">
        <v>254</v>
      </c>
      <c r="C353" s="80"/>
      <c r="D353" s="81" t="s">
        <v>255</v>
      </c>
      <c r="E353" s="82"/>
      <c r="F353" s="81" t="s">
        <v>256</v>
      </c>
      <c r="G353" s="81" t="s">
        <v>257</v>
      </c>
      <c r="H353" s="82" t="s">
        <v>253</v>
      </c>
      <c r="I353" s="82" t="s">
        <v>258</v>
      </c>
      <c r="J353" s="82" t="s">
        <v>316</v>
      </c>
      <c r="K353" s="83"/>
      <c r="L353" s="84" t="str">
        <f>IF(AND(ISNUMBER(I364),ISNUMBER(H364)),"OK","")</f>
        <v/>
      </c>
      <c r="M353" s="85"/>
    </row>
    <row r="354" spans="1:13" s="86" customFormat="1" ht="13.5">
      <c r="A354" s="79" t="str">
        <f>IF(B354="Code",1+MAX(A$5:A353),"")</f>
        <v/>
      </c>
      <c r="B354" s="87">
        <f>VLOOKUP(A353,BasicHeadings,2,0)</f>
        <v>1102111</v>
      </c>
      <c r="C354" s="88"/>
      <c r="D354" s="87" t="str">
        <f>VLOOKUP(B354,Step1EN,2,0)</f>
        <v>Spirits</v>
      </c>
      <c r="E354" s="83">
        <v>1</v>
      </c>
      <c r="F354" s="16"/>
      <c r="G354" s="16"/>
      <c r="H354" s="17"/>
      <c r="I354" s="17"/>
      <c r="J354" s="17" t="s">
        <v>317</v>
      </c>
      <c r="K354" s="83"/>
      <c r="L354" s="89"/>
      <c r="M354" s="16"/>
    </row>
    <row r="355" spans="1:13" s="86" customFormat="1" ht="15" customHeight="1">
      <c r="A355" s="79" t="str">
        <f>IF(B355="Code",1+MAX(A$5:A354),"")</f>
        <v/>
      </c>
      <c r="B355" s="90"/>
      <c r="C355" s="91" t="s">
        <v>307</v>
      </c>
      <c r="D355" s="90"/>
      <c r="E355" s="83">
        <v>2</v>
      </c>
      <c r="F355" s="16"/>
      <c r="G355" s="16"/>
      <c r="H355" s="17"/>
      <c r="I355" s="17"/>
      <c r="J355" s="17" t="s">
        <v>317</v>
      </c>
      <c r="K355" s="83"/>
      <c r="L355" s="89"/>
      <c r="M355" s="16"/>
    </row>
    <row r="356" spans="1:13" s="86" customFormat="1" ht="13.5" customHeight="1">
      <c r="A356" s="79" t="str">
        <f>IF(B356="Code",1+MAX(A$5:A355),"")</f>
        <v/>
      </c>
      <c r="B356" s="92"/>
      <c r="C356" s="211" t="s">
        <v>356</v>
      </c>
      <c r="D356" s="212"/>
      <c r="E356" s="83">
        <v>3</v>
      </c>
      <c r="F356" s="16"/>
      <c r="G356" s="16"/>
      <c r="H356" s="17"/>
      <c r="I356" s="18"/>
      <c r="J356" s="17" t="s">
        <v>317</v>
      </c>
      <c r="K356" s="83"/>
      <c r="L356" s="89"/>
      <c r="M356" s="16"/>
    </row>
    <row r="357" spans="1:13" s="86" customFormat="1" ht="13.5">
      <c r="A357" s="79" t="str">
        <f>IF(B357="Code",1+MAX(A$5:A356),"")</f>
        <v/>
      </c>
      <c r="B357" s="93"/>
      <c r="C357" s="213"/>
      <c r="D357" s="214"/>
      <c r="E357" s="94">
        <v>4</v>
      </c>
      <c r="F357" s="16"/>
      <c r="G357" s="16"/>
      <c r="H357" s="17"/>
      <c r="I357" s="17"/>
      <c r="J357" s="17" t="s">
        <v>317</v>
      </c>
      <c r="K357" s="83"/>
      <c r="L357" s="89"/>
      <c r="M357" s="16"/>
    </row>
    <row r="358" spans="1:13" s="86" customFormat="1" ht="13.5">
      <c r="A358" s="79" t="str">
        <f>IF(B358="Code",1+MAX(A$5:A357),"")</f>
        <v/>
      </c>
      <c r="B358" s="95" t="s">
        <v>355</v>
      </c>
      <c r="C358" s="109"/>
      <c r="D358" s="96" t="str">
        <f>IF(ISNUMBER(C358),VLOOKUP(C358,Approaches,2,0),"")</f>
        <v/>
      </c>
      <c r="E358" s="83">
        <v>5</v>
      </c>
      <c r="F358" s="16"/>
      <c r="G358" s="17"/>
      <c r="H358" s="110"/>
      <c r="I358" s="19"/>
      <c r="J358" s="17" t="s">
        <v>317</v>
      </c>
      <c r="K358" s="94"/>
      <c r="L358" s="89"/>
      <c r="M358" s="16"/>
    </row>
    <row r="359" spans="1:13" s="86" customFormat="1" ht="13.5">
      <c r="A359" s="79"/>
      <c r="B359" s="95" t="s">
        <v>355</v>
      </c>
      <c r="C359" s="109"/>
      <c r="D359" s="93" t="str">
        <f>IF(ISNUMBER(C359),VLOOKUP(C359,Approaches,2,0),"")</f>
        <v/>
      </c>
      <c r="E359" s="83">
        <v>6</v>
      </c>
      <c r="F359" s="16"/>
      <c r="G359" s="17"/>
      <c r="H359" s="110"/>
      <c r="I359" s="19"/>
      <c r="J359" s="17"/>
      <c r="K359" s="94"/>
      <c r="L359" s="89"/>
      <c r="M359" s="16"/>
    </row>
    <row r="360" spans="1:13" s="86" customFormat="1" ht="13.5">
      <c r="A360" s="79"/>
      <c r="B360" s="95" t="s">
        <v>355</v>
      </c>
      <c r="C360" s="109"/>
      <c r="D360" s="93" t="str">
        <f>IF(ISNUMBER(C360),VLOOKUP(C360,Approaches,2,0),"")</f>
        <v/>
      </c>
      <c r="E360" s="83">
        <v>7</v>
      </c>
      <c r="F360" s="16"/>
      <c r="G360" s="17"/>
      <c r="H360" s="110"/>
      <c r="I360" s="19"/>
      <c r="J360" s="17"/>
      <c r="K360" s="94"/>
      <c r="L360" s="89"/>
      <c r="M360" s="16"/>
    </row>
    <row r="361" spans="1:13" s="86" customFormat="1" ht="13.5">
      <c r="A361" s="79"/>
      <c r="B361" s="95" t="s">
        <v>355</v>
      </c>
      <c r="C361" s="109"/>
      <c r="D361" s="93" t="str">
        <f>IF(ISNUMBER(C361),VLOOKUP(C361,Approaches,2,0),"")</f>
        <v/>
      </c>
      <c r="E361" s="83">
        <v>8</v>
      </c>
      <c r="F361" s="16"/>
      <c r="G361" s="17"/>
      <c r="H361" s="110"/>
      <c r="I361" s="19"/>
      <c r="J361" s="17"/>
      <c r="K361" s="94"/>
      <c r="L361" s="89"/>
      <c r="M361" s="16"/>
    </row>
    <row r="362" spans="1:13" s="86" customFormat="1" ht="13.5">
      <c r="A362" s="79"/>
      <c r="B362" s="95" t="s">
        <v>355</v>
      </c>
      <c r="C362" s="109"/>
      <c r="D362" s="97" t="str">
        <f>IF(ISNUMBER(C362),VLOOKUP(C362,Approaches,2,0),"")</f>
        <v/>
      </c>
      <c r="E362" s="83">
        <v>9</v>
      </c>
      <c r="F362" s="16"/>
      <c r="G362" s="17"/>
      <c r="H362" s="110"/>
      <c r="I362" s="19"/>
      <c r="J362" s="17"/>
      <c r="K362" s="94"/>
      <c r="L362" s="89"/>
      <c r="M362" s="16"/>
    </row>
    <row r="363" spans="1:13" s="86" customFormat="1" ht="14.25" thickBot="1">
      <c r="A363" s="79"/>
      <c r="B363" s="98"/>
      <c r="C363" s="98"/>
      <c r="D363" s="93"/>
      <c r="E363" s="83">
        <v>10</v>
      </c>
      <c r="F363" s="16"/>
      <c r="G363" s="17"/>
      <c r="H363" s="110"/>
      <c r="I363" s="20"/>
      <c r="J363" s="17"/>
      <c r="K363" s="94"/>
      <c r="L363" s="89"/>
      <c r="M363" s="16"/>
    </row>
    <row r="364" spans="1:13" s="86" customFormat="1" ht="14.25" thickBot="1">
      <c r="A364" s="79" t="str">
        <f>IF(B364="Code",1+MAX(A$5:A358),"")</f>
        <v/>
      </c>
      <c r="B364" s="99"/>
      <c r="C364" s="99"/>
      <c r="D364" s="99"/>
      <c r="E364" s="100"/>
      <c r="F364" s="101"/>
      <c r="G364" s="99" t="s">
        <v>259</v>
      </c>
      <c r="H364" s="102">
        <f>B354</f>
        <v>1102111</v>
      </c>
      <c r="I364" s="111"/>
      <c r="J364" s="100" t="s">
        <v>317</v>
      </c>
      <c r="K364" s="100"/>
      <c r="L364" s="100"/>
      <c r="M364" s="100"/>
    </row>
    <row r="365" spans="1:13" s="86" customFormat="1" ht="14.25" thickBot="1">
      <c r="A365" s="79">
        <f>IF(B365="Code",1+MAX(A$5:A364),"")</f>
        <v>31</v>
      </c>
      <c r="B365" s="80" t="s">
        <v>254</v>
      </c>
      <c r="C365" s="80"/>
      <c r="D365" s="81" t="s">
        <v>255</v>
      </c>
      <c r="E365" s="82"/>
      <c r="F365" s="81" t="s">
        <v>256</v>
      </c>
      <c r="G365" s="81" t="s">
        <v>257</v>
      </c>
      <c r="H365" s="82" t="s">
        <v>253</v>
      </c>
      <c r="I365" s="82" t="s">
        <v>258</v>
      </c>
      <c r="J365" s="82" t="s">
        <v>316</v>
      </c>
      <c r="K365" s="83"/>
      <c r="L365" s="84" t="str">
        <f>IF(AND(ISNUMBER(I376),ISNUMBER(H376)),"OK","")</f>
        <v/>
      </c>
      <c r="M365" s="85"/>
    </row>
    <row r="366" spans="1:13" s="86" customFormat="1" ht="13.5">
      <c r="A366" s="79" t="str">
        <f>IF(B366="Code",1+MAX(A$5:A365),"")</f>
        <v/>
      </c>
      <c r="B366" s="87">
        <f>VLOOKUP(A365,BasicHeadings,2,0)</f>
        <v>1102121</v>
      </c>
      <c r="C366" s="88"/>
      <c r="D366" s="87" t="str">
        <f>VLOOKUP(B366,Step1EN,2,0)</f>
        <v>Wine</v>
      </c>
      <c r="E366" s="83">
        <v>1</v>
      </c>
      <c r="F366" s="16"/>
      <c r="G366" s="16"/>
      <c r="H366" s="17"/>
      <c r="I366" s="17"/>
      <c r="J366" s="17" t="s">
        <v>317</v>
      </c>
      <c r="K366" s="83"/>
      <c r="L366" s="89"/>
      <c r="M366" s="16"/>
    </row>
    <row r="367" spans="1:13" s="86" customFormat="1" ht="15" customHeight="1">
      <c r="A367" s="79" t="str">
        <f>IF(B367="Code",1+MAX(A$5:A366),"")</f>
        <v/>
      </c>
      <c r="B367" s="90"/>
      <c r="C367" s="91" t="s">
        <v>307</v>
      </c>
      <c r="D367" s="90"/>
      <c r="E367" s="83">
        <v>2</v>
      </c>
      <c r="F367" s="16"/>
      <c r="G367" s="16"/>
      <c r="H367" s="17"/>
      <c r="I367" s="17"/>
      <c r="J367" s="17" t="s">
        <v>317</v>
      </c>
      <c r="K367" s="83"/>
      <c r="L367" s="89"/>
      <c r="M367" s="16"/>
    </row>
    <row r="368" spans="1:13" s="86" customFormat="1" ht="13.5" customHeight="1">
      <c r="A368" s="79" t="str">
        <f>IF(B368="Code",1+MAX(A$5:A367),"")</f>
        <v/>
      </c>
      <c r="B368" s="92"/>
      <c r="C368" s="211" t="s">
        <v>356</v>
      </c>
      <c r="D368" s="212"/>
      <c r="E368" s="83">
        <v>3</v>
      </c>
      <c r="F368" s="16"/>
      <c r="G368" s="16"/>
      <c r="H368" s="17"/>
      <c r="I368" s="18"/>
      <c r="J368" s="17" t="s">
        <v>317</v>
      </c>
      <c r="K368" s="83"/>
      <c r="L368" s="89"/>
      <c r="M368" s="16"/>
    </row>
    <row r="369" spans="1:13" s="86" customFormat="1" ht="13.5">
      <c r="A369" s="79" t="str">
        <f>IF(B369="Code",1+MAX(A$5:A368),"")</f>
        <v/>
      </c>
      <c r="B369" s="93"/>
      <c r="C369" s="213"/>
      <c r="D369" s="214"/>
      <c r="E369" s="94">
        <v>4</v>
      </c>
      <c r="F369" s="16"/>
      <c r="G369" s="16"/>
      <c r="H369" s="17"/>
      <c r="I369" s="17"/>
      <c r="J369" s="17" t="s">
        <v>317</v>
      </c>
      <c r="K369" s="83"/>
      <c r="L369" s="89"/>
      <c r="M369" s="16"/>
    </row>
    <row r="370" spans="1:13" s="86" customFormat="1" ht="13.5">
      <c r="A370" s="79" t="str">
        <f>IF(B370="Code",1+MAX(A$5:A369),"")</f>
        <v/>
      </c>
      <c r="B370" s="95" t="s">
        <v>355</v>
      </c>
      <c r="C370" s="109"/>
      <c r="D370" s="96" t="str">
        <f>IF(ISNUMBER(C370),VLOOKUP(C370,Approaches,2,0),"")</f>
        <v/>
      </c>
      <c r="E370" s="83">
        <v>5</v>
      </c>
      <c r="F370" s="16"/>
      <c r="G370" s="17"/>
      <c r="H370" s="110"/>
      <c r="I370" s="19"/>
      <c r="J370" s="17" t="s">
        <v>317</v>
      </c>
      <c r="K370" s="94"/>
      <c r="L370" s="89"/>
      <c r="M370" s="16"/>
    </row>
    <row r="371" spans="1:13" s="86" customFormat="1" ht="13.5">
      <c r="A371" s="79"/>
      <c r="B371" s="95" t="s">
        <v>355</v>
      </c>
      <c r="C371" s="109"/>
      <c r="D371" s="93" t="str">
        <f>IF(ISNUMBER(C371),VLOOKUP(C371,Approaches,2,0),"")</f>
        <v/>
      </c>
      <c r="E371" s="83">
        <v>6</v>
      </c>
      <c r="F371" s="16"/>
      <c r="G371" s="17"/>
      <c r="H371" s="110"/>
      <c r="I371" s="19"/>
      <c r="J371" s="17"/>
      <c r="K371" s="94"/>
      <c r="L371" s="89"/>
      <c r="M371" s="16"/>
    </row>
    <row r="372" spans="1:13" s="86" customFormat="1" ht="13.5">
      <c r="A372" s="79"/>
      <c r="B372" s="95" t="s">
        <v>355</v>
      </c>
      <c r="C372" s="109"/>
      <c r="D372" s="93" t="str">
        <f>IF(ISNUMBER(C372),VLOOKUP(C372,Approaches,2,0),"")</f>
        <v/>
      </c>
      <c r="E372" s="83">
        <v>7</v>
      </c>
      <c r="F372" s="16"/>
      <c r="G372" s="17"/>
      <c r="H372" s="110"/>
      <c r="I372" s="19"/>
      <c r="J372" s="17"/>
      <c r="K372" s="94"/>
      <c r="L372" s="89"/>
      <c r="M372" s="16"/>
    </row>
    <row r="373" spans="1:13" s="86" customFormat="1" ht="13.5">
      <c r="A373" s="79"/>
      <c r="B373" s="95" t="s">
        <v>355</v>
      </c>
      <c r="C373" s="109"/>
      <c r="D373" s="93" t="str">
        <f>IF(ISNUMBER(C373),VLOOKUP(C373,Approaches,2,0),"")</f>
        <v/>
      </c>
      <c r="E373" s="83">
        <v>8</v>
      </c>
      <c r="F373" s="16"/>
      <c r="G373" s="17"/>
      <c r="H373" s="110"/>
      <c r="I373" s="19"/>
      <c r="J373" s="17"/>
      <c r="K373" s="94"/>
      <c r="L373" s="89"/>
      <c r="M373" s="16"/>
    </row>
    <row r="374" spans="1:13" s="86" customFormat="1" ht="13.5">
      <c r="A374" s="79"/>
      <c r="B374" s="95" t="s">
        <v>355</v>
      </c>
      <c r="C374" s="109"/>
      <c r="D374" s="97" t="str">
        <f>IF(ISNUMBER(C374),VLOOKUP(C374,Approaches,2,0),"")</f>
        <v/>
      </c>
      <c r="E374" s="83">
        <v>9</v>
      </c>
      <c r="F374" s="16"/>
      <c r="G374" s="17"/>
      <c r="H374" s="110"/>
      <c r="I374" s="19"/>
      <c r="J374" s="17"/>
      <c r="K374" s="94"/>
      <c r="L374" s="89"/>
      <c r="M374" s="16"/>
    </row>
    <row r="375" spans="1:13" s="86" customFormat="1" ht="14.25" thickBot="1">
      <c r="A375" s="79"/>
      <c r="B375" s="98"/>
      <c r="C375" s="98"/>
      <c r="D375" s="93"/>
      <c r="E375" s="83">
        <v>10</v>
      </c>
      <c r="F375" s="16"/>
      <c r="G375" s="17"/>
      <c r="H375" s="110"/>
      <c r="I375" s="20"/>
      <c r="J375" s="17"/>
      <c r="K375" s="94"/>
      <c r="L375" s="89"/>
      <c r="M375" s="16"/>
    </row>
    <row r="376" spans="1:13" s="86" customFormat="1" ht="14.25" thickBot="1">
      <c r="A376" s="79" t="str">
        <f>IF(B376="Code",1+MAX(A$5:A370),"")</f>
        <v/>
      </c>
      <c r="B376" s="99"/>
      <c r="C376" s="99"/>
      <c r="D376" s="99"/>
      <c r="E376" s="100"/>
      <c r="F376" s="101"/>
      <c r="G376" s="99" t="s">
        <v>259</v>
      </c>
      <c r="H376" s="102">
        <f>B366</f>
        <v>1102121</v>
      </c>
      <c r="I376" s="111"/>
      <c r="J376" s="100" t="s">
        <v>317</v>
      </c>
      <c r="K376" s="100"/>
      <c r="L376" s="100"/>
      <c r="M376" s="100"/>
    </row>
    <row r="377" spans="1:13" s="86" customFormat="1" ht="14.25" thickBot="1">
      <c r="A377" s="79">
        <f>IF(B377="Code",1+MAX(A$5:A376),"")</f>
        <v>32</v>
      </c>
      <c r="B377" s="80" t="s">
        <v>254</v>
      </c>
      <c r="C377" s="80"/>
      <c r="D377" s="81" t="s">
        <v>255</v>
      </c>
      <c r="E377" s="82"/>
      <c r="F377" s="81" t="s">
        <v>256</v>
      </c>
      <c r="G377" s="81" t="s">
        <v>257</v>
      </c>
      <c r="H377" s="82" t="s">
        <v>253</v>
      </c>
      <c r="I377" s="82" t="s">
        <v>258</v>
      </c>
      <c r="J377" s="82" t="s">
        <v>316</v>
      </c>
      <c r="K377" s="83"/>
      <c r="L377" s="84" t="str">
        <f>IF(AND(ISNUMBER(I388),ISNUMBER(H388)),"OK","")</f>
        <v/>
      </c>
      <c r="M377" s="85"/>
    </row>
    <row r="378" spans="1:13" s="86" customFormat="1" ht="13.5">
      <c r="A378" s="79" t="str">
        <f>IF(B378="Code",1+MAX(A$5:A377),"")</f>
        <v/>
      </c>
      <c r="B378" s="87">
        <f>VLOOKUP(A377,BasicHeadings,2,0)</f>
        <v>1102131</v>
      </c>
      <c r="C378" s="88"/>
      <c r="D378" s="87" t="str">
        <f>VLOOKUP(B378,Step1EN,2,0)</f>
        <v>Beer</v>
      </c>
      <c r="E378" s="83">
        <v>1</v>
      </c>
      <c r="F378" s="16"/>
      <c r="G378" s="16"/>
      <c r="H378" s="17"/>
      <c r="I378" s="17"/>
      <c r="J378" s="17" t="s">
        <v>317</v>
      </c>
      <c r="K378" s="83"/>
      <c r="L378" s="89"/>
      <c r="M378" s="16"/>
    </row>
    <row r="379" spans="1:13" s="86" customFormat="1" ht="15" customHeight="1">
      <c r="A379" s="79" t="str">
        <f>IF(B379="Code",1+MAX(A$5:A378),"")</f>
        <v/>
      </c>
      <c r="B379" s="90"/>
      <c r="C379" s="91" t="s">
        <v>307</v>
      </c>
      <c r="D379" s="90"/>
      <c r="E379" s="83">
        <v>2</v>
      </c>
      <c r="F379" s="16"/>
      <c r="G379" s="16"/>
      <c r="H379" s="17"/>
      <c r="I379" s="17"/>
      <c r="J379" s="17" t="s">
        <v>317</v>
      </c>
      <c r="K379" s="83"/>
      <c r="L379" s="89"/>
      <c r="M379" s="16"/>
    </row>
    <row r="380" spans="1:13" s="86" customFormat="1" ht="13.5" customHeight="1">
      <c r="A380" s="79" t="str">
        <f>IF(B380="Code",1+MAX(A$5:A379),"")</f>
        <v/>
      </c>
      <c r="B380" s="92"/>
      <c r="C380" s="211" t="s">
        <v>356</v>
      </c>
      <c r="D380" s="212"/>
      <c r="E380" s="83">
        <v>3</v>
      </c>
      <c r="F380" s="16"/>
      <c r="G380" s="16"/>
      <c r="H380" s="17"/>
      <c r="I380" s="18"/>
      <c r="J380" s="17" t="s">
        <v>317</v>
      </c>
      <c r="K380" s="83"/>
      <c r="L380" s="89"/>
      <c r="M380" s="16"/>
    </row>
    <row r="381" spans="1:13" s="86" customFormat="1" ht="13.5">
      <c r="A381" s="79" t="str">
        <f>IF(B381="Code",1+MAX(A$5:A380),"")</f>
        <v/>
      </c>
      <c r="B381" s="93"/>
      <c r="C381" s="213"/>
      <c r="D381" s="214"/>
      <c r="E381" s="94">
        <v>4</v>
      </c>
      <c r="F381" s="16"/>
      <c r="G381" s="16"/>
      <c r="H381" s="17"/>
      <c r="I381" s="17"/>
      <c r="J381" s="17" t="s">
        <v>317</v>
      </c>
      <c r="K381" s="83"/>
      <c r="L381" s="89"/>
      <c r="M381" s="16"/>
    </row>
    <row r="382" spans="1:13" s="86" customFormat="1" ht="13.5">
      <c r="A382" s="79" t="str">
        <f>IF(B382="Code",1+MAX(A$5:A381),"")</f>
        <v/>
      </c>
      <c r="B382" s="95" t="s">
        <v>355</v>
      </c>
      <c r="C382" s="109"/>
      <c r="D382" s="96" t="str">
        <f>IF(ISNUMBER(C382),VLOOKUP(C382,Approaches,2,0),"")</f>
        <v/>
      </c>
      <c r="E382" s="83">
        <v>5</v>
      </c>
      <c r="F382" s="16"/>
      <c r="G382" s="17"/>
      <c r="H382" s="110"/>
      <c r="I382" s="19"/>
      <c r="J382" s="17" t="s">
        <v>317</v>
      </c>
      <c r="K382" s="94"/>
      <c r="L382" s="89"/>
      <c r="M382" s="16"/>
    </row>
    <row r="383" spans="1:13" s="86" customFormat="1" ht="13.5">
      <c r="A383" s="79"/>
      <c r="B383" s="95" t="s">
        <v>355</v>
      </c>
      <c r="C383" s="109"/>
      <c r="D383" s="93" t="str">
        <f>IF(ISNUMBER(C383),VLOOKUP(C383,Approaches,2,0),"")</f>
        <v/>
      </c>
      <c r="E383" s="83">
        <v>6</v>
      </c>
      <c r="F383" s="16"/>
      <c r="G383" s="17"/>
      <c r="H383" s="110"/>
      <c r="I383" s="19"/>
      <c r="J383" s="17"/>
      <c r="K383" s="94"/>
      <c r="L383" s="89"/>
      <c r="M383" s="16"/>
    </row>
    <row r="384" spans="1:13" s="86" customFormat="1" ht="13.5">
      <c r="A384" s="79"/>
      <c r="B384" s="95" t="s">
        <v>355</v>
      </c>
      <c r="C384" s="109"/>
      <c r="D384" s="93" t="str">
        <f>IF(ISNUMBER(C384),VLOOKUP(C384,Approaches,2,0),"")</f>
        <v/>
      </c>
      <c r="E384" s="83">
        <v>7</v>
      </c>
      <c r="F384" s="16"/>
      <c r="G384" s="17"/>
      <c r="H384" s="110"/>
      <c r="I384" s="19"/>
      <c r="J384" s="17"/>
      <c r="K384" s="94"/>
      <c r="L384" s="89"/>
      <c r="M384" s="16"/>
    </row>
    <row r="385" spans="1:13" s="86" customFormat="1" ht="13.5">
      <c r="A385" s="79"/>
      <c r="B385" s="95" t="s">
        <v>355</v>
      </c>
      <c r="C385" s="109"/>
      <c r="D385" s="93" t="str">
        <f>IF(ISNUMBER(C385),VLOOKUP(C385,Approaches,2,0),"")</f>
        <v/>
      </c>
      <c r="E385" s="83">
        <v>8</v>
      </c>
      <c r="F385" s="16"/>
      <c r="G385" s="17"/>
      <c r="H385" s="110"/>
      <c r="I385" s="19"/>
      <c r="J385" s="17"/>
      <c r="K385" s="94"/>
      <c r="L385" s="89"/>
      <c r="M385" s="16"/>
    </row>
    <row r="386" spans="1:13" s="86" customFormat="1" ht="13.5">
      <c r="A386" s="79"/>
      <c r="B386" s="95" t="s">
        <v>355</v>
      </c>
      <c r="C386" s="109"/>
      <c r="D386" s="97" t="str">
        <f>IF(ISNUMBER(C386),VLOOKUP(C386,Approaches,2,0),"")</f>
        <v/>
      </c>
      <c r="E386" s="83">
        <v>9</v>
      </c>
      <c r="F386" s="16"/>
      <c r="G386" s="17"/>
      <c r="H386" s="110"/>
      <c r="I386" s="19"/>
      <c r="J386" s="17"/>
      <c r="K386" s="94"/>
      <c r="L386" s="89"/>
      <c r="M386" s="16"/>
    </row>
    <row r="387" spans="1:13" s="86" customFormat="1" ht="14.25" thickBot="1">
      <c r="A387" s="79"/>
      <c r="B387" s="98"/>
      <c r="C387" s="98"/>
      <c r="D387" s="93"/>
      <c r="E387" s="83">
        <v>10</v>
      </c>
      <c r="F387" s="16"/>
      <c r="G387" s="17"/>
      <c r="H387" s="110"/>
      <c r="I387" s="20"/>
      <c r="J387" s="17"/>
      <c r="K387" s="94"/>
      <c r="L387" s="89"/>
      <c r="M387" s="16"/>
    </row>
    <row r="388" spans="1:13" s="86" customFormat="1" ht="14.25" thickBot="1">
      <c r="A388" s="79" t="str">
        <f>IF(B388="Code",1+MAX(A$5:A382),"")</f>
        <v/>
      </c>
      <c r="B388" s="99"/>
      <c r="C388" s="99"/>
      <c r="D388" s="99"/>
      <c r="E388" s="100"/>
      <c r="F388" s="101"/>
      <c r="G388" s="99" t="s">
        <v>259</v>
      </c>
      <c r="H388" s="102">
        <f>B378</f>
        <v>1102131</v>
      </c>
      <c r="I388" s="111"/>
      <c r="J388" s="100" t="s">
        <v>317</v>
      </c>
      <c r="K388" s="100"/>
      <c r="L388" s="100"/>
      <c r="M388" s="100"/>
    </row>
    <row r="389" spans="1:13" s="86" customFormat="1" ht="14.25" thickBot="1">
      <c r="A389" s="79">
        <f>IF(B389="Code",1+MAX(A$5:A388),"")</f>
        <v>33</v>
      </c>
      <c r="B389" s="80" t="s">
        <v>254</v>
      </c>
      <c r="C389" s="80"/>
      <c r="D389" s="81" t="s">
        <v>255</v>
      </c>
      <c r="E389" s="82"/>
      <c r="F389" s="81" t="s">
        <v>256</v>
      </c>
      <c r="G389" s="81" t="s">
        <v>257</v>
      </c>
      <c r="H389" s="82" t="s">
        <v>253</v>
      </c>
      <c r="I389" s="82" t="s">
        <v>258</v>
      </c>
      <c r="J389" s="82" t="s">
        <v>316</v>
      </c>
      <c r="K389" s="83"/>
      <c r="L389" s="84" t="str">
        <f>IF(AND(ISNUMBER(I400),ISNUMBER(H400)),"OK","")</f>
        <v/>
      </c>
      <c r="M389" s="85"/>
    </row>
    <row r="390" spans="1:13" s="86" customFormat="1" ht="13.5">
      <c r="A390" s="79" t="str">
        <f>IF(B390="Code",1+MAX(A$5:A389),"")</f>
        <v/>
      </c>
      <c r="B390" s="87">
        <f>VLOOKUP(A389,BasicHeadings,2,0)</f>
        <v>1102211</v>
      </c>
      <c r="C390" s="88"/>
      <c r="D390" s="87" t="str">
        <f>VLOOKUP(B390,Step1EN,2,0)</f>
        <v>Tobacco</v>
      </c>
      <c r="E390" s="83">
        <v>1</v>
      </c>
      <c r="F390" s="16"/>
      <c r="G390" s="16"/>
      <c r="H390" s="17"/>
      <c r="I390" s="17"/>
      <c r="J390" s="17" t="s">
        <v>317</v>
      </c>
      <c r="K390" s="83"/>
      <c r="L390" s="89"/>
      <c r="M390" s="16"/>
    </row>
    <row r="391" spans="1:13" s="86" customFormat="1" ht="15" customHeight="1">
      <c r="A391" s="79" t="str">
        <f>IF(B391="Code",1+MAX(A$5:A390),"")</f>
        <v/>
      </c>
      <c r="B391" s="90"/>
      <c r="C391" s="91" t="s">
        <v>307</v>
      </c>
      <c r="D391" s="90"/>
      <c r="E391" s="83">
        <v>2</v>
      </c>
      <c r="F391" s="16"/>
      <c r="G391" s="16"/>
      <c r="H391" s="17"/>
      <c r="I391" s="17"/>
      <c r="J391" s="17" t="s">
        <v>317</v>
      </c>
      <c r="K391" s="83"/>
      <c r="L391" s="89"/>
      <c r="M391" s="16"/>
    </row>
    <row r="392" spans="1:13" s="86" customFormat="1" ht="13.5" customHeight="1">
      <c r="A392" s="79" t="str">
        <f>IF(B392="Code",1+MAX(A$5:A391),"")</f>
        <v/>
      </c>
      <c r="B392" s="92"/>
      <c r="C392" s="211" t="s">
        <v>356</v>
      </c>
      <c r="D392" s="212"/>
      <c r="E392" s="83">
        <v>3</v>
      </c>
      <c r="F392" s="16"/>
      <c r="G392" s="16"/>
      <c r="H392" s="17"/>
      <c r="I392" s="18"/>
      <c r="J392" s="17" t="s">
        <v>317</v>
      </c>
      <c r="K392" s="83"/>
      <c r="L392" s="89"/>
      <c r="M392" s="16"/>
    </row>
    <row r="393" spans="1:13" s="86" customFormat="1" ht="13.5">
      <c r="A393" s="79" t="str">
        <f>IF(B393="Code",1+MAX(A$5:A392),"")</f>
        <v/>
      </c>
      <c r="B393" s="93"/>
      <c r="C393" s="213"/>
      <c r="D393" s="214"/>
      <c r="E393" s="94">
        <v>4</v>
      </c>
      <c r="F393" s="16"/>
      <c r="G393" s="16"/>
      <c r="H393" s="17"/>
      <c r="I393" s="17"/>
      <c r="J393" s="17" t="s">
        <v>317</v>
      </c>
      <c r="K393" s="83"/>
      <c r="L393" s="89"/>
      <c r="M393" s="16"/>
    </row>
    <row r="394" spans="1:13" s="86" customFormat="1" ht="13.5">
      <c r="A394" s="79" t="str">
        <f>IF(B394="Code",1+MAX(A$5:A393),"")</f>
        <v/>
      </c>
      <c r="B394" s="95" t="s">
        <v>355</v>
      </c>
      <c r="C394" s="109"/>
      <c r="D394" s="96" t="str">
        <f>IF(ISNUMBER(C394),VLOOKUP(C394,Approaches,2,0),"")</f>
        <v/>
      </c>
      <c r="E394" s="83">
        <v>5</v>
      </c>
      <c r="F394" s="16"/>
      <c r="G394" s="17"/>
      <c r="H394" s="110"/>
      <c r="I394" s="19"/>
      <c r="J394" s="17" t="s">
        <v>317</v>
      </c>
      <c r="K394" s="94"/>
      <c r="L394" s="89"/>
      <c r="M394" s="16"/>
    </row>
    <row r="395" spans="1:13" s="86" customFormat="1" ht="13.5">
      <c r="A395" s="79"/>
      <c r="B395" s="95" t="s">
        <v>355</v>
      </c>
      <c r="C395" s="109"/>
      <c r="D395" s="93" t="str">
        <f>IF(ISNUMBER(C395),VLOOKUP(C395,Approaches,2,0),"")</f>
        <v/>
      </c>
      <c r="E395" s="83">
        <v>6</v>
      </c>
      <c r="F395" s="16"/>
      <c r="G395" s="17"/>
      <c r="H395" s="110"/>
      <c r="I395" s="19"/>
      <c r="J395" s="17"/>
      <c r="K395" s="94"/>
      <c r="L395" s="89"/>
      <c r="M395" s="16"/>
    </row>
    <row r="396" spans="1:13" s="86" customFormat="1" ht="13.5">
      <c r="A396" s="79"/>
      <c r="B396" s="95" t="s">
        <v>355</v>
      </c>
      <c r="C396" s="109"/>
      <c r="D396" s="93" t="str">
        <f>IF(ISNUMBER(C396),VLOOKUP(C396,Approaches,2,0),"")</f>
        <v/>
      </c>
      <c r="E396" s="83">
        <v>7</v>
      </c>
      <c r="F396" s="16"/>
      <c r="G396" s="17"/>
      <c r="H396" s="110"/>
      <c r="I396" s="19"/>
      <c r="J396" s="17"/>
      <c r="K396" s="94"/>
      <c r="L396" s="89"/>
      <c r="M396" s="16"/>
    </row>
    <row r="397" spans="1:13" s="86" customFormat="1" ht="13.5">
      <c r="A397" s="79"/>
      <c r="B397" s="95" t="s">
        <v>355</v>
      </c>
      <c r="C397" s="109"/>
      <c r="D397" s="93" t="str">
        <f>IF(ISNUMBER(C397),VLOOKUP(C397,Approaches,2,0),"")</f>
        <v/>
      </c>
      <c r="E397" s="83">
        <v>8</v>
      </c>
      <c r="F397" s="16"/>
      <c r="G397" s="17"/>
      <c r="H397" s="110"/>
      <c r="I397" s="19"/>
      <c r="J397" s="17"/>
      <c r="K397" s="94"/>
      <c r="L397" s="89"/>
      <c r="M397" s="16"/>
    </row>
    <row r="398" spans="1:13" s="86" customFormat="1" ht="13.5">
      <c r="A398" s="79"/>
      <c r="B398" s="95" t="s">
        <v>355</v>
      </c>
      <c r="C398" s="109"/>
      <c r="D398" s="97" t="str">
        <f>IF(ISNUMBER(C398),VLOOKUP(C398,Approaches,2,0),"")</f>
        <v/>
      </c>
      <c r="E398" s="83">
        <v>9</v>
      </c>
      <c r="F398" s="16"/>
      <c r="G398" s="17"/>
      <c r="H398" s="110"/>
      <c r="I398" s="19"/>
      <c r="J398" s="17"/>
      <c r="K398" s="94"/>
      <c r="L398" s="89"/>
      <c r="M398" s="16"/>
    </row>
    <row r="399" spans="1:13" s="86" customFormat="1" ht="14.25" thickBot="1">
      <c r="A399" s="79"/>
      <c r="B399" s="98"/>
      <c r="C399" s="98"/>
      <c r="D399" s="93"/>
      <c r="E399" s="83">
        <v>10</v>
      </c>
      <c r="F399" s="16"/>
      <c r="G399" s="17"/>
      <c r="H399" s="110"/>
      <c r="I399" s="20"/>
      <c r="J399" s="17"/>
      <c r="K399" s="94"/>
      <c r="L399" s="89"/>
      <c r="M399" s="16"/>
    </row>
    <row r="400" spans="1:13" s="86" customFormat="1" ht="14.25" thickBot="1">
      <c r="A400" s="79" t="str">
        <f>IF(B400="Code",1+MAX(A$5:A394),"")</f>
        <v/>
      </c>
      <c r="B400" s="99"/>
      <c r="C400" s="99"/>
      <c r="D400" s="99"/>
      <c r="E400" s="100"/>
      <c r="F400" s="101"/>
      <c r="G400" s="99" t="s">
        <v>259</v>
      </c>
      <c r="H400" s="102">
        <f>B390</f>
        <v>1102211</v>
      </c>
      <c r="I400" s="111"/>
      <c r="J400" s="100" t="s">
        <v>317</v>
      </c>
      <c r="K400" s="100"/>
      <c r="L400" s="100"/>
      <c r="M400" s="100"/>
    </row>
    <row r="401" spans="1:13" s="86" customFormat="1" ht="14.25" thickBot="1">
      <c r="A401" s="79">
        <f>IF(B401="Code",1+MAX(A$5:A400),"")</f>
        <v>34</v>
      </c>
      <c r="B401" s="80" t="s">
        <v>254</v>
      </c>
      <c r="C401" s="80"/>
      <c r="D401" s="81" t="s">
        <v>255</v>
      </c>
      <c r="E401" s="82"/>
      <c r="F401" s="81" t="s">
        <v>256</v>
      </c>
      <c r="G401" s="81" t="s">
        <v>257</v>
      </c>
      <c r="H401" s="82" t="s">
        <v>253</v>
      </c>
      <c r="I401" s="82" t="s">
        <v>258</v>
      </c>
      <c r="J401" s="82" t="s">
        <v>316</v>
      </c>
      <c r="K401" s="83"/>
      <c r="L401" s="84" t="str">
        <f>IF(AND(ISNUMBER(I412),ISNUMBER(H412)),"OK","")</f>
        <v/>
      </c>
      <c r="M401" s="85"/>
    </row>
    <row r="402" spans="1:13" s="86" customFormat="1" ht="13.5">
      <c r="A402" s="79" t="str">
        <f>IF(B402="Code",1+MAX(A$5:A401),"")</f>
        <v/>
      </c>
      <c r="B402" s="87">
        <f>VLOOKUP(A401,BasicHeadings,2,0)</f>
        <v>1102311</v>
      </c>
      <c r="C402" s="88"/>
      <c r="D402" s="87" t="str">
        <f>VLOOKUP(B402,Step1EN,2,0)</f>
        <v>Narcotics</v>
      </c>
      <c r="E402" s="83">
        <v>1</v>
      </c>
      <c r="F402" s="16"/>
      <c r="G402" s="16"/>
      <c r="H402" s="17"/>
      <c r="I402" s="17"/>
      <c r="J402" s="17" t="s">
        <v>317</v>
      </c>
      <c r="K402" s="83"/>
      <c r="L402" s="89"/>
      <c r="M402" s="16"/>
    </row>
    <row r="403" spans="1:13" s="86" customFormat="1" ht="15" customHeight="1">
      <c r="A403" s="79" t="str">
        <f>IF(B403="Code",1+MAX(A$5:A402),"")</f>
        <v/>
      </c>
      <c r="B403" s="90"/>
      <c r="C403" s="91" t="s">
        <v>307</v>
      </c>
      <c r="D403" s="90"/>
      <c r="E403" s="83">
        <v>2</v>
      </c>
      <c r="F403" s="16"/>
      <c r="G403" s="16"/>
      <c r="H403" s="17"/>
      <c r="I403" s="17"/>
      <c r="J403" s="17" t="s">
        <v>317</v>
      </c>
      <c r="K403" s="83"/>
      <c r="L403" s="89"/>
      <c r="M403" s="16"/>
    </row>
    <row r="404" spans="1:13" s="86" customFormat="1" ht="13.5" customHeight="1">
      <c r="A404" s="79" t="str">
        <f>IF(B404="Code",1+MAX(A$5:A403),"")</f>
        <v/>
      </c>
      <c r="B404" s="92"/>
      <c r="C404" s="211" t="s">
        <v>356</v>
      </c>
      <c r="D404" s="212"/>
      <c r="E404" s="83">
        <v>3</v>
      </c>
      <c r="F404" s="16"/>
      <c r="G404" s="16"/>
      <c r="H404" s="17"/>
      <c r="I404" s="18"/>
      <c r="J404" s="17" t="s">
        <v>317</v>
      </c>
      <c r="K404" s="83"/>
      <c r="L404" s="89"/>
      <c r="M404" s="16"/>
    </row>
    <row r="405" spans="1:13" s="86" customFormat="1" ht="13.5">
      <c r="A405" s="79" t="str">
        <f>IF(B405="Code",1+MAX(A$5:A404),"")</f>
        <v/>
      </c>
      <c r="B405" s="93"/>
      <c r="C405" s="213"/>
      <c r="D405" s="214"/>
      <c r="E405" s="94">
        <v>4</v>
      </c>
      <c r="F405" s="16"/>
      <c r="G405" s="16"/>
      <c r="H405" s="17"/>
      <c r="I405" s="17"/>
      <c r="J405" s="17" t="s">
        <v>317</v>
      </c>
      <c r="K405" s="83"/>
      <c r="L405" s="89"/>
      <c r="M405" s="16"/>
    </row>
    <row r="406" spans="1:13" s="86" customFormat="1" ht="13.5">
      <c r="A406" s="79" t="str">
        <f>IF(B406="Code",1+MAX(A$5:A405),"")</f>
        <v/>
      </c>
      <c r="B406" s="95" t="s">
        <v>355</v>
      </c>
      <c r="C406" s="109"/>
      <c r="D406" s="96" t="str">
        <f>IF(ISNUMBER(C406),VLOOKUP(C406,Approaches,2,0),"")</f>
        <v/>
      </c>
      <c r="E406" s="83">
        <v>5</v>
      </c>
      <c r="F406" s="16"/>
      <c r="G406" s="17"/>
      <c r="H406" s="110"/>
      <c r="I406" s="19"/>
      <c r="J406" s="17" t="s">
        <v>317</v>
      </c>
      <c r="K406" s="94"/>
      <c r="L406" s="89"/>
      <c r="M406" s="16"/>
    </row>
    <row r="407" spans="1:13" s="86" customFormat="1" ht="13.5">
      <c r="A407" s="79"/>
      <c r="B407" s="95" t="s">
        <v>355</v>
      </c>
      <c r="C407" s="109"/>
      <c r="D407" s="93" t="str">
        <f>IF(ISNUMBER(C407),VLOOKUP(C407,Approaches,2,0),"")</f>
        <v/>
      </c>
      <c r="E407" s="83">
        <v>6</v>
      </c>
      <c r="F407" s="16"/>
      <c r="G407" s="17"/>
      <c r="H407" s="110"/>
      <c r="I407" s="19"/>
      <c r="J407" s="17"/>
      <c r="K407" s="94"/>
      <c r="L407" s="89"/>
      <c r="M407" s="16"/>
    </row>
    <row r="408" spans="1:13" s="86" customFormat="1" ht="13.5">
      <c r="A408" s="79"/>
      <c r="B408" s="95" t="s">
        <v>355</v>
      </c>
      <c r="C408" s="109"/>
      <c r="D408" s="93" t="str">
        <f>IF(ISNUMBER(C408),VLOOKUP(C408,Approaches,2,0),"")</f>
        <v/>
      </c>
      <c r="E408" s="83">
        <v>7</v>
      </c>
      <c r="F408" s="16"/>
      <c r="G408" s="17"/>
      <c r="H408" s="110"/>
      <c r="I408" s="19"/>
      <c r="J408" s="17"/>
      <c r="K408" s="94"/>
      <c r="L408" s="89"/>
      <c r="M408" s="16"/>
    </row>
    <row r="409" spans="1:13" s="86" customFormat="1" ht="13.5">
      <c r="A409" s="79"/>
      <c r="B409" s="95" t="s">
        <v>355</v>
      </c>
      <c r="C409" s="109"/>
      <c r="D409" s="93" t="str">
        <f>IF(ISNUMBER(C409),VLOOKUP(C409,Approaches,2,0),"")</f>
        <v/>
      </c>
      <c r="E409" s="83">
        <v>8</v>
      </c>
      <c r="F409" s="16"/>
      <c r="G409" s="17"/>
      <c r="H409" s="110"/>
      <c r="I409" s="19"/>
      <c r="J409" s="17"/>
      <c r="K409" s="94"/>
      <c r="L409" s="89"/>
      <c r="M409" s="16"/>
    </row>
    <row r="410" spans="1:13" s="86" customFormat="1" ht="13.5">
      <c r="A410" s="79"/>
      <c r="B410" s="95" t="s">
        <v>355</v>
      </c>
      <c r="C410" s="109"/>
      <c r="D410" s="97" t="str">
        <f>IF(ISNUMBER(C410),VLOOKUP(C410,Approaches,2,0),"")</f>
        <v/>
      </c>
      <c r="E410" s="83">
        <v>9</v>
      </c>
      <c r="F410" s="16"/>
      <c r="G410" s="17"/>
      <c r="H410" s="110"/>
      <c r="I410" s="19"/>
      <c r="J410" s="17"/>
      <c r="K410" s="94"/>
      <c r="L410" s="89"/>
      <c r="M410" s="16"/>
    </row>
    <row r="411" spans="1:13" s="86" customFormat="1" ht="14.25" thickBot="1">
      <c r="A411" s="79"/>
      <c r="B411" s="98"/>
      <c r="C411" s="98"/>
      <c r="D411" s="93"/>
      <c r="E411" s="83">
        <v>10</v>
      </c>
      <c r="F411" s="16"/>
      <c r="G411" s="17"/>
      <c r="H411" s="110"/>
      <c r="I411" s="20"/>
      <c r="J411" s="17"/>
      <c r="K411" s="94"/>
      <c r="L411" s="89"/>
      <c r="M411" s="16"/>
    </row>
    <row r="412" spans="1:13" s="86" customFormat="1" ht="14.25" thickBot="1">
      <c r="A412" s="79" t="str">
        <f>IF(B412="Code",1+MAX(A$5:A406),"")</f>
        <v/>
      </c>
      <c r="B412" s="99"/>
      <c r="C412" s="99"/>
      <c r="D412" s="99"/>
      <c r="E412" s="100"/>
      <c r="F412" s="101"/>
      <c r="G412" s="99" t="s">
        <v>259</v>
      </c>
      <c r="H412" s="102">
        <f>B402</f>
        <v>1102311</v>
      </c>
      <c r="I412" s="111"/>
      <c r="J412" s="100" t="s">
        <v>317</v>
      </c>
      <c r="K412" s="100"/>
      <c r="L412" s="100"/>
      <c r="M412" s="100"/>
    </row>
    <row r="413" spans="1:13" s="86" customFormat="1" ht="14.25" thickBot="1">
      <c r="A413" s="79">
        <f>IF(B413="Code",1+MAX(A$5:A412),"")</f>
        <v>35</v>
      </c>
      <c r="B413" s="80" t="s">
        <v>254</v>
      </c>
      <c r="C413" s="80"/>
      <c r="D413" s="81" t="s">
        <v>255</v>
      </c>
      <c r="E413" s="82"/>
      <c r="F413" s="81" t="s">
        <v>256</v>
      </c>
      <c r="G413" s="81" t="s">
        <v>257</v>
      </c>
      <c r="H413" s="82" t="s">
        <v>253</v>
      </c>
      <c r="I413" s="82" t="s">
        <v>258</v>
      </c>
      <c r="J413" s="82" t="s">
        <v>316</v>
      </c>
      <c r="K413" s="83"/>
      <c r="L413" s="84" t="str">
        <f>IF(AND(ISNUMBER(I424),ISNUMBER(H424)),"OK","")</f>
        <v/>
      </c>
      <c r="M413" s="85"/>
    </row>
    <row r="414" spans="1:13" s="86" customFormat="1" ht="13.5">
      <c r="A414" s="79" t="str">
        <f>IF(B414="Code",1+MAX(A$5:A413),"")</f>
        <v/>
      </c>
      <c r="B414" s="87">
        <f>VLOOKUP(A413,BasicHeadings,2,0)</f>
        <v>1103111</v>
      </c>
      <c r="C414" s="88"/>
      <c r="D414" s="87" t="str">
        <f>VLOOKUP(B414,Step1EN,2,0)</f>
        <v>Clothing materials, other articles of clothing and clothing accessories</v>
      </c>
      <c r="E414" s="83">
        <v>1</v>
      </c>
      <c r="F414" s="16"/>
      <c r="G414" s="16"/>
      <c r="H414" s="17"/>
      <c r="I414" s="17"/>
      <c r="J414" s="17" t="s">
        <v>317</v>
      </c>
      <c r="K414" s="83"/>
      <c r="L414" s="89"/>
      <c r="M414" s="16"/>
    </row>
    <row r="415" spans="1:13" s="86" customFormat="1" ht="15" customHeight="1">
      <c r="A415" s="79" t="str">
        <f>IF(B415="Code",1+MAX(A$5:A414),"")</f>
        <v/>
      </c>
      <c r="B415" s="90"/>
      <c r="C415" s="91" t="s">
        <v>307</v>
      </c>
      <c r="D415" s="90"/>
      <c r="E415" s="83">
        <v>2</v>
      </c>
      <c r="F415" s="16"/>
      <c r="G415" s="16"/>
      <c r="H415" s="17"/>
      <c r="I415" s="17"/>
      <c r="J415" s="17" t="s">
        <v>317</v>
      </c>
      <c r="K415" s="83"/>
      <c r="L415" s="89"/>
      <c r="M415" s="16"/>
    </row>
    <row r="416" spans="1:13" s="86" customFormat="1" ht="13.5" customHeight="1">
      <c r="A416" s="79" t="str">
        <f>IF(B416="Code",1+MAX(A$5:A415),"")</f>
        <v/>
      </c>
      <c r="B416" s="92"/>
      <c r="C416" s="211" t="s">
        <v>356</v>
      </c>
      <c r="D416" s="212"/>
      <c r="E416" s="83">
        <v>3</v>
      </c>
      <c r="F416" s="16"/>
      <c r="G416" s="16"/>
      <c r="H416" s="17"/>
      <c r="I416" s="18"/>
      <c r="J416" s="17" t="s">
        <v>317</v>
      </c>
      <c r="K416" s="83"/>
      <c r="L416" s="89"/>
      <c r="M416" s="16"/>
    </row>
    <row r="417" spans="1:13" s="86" customFormat="1" ht="13.5">
      <c r="A417" s="79" t="str">
        <f>IF(B417="Code",1+MAX(A$5:A416),"")</f>
        <v/>
      </c>
      <c r="B417" s="93"/>
      <c r="C417" s="213"/>
      <c r="D417" s="214"/>
      <c r="E417" s="94">
        <v>4</v>
      </c>
      <c r="F417" s="16"/>
      <c r="G417" s="16"/>
      <c r="H417" s="17"/>
      <c r="I417" s="17"/>
      <c r="J417" s="17" t="s">
        <v>317</v>
      </c>
      <c r="K417" s="83"/>
      <c r="L417" s="89"/>
      <c r="M417" s="16"/>
    </row>
    <row r="418" spans="1:13" s="86" customFormat="1" ht="13.5">
      <c r="A418" s="79" t="str">
        <f>IF(B418="Code",1+MAX(A$5:A417),"")</f>
        <v/>
      </c>
      <c r="B418" s="95" t="s">
        <v>355</v>
      </c>
      <c r="C418" s="109"/>
      <c r="D418" s="96" t="str">
        <f>IF(ISNUMBER(C418),VLOOKUP(C418,Approaches,2,0),"")</f>
        <v/>
      </c>
      <c r="E418" s="83">
        <v>5</v>
      </c>
      <c r="F418" s="16"/>
      <c r="G418" s="17"/>
      <c r="H418" s="110"/>
      <c r="I418" s="19"/>
      <c r="J418" s="17" t="s">
        <v>317</v>
      </c>
      <c r="K418" s="94"/>
      <c r="L418" s="89"/>
      <c r="M418" s="16"/>
    </row>
    <row r="419" spans="1:13" s="86" customFormat="1" ht="13.5">
      <c r="A419" s="79"/>
      <c r="B419" s="95" t="s">
        <v>355</v>
      </c>
      <c r="C419" s="109"/>
      <c r="D419" s="93" t="str">
        <f>IF(ISNUMBER(C419),VLOOKUP(C419,Approaches,2,0),"")</f>
        <v/>
      </c>
      <c r="E419" s="83">
        <v>6</v>
      </c>
      <c r="F419" s="16"/>
      <c r="G419" s="17"/>
      <c r="H419" s="110"/>
      <c r="I419" s="19"/>
      <c r="J419" s="17"/>
      <c r="K419" s="94"/>
      <c r="L419" s="89"/>
      <c r="M419" s="16"/>
    </row>
    <row r="420" spans="1:13" s="86" customFormat="1" ht="13.5">
      <c r="A420" s="79"/>
      <c r="B420" s="95" t="s">
        <v>355</v>
      </c>
      <c r="C420" s="109"/>
      <c r="D420" s="93" t="str">
        <f>IF(ISNUMBER(C420),VLOOKUP(C420,Approaches,2,0),"")</f>
        <v/>
      </c>
      <c r="E420" s="83">
        <v>7</v>
      </c>
      <c r="F420" s="16"/>
      <c r="G420" s="17"/>
      <c r="H420" s="110"/>
      <c r="I420" s="19"/>
      <c r="J420" s="17"/>
      <c r="K420" s="94"/>
      <c r="L420" s="89"/>
      <c r="M420" s="16"/>
    </row>
    <row r="421" spans="1:13" s="86" customFormat="1" ht="13.5">
      <c r="A421" s="79"/>
      <c r="B421" s="95" t="s">
        <v>355</v>
      </c>
      <c r="C421" s="109"/>
      <c r="D421" s="93" t="str">
        <f>IF(ISNUMBER(C421),VLOOKUP(C421,Approaches,2,0),"")</f>
        <v/>
      </c>
      <c r="E421" s="83">
        <v>8</v>
      </c>
      <c r="F421" s="16"/>
      <c r="G421" s="17"/>
      <c r="H421" s="110"/>
      <c r="I421" s="19"/>
      <c r="J421" s="17"/>
      <c r="K421" s="94"/>
      <c r="L421" s="89"/>
      <c r="M421" s="16"/>
    </row>
    <row r="422" spans="1:13" s="86" customFormat="1" ht="13.5">
      <c r="A422" s="79"/>
      <c r="B422" s="95" t="s">
        <v>355</v>
      </c>
      <c r="C422" s="109"/>
      <c r="D422" s="97" t="str">
        <f>IF(ISNUMBER(C422),VLOOKUP(C422,Approaches,2,0),"")</f>
        <v/>
      </c>
      <c r="E422" s="83">
        <v>9</v>
      </c>
      <c r="F422" s="16"/>
      <c r="G422" s="17"/>
      <c r="H422" s="110"/>
      <c r="I422" s="19"/>
      <c r="J422" s="17"/>
      <c r="K422" s="94"/>
      <c r="L422" s="89"/>
      <c r="M422" s="16"/>
    </row>
    <row r="423" spans="1:13" s="86" customFormat="1" ht="14.25" thickBot="1">
      <c r="A423" s="79"/>
      <c r="B423" s="98"/>
      <c r="C423" s="98"/>
      <c r="D423" s="93"/>
      <c r="E423" s="83">
        <v>10</v>
      </c>
      <c r="F423" s="16"/>
      <c r="G423" s="17"/>
      <c r="H423" s="110"/>
      <c r="I423" s="20"/>
      <c r="J423" s="17"/>
      <c r="K423" s="94"/>
      <c r="L423" s="89"/>
      <c r="M423" s="16"/>
    </row>
    <row r="424" spans="1:13" s="86" customFormat="1" ht="14.25" thickBot="1">
      <c r="A424" s="79" t="str">
        <f>IF(B424="Code",1+MAX(A$5:A418),"")</f>
        <v/>
      </c>
      <c r="B424" s="99"/>
      <c r="C424" s="99"/>
      <c r="D424" s="99"/>
      <c r="E424" s="100"/>
      <c r="F424" s="101"/>
      <c r="G424" s="99" t="s">
        <v>259</v>
      </c>
      <c r="H424" s="102">
        <f>B414</f>
        <v>1103111</v>
      </c>
      <c r="I424" s="111"/>
      <c r="J424" s="100" t="s">
        <v>317</v>
      </c>
      <c r="K424" s="100"/>
      <c r="L424" s="100"/>
      <c r="M424" s="100"/>
    </row>
    <row r="425" spans="1:13" s="86" customFormat="1" ht="14.25" thickBot="1">
      <c r="A425" s="79">
        <f>IF(B425="Code",1+MAX(A$5:A424),"")</f>
        <v>36</v>
      </c>
      <c r="B425" s="80" t="s">
        <v>254</v>
      </c>
      <c r="C425" s="80"/>
      <c r="D425" s="81" t="s">
        <v>255</v>
      </c>
      <c r="E425" s="82"/>
      <c r="F425" s="81" t="s">
        <v>256</v>
      </c>
      <c r="G425" s="81" t="s">
        <v>257</v>
      </c>
      <c r="H425" s="82" t="s">
        <v>253</v>
      </c>
      <c r="I425" s="82" t="s">
        <v>258</v>
      </c>
      <c r="J425" s="82" t="s">
        <v>316</v>
      </c>
      <c r="K425" s="83"/>
      <c r="L425" s="84" t="str">
        <f>IF(AND(ISNUMBER(I436),ISNUMBER(H436)),"OK","")</f>
        <v/>
      </c>
      <c r="M425" s="85"/>
    </row>
    <row r="426" spans="1:13" s="86" customFormat="1" ht="13.5">
      <c r="A426" s="79" t="str">
        <f>IF(B426="Code",1+MAX(A$5:A425),"")</f>
        <v/>
      </c>
      <c r="B426" s="87">
        <f>VLOOKUP(A425,BasicHeadings,2,0)</f>
        <v>1103121</v>
      </c>
      <c r="C426" s="88"/>
      <c r="D426" s="87" t="str">
        <f>VLOOKUP(B426,Step1EN,2,0)</f>
        <v>Garments</v>
      </c>
      <c r="E426" s="83">
        <v>1</v>
      </c>
      <c r="F426" s="16"/>
      <c r="G426" s="16"/>
      <c r="H426" s="17"/>
      <c r="I426" s="17"/>
      <c r="J426" s="17" t="s">
        <v>317</v>
      </c>
      <c r="K426" s="83"/>
      <c r="L426" s="89"/>
      <c r="M426" s="16"/>
    </row>
    <row r="427" spans="1:13" s="86" customFormat="1" ht="15" customHeight="1">
      <c r="A427" s="79" t="str">
        <f>IF(B427="Code",1+MAX(A$5:A426),"")</f>
        <v/>
      </c>
      <c r="B427" s="90"/>
      <c r="C427" s="91" t="s">
        <v>307</v>
      </c>
      <c r="D427" s="90"/>
      <c r="E427" s="83">
        <v>2</v>
      </c>
      <c r="F427" s="16"/>
      <c r="G427" s="16"/>
      <c r="H427" s="17"/>
      <c r="I427" s="17"/>
      <c r="J427" s="17" t="s">
        <v>317</v>
      </c>
      <c r="K427" s="83"/>
      <c r="L427" s="89"/>
      <c r="M427" s="16"/>
    </row>
    <row r="428" spans="1:13" s="86" customFormat="1" ht="13.5" customHeight="1">
      <c r="A428" s="79" t="str">
        <f>IF(B428="Code",1+MAX(A$5:A427),"")</f>
        <v/>
      </c>
      <c r="B428" s="92"/>
      <c r="C428" s="211" t="s">
        <v>356</v>
      </c>
      <c r="D428" s="212"/>
      <c r="E428" s="83">
        <v>3</v>
      </c>
      <c r="F428" s="16"/>
      <c r="G428" s="16"/>
      <c r="H428" s="17"/>
      <c r="I428" s="18"/>
      <c r="J428" s="17" t="s">
        <v>317</v>
      </c>
      <c r="K428" s="83"/>
      <c r="L428" s="89"/>
      <c r="M428" s="16"/>
    </row>
    <row r="429" spans="1:13" s="86" customFormat="1" ht="13.5">
      <c r="A429" s="79" t="str">
        <f>IF(B429="Code",1+MAX(A$5:A428),"")</f>
        <v/>
      </c>
      <c r="B429" s="93"/>
      <c r="C429" s="213"/>
      <c r="D429" s="214"/>
      <c r="E429" s="94">
        <v>4</v>
      </c>
      <c r="F429" s="16"/>
      <c r="G429" s="16"/>
      <c r="H429" s="17"/>
      <c r="I429" s="17"/>
      <c r="J429" s="17" t="s">
        <v>317</v>
      </c>
      <c r="K429" s="83"/>
      <c r="L429" s="89"/>
      <c r="M429" s="16"/>
    </row>
    <row r="430" spans="1:13" s="86" customFormat="1" ht="13.5">
      <c r="A430" s="79" t="str">
        <f>IF(B430="Code",1+MAX(A$5:A429),"")</f>
        <v/>
      </c>
      <c r="B430" s="95" t="s">
        <v>355</v>
      </c>
      <c r="C430" s="109"/>
      <c r="D430" s="96" t="str">
        <f>IF(ISNUMBER(C430),VLOOKUP(C430,Approaches,2,0),"")</f>
        <v/>
      </c>
      <c r="E430" s="83">
        <v>5</v>
      </c>
      <c r="F430" s="16"/>
      <c r="G430" s="17"/>
      <c r="H430" s="110"/>
      <c r="I430" s="19"/>
      <c r="J430" s="17" t="s">
        <v>317</v>
      </c>
      <c r="K430" s="94"/>
      <c r="L430" s="89"/>
      <c r="M430" s="16"/>
    </row>
    <row r="431" spans="1:13" s="86" customFormat="1" ht="13.5">
      <c r="A431" s="79"/>
      <c r="B431" s="95" t="s">
        <v>355</v>
      </c>
      <c r="C431" s="109"/>
      <c r="D431" s="93" t="str">
        <f>IF(ISNUMBER(C431),VLOOKUP(C431,Approaches,2,0),"")</f>
        <v/>
      </c>
      <c r="E431" s="83">
        <v>6</v>
      </c>
      <c r="F431" s="16"/>
      <c r="G431" s="17"/>
      <c r="H431" s="110"/>
      <c r="I431" s="19"/>
      <c r="J431" s="17"/>
      <c r="K431" s="94"/>
      <c r="L431" s="89"/>
      <c r="M431" s="16"/>
    </row>
    <row r="432" spans="1:13" s="86" customFormat="1" ht="13.5">
      <c r="A432" s="79"/>
      <c r="B432" s="95" t="s">
        <v>355</v>
      </c>
      <c r="C432" s="109"/>
      <c r="D432" s="93" t="str">
        <f>IF(ISNUMBER(C432),VLOOKUP(C432,Approaches,2,0),"")</f>
        <v/>
      </c>
      <c r="E432" s="83">
        <v>7</v>
      </c>
      <c r="F432" s="16"/>
      <c r="G432" s="17"/>
      <c r="H432" s="110"/>
      <c r="I432" s="19"/>
      <c r="J432" s="17"/>
      <c r="K432" s="94"/>
      <c r="L432" s="89"/>
      <c r="M432" s="16"/>
    </row>
    <row r="433" spans="1:13" s="86" customFormat="1" ht="13.5">
      <c r="A433" s="79"/>
      <c r="B433" s="95" t="s">
        <v>355</v>
      </c>
      <c r="C433" s="109"/>
      <c r="D433" s="93" t="str">
        <f>IF(ISNUMBER(C433),VLOOKUP(C433,Approaches,2,0),"")</f>
        <v/>
      </c>
      <c r="E433" s="83">
        <v>8</v>
      </c>
      <c r="F433" s="16"/>
      <c r="G433" s="17"/>
      <c r="H433" s="110"/>
      <c r="I433" s="19"/>
      <c r="J433" s="17"/>
      <c r="K433" s="94"/>
      <c r="L433" s="89"/>
      <c r="M433" s="16"/>
    </row>
    <row r="434" spans="1:13" s="86" customFormat="1" ht="13.5">
      <c r="A434" s="79"/>
      <c r="B434" s="95" t="s">
        <v>355</v>
      </c>
      <c r="C434" s="109"/>
      <c r="D434" s="97" t="str">
        <f>IF(ISNUMBER(C434),VLOOKUP(C434,Approaches,2,0),"")</f>
        <v/>
      </c>
      <c r="E434" s="83">
        <v>9</v>
      </c>
      <c r="F434" s="16"/>
      <c r="G434" s="17"/>
      <c r="H434" s="110"/>
      <c r="I434" s="19"/>
      <c r="J434" s="17"/>
      <c r="K434" s="94"/>
      <c r="L434" s="89"/>
      <c r="M434" s="16"/>
    </row>
    <row r="435" spans="1:13" s="86" customFormat="1" ht="14.25" thickBot="1">
      <c r="A435" s="79"/>
      <c r="B435" s="98"/>
      <c r="C435" s="98"/>
      <c r="D435" s="93"/>
      <c r="E435" s="83">
        <v>10</v>
      </c>
      <c r="F435" s="16"/>
      <c r="G435" s="17"/>
      <c r="H435" s="110"/>
      <c r="I435" s="20"/>
      <c r="J435" s="17"/>
      <c r="K435" s="94"/>
      <c r="L435" s="89"/>
      <c r="M435" s="16"/>
    </row>
    <row r="436" spans="1:13" s="86" customFormat="1" ht="14.25" thickBot="1">
      <c r="A436" s="79" t="str">
        <f>IF(B436="Code",1+MAX(A$5:A430),"")</f>
        <v/>
      </c>
      <c r="B436" s="99"/>
      <c r="C436" s="99"/>
      <c r="D436" s="99"/>
      <c r="E436" s="100"/>
      <c r="F436" s="101"/>
      <c r="G436" s="99" t="s">
        <v>259</v>
      </c>
      <c r="H436" s="102">
        <f>B426</f>
        <v>1103121</v>
      </c>
      <c r="I436" s="111"/>
      <c r="J436" s="100" t="s">
        <v>317</v>
      </c>
      <c r="K436" s="100"/>
      <c r="L436" s="100"/>
      <c r="M436" s="100"/>
    </row>
    <row r="437" spans="1:13" s="86" customFormat="1" ht="14.25" thickBot="1">
      <c r="A437" s="79">
        <f>IF(B437="Code",1+MAX(A$5:A436),"")</f>
        <v>37</v>
      </c>
      <c r="B437" s="80" t="s">
        <v>254</v>
      </c>
      <c r="C437" s="80"/>
      <c r="D437" s="81" t="s">
        <v>255</v>
      </c>
      <c r="E437" s="82"/>
      <c r="F437" s="81" t="s">
        <v>256</v>
      </c>
      <c r="G437" s="81" t="s">
        <v>257</v>
      </c>
      <c r="H437" s="82" t="s">
        <v>253</v>
      </c>
      <c r="I437" s="82" t="s">
        <v>258</v>
      </c>
      <c r="J437" s="82" t="s">
        <v>316</v>
      </c>
      <c r="K437" s="83"/>
      <c r="L437" s="84" t="str">
        <f>IF(AND(ISNUMBER(I448),ISNUMBER(H448)),"OK","")</f>
        <v/>
      </c>
      <c r="M437" s="85"/>
    </row>
    <row r="438" spans="1:13" s="86" customFormat="1" ht="13.5">
      <c r="A438" s="79" t="str">
        <f>IF(B438="Code",1+MAX(A$5:A437),"")</f>
        <v/>
      </c>
      <c r="B438" s="87">
        <f>VLOOKUP(A437,BasicHeadings,2,0)</f>
        <v>1103141</v>
      </c>
      <c r="C438" s="88"/>
      <c r="D438" s="87" t="str">
        <f>VLOOKUP(B438,Step1EN,2,0)</f>
        <v>Cleaning, repair and hire of clothing</v>
      </c>
      <c r="E438" s="83">
        <v>1</v>
      </c>
      <c r="F438" s="16"/>
      <c r="G438" s="16"/>
      <c r="H438" s="17"/>
      <c r="I438" s="17"/>
      <c r="J438" s="17" t="s">
        <v>317</v>
      </c>
      <c r="K438" s="83"/>
      <c r="L438" s="89"/>
      <c r="M438" s="16"/>
    </row>
    <row r="439" spans="1:13" s="86" customFormat="1" ht="15" customHeight="1">
      <c r="A439" s="79" t="str">
        <f>IF(B439="Code",1+MAX(A$5:A438),"")</f>
        <v/>
      </c>
      <c r="B439" s="90"/>
      <c r="C439" s="91" t="s">
        <v>307</v>
      </c>
      <c r="D439" s="90"/>
      <c r="E439" s="83">
        <v>2</v>
      </c>
      <c r="F439" s="16"/>
      <c r="G439" s="16"/>
      <c r="H439" s="17"/>
      <c r="I439" s="17"/>
      <c r="J439" s="17" t="s">
        <v>317</v>
      </c>
      <c r="K439" s="83"/>
      <c r="L439" s="89"/>
      <c r="M439" s="16"/>
    </row>
    <row r="440" spans="1:13" s="86" customFormat="1" ht="13.5" customHeight="1">
      <c r="A440" s="79" t="str">
        <f>IF(B440="Code",1+MAX(A$5:A439),"")</f>
        <v/>
      </c>
      <c r="B440" s="92"/>
      <c r="C440" s="211" t="s">
        <v>356</v>
      </c>
      <c r="D440" s="212"/>
      <c r="E440" s="83">
        <v>3</v>
      </c>
      <c r="F440" s="16"/>
      <c r="G440" s="16"/>
      <c r="H440" s="17"/>
      <c r="I440" s="18"/>
      <c r="J440" s="17" t="s">
        <v>317</v>
      </c>
      <c r="K440" s="83"/>
      <c r="L440" s="89"/>
      <c r="M440" s="16"/>
    </row>
    <row r="441" spans="1:13" s="86" customFormat="1" ht="13.5">
      <c r="A441" s="79" t="str">
        <f>IF(B441="Code",1+MAX(A$5:A440),"")</f>
        <v/>
      </c>
      <c r="B441" s="93"/>
      <c r="C441" s="213"/>
      <c r="D441" s="214"/>
      <c r="E441" s="94">
        <v>4</v>
      </c>
      <c r="F441" s="16"/>
      <c r="G441" s="16"/>
      <c r="H441" s="17"/>
      <c r="I441" s="17"/>
      <c r="J441" s="17" t="s">
        <v>317</v>
      </c>
      <c r="K441" s="83"/>
      <c r="L441" s="89"/>
      <c r="M441" s="16"/>
    </row>
    <row r="442" spans="1:13" s="86" customFormat="1" ht="13.5">
      <c r="A442" s="79" t="str">
        <f>IF(B442="Code",1+MAX(A$5:A441),"")</f>
        <v/>
      </c>
      <c r="B442" s="95" t="s">
        <v>355</v>
      </c>
      <c r="C442" s="109"/>
      <c r="D442" s="96" t="str">
        <f>IF(ISNUMBER(C442),VLOOKUP(C442,Approaches,2,0),"")</f>
        <v/>
      </c>
      <c r="E442" s="83">
        <v>5</v>
      </c>
      <c r="F442" s="16"/>
      <c r="G442" s="17"/>
      <c r="H442" s="110"/>
      <c r="I442" s="19"/>
      <c r="J442" s="17" t="s">
        <v>317</v>
      </c>
      <c r="K442" s="94"/>
      <c r="L442" s="89"/>
      <c r="M442" s="16"/>
    </row>
    <row r="443" spans="1:13" s="86" customFormat="1" ht="13.5">
      <c r="A443" s="79"/>
      <c r="B443" s="95" t="s">
        <v>355</v>
      </c>
      <c r="C443" s="109"/>
      <c r="D443" s="93" t="str">
        <f>IF(ISNUMBER(C443),VLOOKUP(C443,Approaches,2,0),"")</f>
        <v/>
      </c>
      <c r="E443" s="83">
        <v>6</v>
      </c>
      <c r="F443" s="16"/>
      <c r="G443" s="17"/>
      <c r="H443" s="110"/>
      <c r="I443" s="19"/>
      <c r="J443" s="17"/>
      <c r="K443" s="94"/>
      <c r="L443" s="89"/>
      <c r="M443" s="16"/>
    </row>
    <row r="444" spans="1:13" s="86" customFormat="1" ht="13.5">
      <c r="A444" s="79"/>
      <c r="B444" s="95" t="s">
        <v>355</v>
      </c>
      <c r="C444" s="109"/>
      <c r="D444" s="93" t="str">
        <f>IF(ISNUMBER(C444),VLOOKUP(C444,Approaches,2,0),"")</f>
        <v/>
      </c>
      <c r="E444" s="83">
        <v>7</v>
      </c>
      <c r="F444" s="16"/>
      <c r="G444" s="17"/>
      <c r="H444" s="110"/>
      <c r="I444" s="19"/>
      <c r="J444" s="17"/>
      <c r="K444" s="94"/>
      <c r="L444" s="89"/>
      <c r="M444" s="16"/>
    </row>
    <row r="445" spans="1:13" s="86" customFormat="1" ht="13.5">
      <c r="A445" s="79"/>
      <c r="B445" s="95" t="s">
        <v>355</v>
      </c>
      <c r="C445" s="109"/>
      <c r="D445" s="93" t="str">
        <f>IF(ISNUMBER(C445),VLOOKUP(C445,Approaches,2,0),"")</f>
        <v/>
      </c>
      <c r="E445" s="83">
        <v>8</v>
      </c>
      <c r="F445" s="16"/>
      <c r="G445" s="17"/>
      <c r="H445" s="110"/>
      <c r="I445" s="19"/>
      <c r="J445" s="17"/>
      <c r="K445" s="94"/>
      <c r="L445" s="89"/>
      <c r="M445" s="16"/>
    </row>
    <row r="446" spans="1:13" s="86" customFormat="1" ht="13.5">
      <c r="A446" s="79"/>
      <c r="B446" s="95" t="s">
        <v>355</v>
      </c>
      <c r="C446" s="109"/>
      <c r="D446" s="97" t="str">
        <f>IF(ISNUMBER(C446),VLOOKUP(C446,Approaches,2,0),"")</f>
        <v/>
      </c>
      <c r="E446" s="83">
        <v>9</v>
      </c>
      <c r="F446" s="16"/>
      <c r="G446" s="17"/>
      <c r="H446" s="110"/>
      <c r="I446" s="19"/>
      <c r="J446" s="17"/>
      <c r="K446" s="94"/>
      <c r="L446" s="89"/>
      <c r="M446" s="16"/>
    </row>
    <row r="447" spans="1:13" s="86" customFormat="1" ht="14.25" thickBot="1">
      <c r="A447" s="79"/>
      <c r="B447" s="98"/>
      <c r="C447" s="98"/>
      <c r="D447" s="93"/>
      <c r="E447" s="83">
        <v>10</v>
      </c>
      <c r="F447" s="16"/>
      <c r="G447" s="17"/>
      <c r="H447" s="110"/>
      <c r="I447" s="20"/>
      <c r="J447" s="17"/>
      <c r="K447" s="94"/>
      <c r="L447" s="89"/>
      <c r="M447" s="16"/>
    </row>
    <row r="448" spans="1:13" s="86" customFormat="1" ht="14.25" thickBot="1">
      <c r="A448" s="79" t="str">
        <f>IF(B448="Code",1+MAX(A$5:A442),"")</f>
        <v/>
      </c>
      <c r="B448" s="99"/>
      <c r="C448" s="99"/>
      <c r="D448" s="99"/>
      <c r="E448" s="100"/>
      <c r="F448" s="101"/>
      <c r="G448" s="99" t="s">
        <v>259</v>
      </c>
      <c r="H448" s="102">
        <f>B438</f>
        <v>1103141</v>
      </c>
      <c r="I448" s="111"/>
      <c r="J448" s="100" t="s">
        <v>317</v>
      </c>
      <c r="K448" s="100"/>
      <c r="L448" s="100"/>
      <c r="M448" s="100"/>
    </row>
    <row r="449" spans="1:13" s="86" customFormat="1" ht="14.25" thickBot="1">
      <c r="A449" s="79">
        <f>IF(B449="Code",1+MAX(A$5:A448),"")</f>
        <v>38</v>
      </c>
      <c r="B449" s="80" t="s">
        <v>254</v>
      </c>
      <c r="C449" s="80"/>
      <c r="D449" s="81" t="s">
        <v>255</v>
      </c>
      <c r="E449" s="82"/>
      <c r="F449" s="81" t="s">
        <v>256</v>
      </c>
      <c r="G449" s="81" t="s">
        <v>257</v>
      </c>
      <c r="H449" s="82" t="s">
        <v>253</v>
      </c>
      <c r="I449" s="82" t="s">
        <v>258</v>
      </c>
      <c r="J449" s="82" t="s">
        <v>316</v>
      </c>
      <c r="K449" s="83"/>
      <c r="L449" s="84" t="str">
        <f>IF(AND(ISNUMBER(I460),ISNUMBER(H460)),"OK","")</f>
        <v/>
      </c>
      <c r="M449" s="85"/>
    </row>
    <row r="450" spans="1:13" s="86" customFormat="1" ht="13.5">
      <c r="A450" s="79" t="str">
        <f>IF(B450="Code",1+MAX(A$5:A449),"")</f>
        <v/>
      </c>
      <c r="B450" s="87">
        <f>VLOOKUP(A449,BasicHeadings,2,0)</f>
        <v>1103211</v>
      </c>
      <c r="C450" s="88"/>
      <c r="D450" s="87" t="str">
        <f>VLOOKUP(B450,Step1EN,2,0)</f>
        <v>Shoes and other footwear</v>
      </c>
      <c r="E450" s="83">
        <v>1</v>
      </c>
      <c r="F450" s="16"/>
      <c r="G450" s="16"/>
      <c r="H450" s="17"/>
      <c r="I450" s="17"/>
      <c r="J450" s="17" t="s">
        <v>317</v>
      </c>
      <c r="K450" s="83"/>
      <c r="L450" s="89"/>
      <c r="M450" s="16"/>
    </row>
    <row r="451" spans="1:13" s="86" customFormat="1" ht="15" customHeight="1">
      <c r="A451" s="79" t="str">
        <f>IF(B451="Code",1+MAX(A$5:A450),"")</f>
        <v/>
      </c>
      <c r="B451" s="90"/>
      <c r="C451" s="91" t="s">
        <v>307</v>
      </c>
      <c r="D451" s="90"/>
      <c r="E451" s="83">
        <v>2</v>
      </c>
      <c r="F451" s="16"/>
      <c r="G451" s="16"/>
      <c r="H451" s="17"/>
      <c r="I451" s="17"/>
      <c r="J451" s="17" t="s">
        <v>317</v>
      </c>
      <c r="K451" s="83"/>
      <c r="L451" s="89"/>
      <c r="M451" s="16"/>
    </row>
    <row r="452" spans="1:13" s="86" customFormat="1" ht="13.5" customHeight="1">
      <c r="A452" s="79" t="str">
        <f>IF(B452="Code",1+MAX(A$5:A451),"")</f>
        <v/>
      </c>
      <c r="B452" s="92"/>
      <c r="C452" s="211" t="s">
        <v>356</v>
      </c>
      <c r="D452" s="212"/>
      <c r="E452" s="83">
        <v>3</v>
      </c>
      <c r="F452" s="16"/>
      <c r="G452" s="16"/>
      <c r="H452" s="17"/>
      <c r="I452" s="18"/>
      <c r="J452" s="17" t="s">
        <v>317</v>
      </c>
      <c r="K452" s="83"/>
      <c r="L452" s="89"/>
      <c r="M452" s="16"/>
    </row>
    <row r="453" spans="1:13" s="86" customFormat="1" ht="13.5">
      <c r="A453" s="79" t="str">
        <f>IF(B453="Code",1+MAX(A$5:A452),"")</f>
        <v/>
      </c>
      <c r="B453" s="93"/>
      <c r="C453" s="213"/>
      <c r="D453" s="214"/>
      <c r="E453" s="94">
        <v>4</v>
      </c>
      <c r="F453" s="16"/>
      <c r="G453" s="16"/>
      <c r="H453" s="17"/>
      <c r="I453" s="17"/>
      <c r="J453" s="17" t="s">
        <v>317</v>
      </c>
      <c r="K453" s="83"/>
      <c r="L453" s="89"/>
      <c r="M453" s="16"/>
    </row>
    <row r="454" spans="1:13" s="86" customFormat="1" ht="13.5">
      <c r="A454" s="79" t="str">
        <f>IF(B454="Code",1+MAX(A$5:A453),"")</f>
        <v/>
      </c>
      <c r="B454" s="95" t="s">
        <v>355</v>
      </c>
      <c r="C454" s="109"/>
      <c r="D454" s="96" t="str">
        <f>IF(ISNUMBER(C454),VLOOKUP(C454,Approaches,2,0),"")</f>
        <v/>
      </c>
      <c r="E454" s="83">
        <v>5</v>
      </c>
      <c r="F454" s="16"/>
      <c r="G454" s="17"/>
      <c r="H454" s="110"/>
      <c r="I454" s="19"/>
      <c r="J454" s="17" t="s">
        <v>317</v>
      </c>
      <c r="K454" s="94"/>
      <c r="L454" s="89"/>
      <c r="M454" s="16"/>
    </row>
    <row r="455" spans="1:13" s="86" customFormat="1" ht="13.5">
      <c r="A455" s="79"/>
      <c r="B455" s="95" t="s">
        <v>355</v>
      </c>
      <c r="C455" s="109"/>
      <c r="D455" s="93" t="str">
        <f>IF(ISNUMBER(C455),VLOOKUP(C455,Approaches,2,0),"")</f>
        <v/>
      </c>
      <c r="E455" s="83">
        <v>6</v>
      </c>
      <c r="F455" s="16"/>
      <c r="G455" s="17"/>
      <c r="H455" s="110"/>
      <c r="I455" s="19"/>
      <c r="J455" s="17"/>
      <c r="K455" s="94"/>
      <c r="L455" s="89"/>
      <c r="M455" s="16"/>
    </row>
    <row r="456" spans="1:13" s="86" customFormat="1" ht="13.5">
      <c r="A456" s="79"/>
      <c r="B456" s="95" t="s">
        <v>355</v>
      </c>
      <c r="C456" s="109"/>
      <c r="D456" s="93" t="str">
        <f>IF(ISNUMBER(C456),VLOOKUP(C456,Approaches,2,0),"")</f>
        <v/>
      </c>
      <c r="E456" s="83">
        <v>7</v>
      </c>
      <c r="F456" s="16"/>
      <c r="G456" s="17"/>
      <c r="H456" s="110"/>
      <c r="I456" s="19"/>
      <c r="J456" s="17"/>
      <c r="K456" s="94"/>
      <c r="L456" s="89"/>
      <c r="M456" s="16"/>
    </row>
    <row r="457" spans="1:13" s="86" customFormat="1" ht="13.5">
      <c r="A457" s="79"/>
      <c r="B457" s="95" t="s">
        <v>355</v>
      </c>
      <c r="C457" s="109"/>
      <c r="D457" s="93" t="str">
        <f>IF(ISNUMBER(C457),VLOOKUP(C457,Approaches,2,0),"")</f>
        <v/>
      </c>
      <c r="E457" s="83">
        <v>8</v>
      </c>
      <c r="F457" s="16"/>
      <c r="G457" s="17"/>
      <c r="H457" s="110"/>
      <c r="I457" s="19"/>
      <c r="J457" s="17"/>
      <c r="K457" s="94"/>
      <c r="L457" s="89"/>
      <c r="M457" s="16"/>
    </row>
    <row r="458" spans="1:13" s="86" customFormat="1" ht="13.5">
      <c r="A458" s="79"/>
      <c r="B458" s="95" t="s">
        <v>355</v>
      </c>
      <c r="C458" s="109"/>
      <c r="D458" s="97" t="str">
        <f>IF(ISNUMBER(C458),VLOOKUP(C458,Approaches,2,0),"")</f>
        <v/>
      </c>
      <c r="E458" s="83">
        <v>9</v>
      </c>
      <c r="F458" s="16"/>
      <c r="G458" s="17"/>
      <c r="H458" s="110"/>
      <c r="I458" s="19"/>
      <c r="J458" s="17"/>
      <c r="K458" s="94"/>
      <c r="L458" s="89"/>
      <c r="M458" s="16"/>
    </row>
    <row r="459" spans="1:13" s="86" customFormat="1" ht="14.25" thickBot="1">
      <c r="A459" s="79"/>
      <c r="B459" s="98"/>
      <c r="C459" s="98"/>
      <c r="D459" s="93"/>
      <c r="E459" s="83">
        <v>10</v>
      </c>
      <c r="F459" s="16"/>
      <c r="G459" s="17"/>
      <c r="H459" s="110"/>
      <c r="I459" s="20"/>
      <c r="J459" s="17"/>
      <c r="K459" s="94"/>
      <c r="L459" s="89"/>
      <c r="M459" s="16"/>
    </row>
    <row r="460" spans="1:13" s="86" customFormat="1" ht="14.25" thickBot="1">
      <c r="A460" s="79" t="str">
        <f>IF(B460="Code",1+MAX(A$5:A454),"")</f>
        <v/>
      </c>
      <c r="B460" s="99"/>
      <c r="C460" s="99"/>
      <c r="D460" s="99"/>
      <c r="E460" s="100"/>
      <c r="F460" s="101"/>
      <c r="G460" s="99" t="s">
        <v>259</v>
      </c>
      <c r="H460" s="102">
        <f>B450</f>
        <v>1103211</v>
      </c>
      <c r="I460" s="111"/>
      <c r="J460" s="100" t="s">
        <v>317</v>
      </c>
      <c r="K460" s="100"/>
      <c r="L460" s="100"/>
      <c r="M460" s="100"/>
    </row>
    <row r="461" spans="1:13" s="86" customFormat="1" ht="14.25" thickBot="1">
      <c r="A461" s="79">
        <f>IF(B461="Code",1+MAX(A$5:A460),"")</f>
        <v>39</v>
      </c>
      <c r="B461" s="80" t="s">
        <v>254</v>
      </c>
      <c r="C461" s="80"/>
      <c r="D461" s="81" t="s">
        <v>255</v>
      </c>
      <c r="E461" s="82"/>
      <c r="F461" s="81" t="s">
        <v>256</v>
      </c>
      <c r="G461" s="81" t="s">
        <v>257</v>
      </c>
      <c r="H461" s="82" t="s">
        <v>253</v>
      </c>
      <c r="I461" s="82" t="s">
        <v>258</v>
      </c>
      <c r="J461" s="82" t="s">
        <v>316</v>
      </c>
      <c r="K461" s="83"/>
      <c r="L461" s="84" t="str">
        <f>IF(AND(ISNUMBER(I472),ISNUMBER(H472)),"OK","")</f>
        <v/>
      </c>
      <c r="M461" s="85"/>
    </row>
    <row r="462" spans="1:13" s="86" customFormat="1" ht="13.5">
      <c r="A462" s="79" t="str">
        <f>IF(B462="Code",1+MAX(A$5:A461),"")</f>
        <v/>
      </c>
      <c r="B462" s="87">
        <f>VLOOKUP(A461,BasicHeadings,2,0)</f>
        <v>1103221</v>
      </c>
      <c r="C462" s="88"/>
      <c r="D462" s="87" t="str">
        <f>VLOOKUP(B462,Step1EN,2,0)</f>
        <v>Repair and hire of footwear</v>
      </c>
      <c r="E462" s="83">
        <v>1</v>
      </c>
      <c r="F462" s="16"/>
      <c r="G462" s="16"/>
      <c r="H462" s="17"/>
      <c r="I462" s="17"/>
      <c r="J462" s="17" t="s">
        <v>317</v>
      </c>
      <c r="K462" s="83"/>
      <c r="L462" s="89"/>
      <c r="M462" s="16"/>
    </row>
    <row r="463" spans="1:13" s="86" customFormat="1" ht="15" customHeight="1">
      <c r="A463" s="79" t="str">
        <f>IF(B463="Code",1+MAX(A$5:A462),"")</f>
        <v/>
      </c>
      <c r="B463" s="90"/>
      <c r="C463" s="91" t="s">
        <v>307</v>
      </c>
      <c r="D463" s="90"/>
      <c r="E463" s="83">
        <v>2</v>
      </c>
      <c r="F463" s="16"/>
      <c r="G463" s="16"/>
      <c r="H463" s="17"/>
      <c r="I463" s="17"/>
      <c r="J463" s="17" t="s">
        <v>317</v>
      </c>
      <c r="K463" s="83"/>
      <c r="L463" s="89"/>
      <c r="M463" s="16"/>
    </row>
    <row r="464" spans="1:13" s="86" customFormat="1" ht="13.5" customHeight="1">
      <c r="A464" s="79" t="str">
        <f>IF(B464="Code",1+MAX(A$5:A463),"")</f>
        <v/>
      </c>
      <c r="B464" s="92"/>
      <c r="C464" s="211" t="s">
        <v>356</v>
      </c>
      <c r="D464" s="212"/>
      <c r="E464" s="83">
        <v>3</v>
      </c>
      <c r="F464" s="16"/>
      <c r="G464" s="16"/>
      <c r="H464" s="17"/>
      <c r="I464" s="18"/>
      <c r="J464" s="17" t="s">
        <v>317</v>
      </c>
      <c r="K464" s="83"/>
      <c r="L464" s="89"/>
      <c r="M464" s="16"/>
    </row>
    <row r="465" spans="1:13" s="86" customFormat="1" ht="13.5">
      <c r="A465" s="79" t="str">
        <f>IF(B465="Code",1+MAX(A$5:A464),"")</f>
        <v/>
      </c>
      <c r="B465" s="93"/>
      <c r="C465" s="213"/>
      <c r="D465" s="214"/>
      <c r="E465" s="94">
        <v>4</v>
      </c>
      <c r="F465" s="16"/>
      <c r="G465" s="16"/>
      <c r="H465" s="17"/>
      <c r="I465" s="17"/>
      <c r="J465" s="17" t="s">
        <v>317</v>
      </c>
      <c r="K465" s="83"/>
      <c r="L465" s="89"/>
      <c r="M465" s="16"/>
    </row>
    <row r="466" spans="1:13" s="86" customFormat="1" ht="13.5">
      <c r="A466" s="79" t="str">
        <f>IF(B466="Code",1+MAX(A$5:A465),"")</f>
        <v/>
      </c>
      <c r="B466" s="95" t="s">
        <v>355</v>
      </c>
      <c r="C466" s="109"/>
      <c r="D466" s="96" t="str">
        <f>IF(ISNUMBER(C466),VLOOKUP(C466,Approaches,2,0),"")</f>
        <v/>
      </c>
      <c r="E466" s="83">
        <v>5</v>
      </c>
      <c r="F466" s="16"/>
      <c r="G466" s="17"/>
      <c r="H466" s="110"/>
      <c r="I466" s="19"/>
      <c r="J466" s="17" t="s">
        <v>317</v>
      </c>
      <c r="K466" s="94"/>
      <c r="L466" s="89"/>
      <c r="M466" s="16"/>
    </row>
    <row r="467" spans="1:13" s="86" customFormat="1" ht="13.5">
      <c r="A467" s="79"/>
      <c r="B467" s="95" t="s">
        <v>355</v>
      </c>
      <c r="C467" s="109"/>
      <c r="D467" s="93" t="str">
        <f>IF(ISNUMBER(C467),VLOOKUP(C467,Approaches,2,0),"")</f>
        <v/>
      </c>
      <c r="E467" s="83">
        <v>6</v>
      </c>
      <c r="F467" s="16"/>
      <c r="G467" s="17"/>
      <c r="H467" s="110"/>
      <c r="I467" s="19"/>
      <c r="J467" s="17"/>
      <c r="K467" s="94"/>
      <c r="L467" s="89"/>
      <c r="M467" s="16"/>
    </row>
    <row r="468" spans="1:13" s="86" customFormat="1" ht="13.5">
      <c r="A468" s="79"/>
      <c r="B468" s="95" t="s">
        <v>355</v>
      </c>
      <c r="C468" s="109"/>
      <c r="D468" s="93" t="str">
        <f>IF(ISNUMBER(C468),VLOOKUP(C468,Approaches,2,0),"")</f>
        <v/>
      </c>
      <c r="E468" s="83">
        <v>7</v>
      </c>
      <c r="F468" s="16"/>
      <c r="G468" s="17"/>
      <c r="H468" s="110"/>
      <c r="I468" s="19"/>
      <c r="J468" s="17"/>
      <c r="K468" s="94"/>
      <c r="L468" s="89"/>
      <c r="M468" s="16"/>
    </row>
    <row r="469" spans="1:13" s="86" customFormat="1" ht="13.5">
      <c r="A469" s="79"/>
      <c r="B469" s="95" t="s">
        <v>355</v>
      </c>
      <c r="C469" s="109"/>
      <c r="D469" s="93" t="str">
        <f>IF(ISNUMBER(C469),VLOOKUP(C469,Approaches,2,0),"")</f>
        <v/>
      </c>
      <c r="E469" s="83">
        <v>8</v>
      </c>
      <c r="F469" s="16"/>
      <c r="G469" s="17"/>
      <c r="H469" s="110"/>
      <c r="I469" s="19"/>
      <c r="J469" s="17"/>
      <c r="K469" s="94"/>
      <c r="L469" s="89"/>
      <c r="M469" s="16"/>
    </row>
    <row r="470" spans="1:13" s="86" customFormat="1" ht="13.5">
      <c r="A470" s="79"/>
      <c r="B470" s="95" t="s">
        <v>355</v>
      </c>
      <c r="C470" s="109"/>
      <c r="D470" s="97" t="str">
        <f>IF(ISNUMBER(C470),VLOOKUP(C470,Approaches,2,0),"")</f>
        <v/>
      </c>
      <c r="E470" s="83">
        <v>9</v>
      </c>
      <c r="F470" s="16"/>
      <c r="G470" s="17"/>
      <c r="H470" s="110"/>
      <c r="I470" s="19"/>
      <c r="J470" s="17"/>
      <c r="K470" s="94"/>
      <c r="L470" s="89"/>
      <c r="M470" s="16"/>
    </row>
    <row r="471" spans="1:13" s="86" customFormat="1" ht="14.25" thickBot="1">
      <c r="A471" s="79"/>
      <c r="B471" s="98"/>
      <c r="C471" s="98"/>
      <c r="D471" s="93"/>
      <c r="E471" s="83">
        <v>10</v>
      </c>
      <c r="F471" s="16"/>
      <c r="G471" s="17"/>
      <c r="H471" s="110"/>
      <c r="I471" s="20"/>
      <c r="J471" s="17"/>
      <c r="K471" s="94"/>
      <c r="L471" s="89"/>
      <c r="M471" s="16"/>
    </row>
    <row r="472" spans="1:13" s="86" customFormat="1" ht="14.25" thickBot="1">
      <c r="A472" s="79" t="str">
        <f>IF(B472="Code",1+MAX(A$5:A466),"")</f>
        <v/>
      </c>
      <c r="B472" s="99"/>
      <c r="C472" s="99"/>
      <c r="D472" s="99"/>
      <c r="E472" s="100"/>
      <c r="F472" s="101"/>
      <c r="G472" s="99" t="s">
        <v>259</v>
      </c>
      <c r="H472" s="102">
        <f>B462</f>
        <v>1103221</v>
      </c>
      <c r="I472" s="111"/>
      <c r="J472" s="100" t="s">
        <v>317</v>
      </c>
      <c r="K472" s="100"/>
      <c r="L472" s="100"/>
      <c r="M472" s="100"/>
    </row>
    <row r="473" spans="1:13" s="86" customFormat="1" ht="14.25" thickBot="1">
      <c r="A473" s="79">
        <f>IF(B473="Code",1+MAX(A$5:A472),"")</f>
        <v>40</v>
      </c>
      <c r="B473" s="80" t="s">
        <v>254</v>
      </c>
      <c r="C473" s="80"/>
      <c r="D473" s="81" t="s">
        <v>255</v>
      </c>
      <c r="E473" s="82"/>
      <c r="F473" s="81" t="s">
        <v>256</v>
      </c>
      <c r="G473" s="81" t="s">
        <v>257</v>
      </c>
      <c r="H473" s="82" t="s">
        <v>253</v>
      </c>
      <c r="I473" s="82" t="s">
        <v>258</v>
      </c>
      <c r="J473" s="82" t="s">
        <v>316</v>
      </c>
      <c r="K473" s="83"/>
      <c r="L473" s="84" t="str">
        <f>IF(AND(ISNUMBER(I484),ISNUMBER(H484)),"OK","")</f>
        <v/>
      </c>
      <c r="M473" s="85"/>
    </row>
    <row r="474" spans="1:13" s="86" customFormat="1" ht="13.5">
      <c r="A474" s="79" t="str">
        <f>IF(B474="Code",1+MAX(A$5:A473),"")</f>
        <v/>
      </c>
      <c r="B474" s="87">
        <f>VLOOKUP(A473,BasicHeadings,2,0)</f>
        <v>1104111</v>
      </c>
      <c r="C474" s="88"/>
      <c r="D474" s="87" t="str">
        <f>VLOOKUP(B474,Step1EN,2,0)</f>
        <v>Actual and imputed rentals for housing</v>
      </c>
      <c r="E474" s="83">
        <v>1</v>
      </c>
      <c r="F474" s="16"/>
      <c r="G474" s="16"/>
      <c r="H474" s="17"/>
      <c r="I474" s="17"/>
      <c r="J474" s="17" t="s">
        <v>317</v>
      </c>
      <c r="K474" s="83"/>
      <c r="L474" s="89"/>
      <c r="M474" s="16"/>
    </row>
    <row r="475" spans="1:13" s="86" customFormat="1" ht="15" customHeight="1">
      <c r="A475" s="79" t="str">
        <f>IF(B475="Code",1+MAX(A$5:A474),"")</f>
        <v/>
      </c>
      <c r="B475" s="90"/>
      <c r="C475" s="91" t="s">
        <v>307</v>
      </c>
      <c r="D475" s="90"/>
      <c r="E475" s="83">
        <v>2</v>
      </c>
      <c r="F475" s="16"/>
      <c r="G475" s="16"/>
      <c r="H475" s="17"/>
      <c r="I475" s="17"/>
      <c r="J475" s="17" t="s">
        <v>317</v>
      </c>
      <c r="K475" s="83"/>
      <c r="L475" s="89"/>
      <c r="M475" s="16"/>
    </row>
    <row r="476" spans="1:13" s="86" customFormat="1" ht="13.5" customHeight="1">
      <c r="A476" s="79" t="str">
        <f>IF(B476="Code",1+MAX(A$5:A475),"")</f>
        <v/>
      </c>
      <c r="B476" s="92"/>
      <c r="C476" s="211" t="s">
        <v>356</v>
      </c>
      <c r="D476" s="212"/>
      <c r="E476" s="83">
        <v>3</v>
      </c>
      <c r="F476" s="16"/>
      <c r="G476" s="16"/>
      <c r="H476" s="17"/>
      <c r="I476" s="18"/>
      <c r="J476" s="17" t="s">
        <v>317</v>
      </c>
      <c r="K476" s="83"/>
      <c r="L476" s="89"/>
      <c r="M476" s="16"/>
    </row>
    <row r="477" spans="1:13" s="86" customFormat="1" ht="13.5">
      <c r="A477" s="79" t="str">
        <f>IF(B477="Code",1+MAX(A$5:A476),"")</f>
        <v/>
      </c>
      <c r="B477" s="93"/>
      <c r="C477" s="213"/>
      <c r="D477" s="214"/>
      <c r="E477" s="94">
        <v>4</v>
      </c>
      <c r="F477" s="16"/>
      <c r="G477" s="16"/>
      <c r="H477" s="17"/>
      <c r="I477" s="17"/>
      <c r="J477" s="17" t="s">
        <v>317</v>
      </c>
      <c r="K477" s="83"/>
      <c r="L477" s="89"/>
      <c r="M477" s="16"/>
    </row>
    <row r="478" spans="1:13" s="86" customFormat="1" ht="13.5">
      <c r="A478" s="79" t="str">
        <f>IF(B478="Code",1+MAX(A$5:A477),"")</f>
        <v/>
      </c>
      <c r="B478" s="95" t="s">
        <v>355</v>
      </c>
      <c r="C478" s="109"/>
      <c r="D478" s="96" t="str">
        <f>IF(ISNUMBER(C478),VLOOKUP(C478,Approaches,2,0),"")</f>
        <v/>
      </c>
      <c r="E478" s="83">
        <v>5</v>
      </c>
      <c r="F478" s="16"/>
      <c r="G478" s="17"/>
      <c r="H478" s="110"/>
      <c r="I478" s="19"/>
      <c r="J478" s="17" t="s">
        <v>317</v>
      </c>
      <c r="K478" s="94"/>
      <c r="L478" s="89"/>
      <c r="M478" s="16"/>
    </row>
    <row r="479" spans="1:13" s="86" customFormat="1" ht="13.5">
      <c r="A479" s="79"/>
      <c r="B479" s="95" t="s">
        <v>355</v>
      </c>
      <c r="C479" s="109"/>
      <c r="D479" s="93" t="str">
        <f>IF(ISNUMBER(C479),VLOOKUP(C479,Approaches,2,0),"")</f>
        <v/>
      </c>
      <c r="E479" s="83">
        <v>6</v>
      </c>
      <c r="F479" s="16"/>
      <c r="G479" s="17"/>
      <c r="H479" s="110"/>
      <c r="I479" s="19"/>
      <c r="J479" s="17"/>
      <c r="K479" s="94"/>
      <c r="L479" s="89"/>
      <c r="M479" s="16"/>
    </row>
    <row r="480" spans="1:13" s="86" customFormat="1" ht="13.5">
      <c r="A480" s="79"/>
      <c r="B480" s="95" t="s">
        <v>355</v>
      </c>
      <c r="C480" s="109"/>
      <c r="D480" s="93" t="str">
        <f>IF(ISNUMBER(C480),VLOOKUP(C480,Approaches,2,0),"")</f>
        <v/>
      </c>
      <c r="E480" s="83">
        <v>7</v>
      </c>
      <c r="F480" s="16"/>
      <c r="G480" s="17"/>
      <c r="H480" s="110"/>
      <c r="I480" s="19"/>
      <c r="J480" s="17"/>
      <c r="K480" s="94"/>
      <c r="L480" s="89"/>
      <c r="M480" s="16"/>
    </row>
    <row r="481" spans="1:13" s="86" customFormat="1" ht="13.5">
      <c r="A481" s="79"/>
      <c r="B481" s="95" t="s">
        <v>355</v>
      </c>
      <c r="C481" s="109"/>
      <c r="D481" s="93" t="str">
        <f>IF(ISNUMBER(C481),VLOOKUP(C481,Approaches,2,0),"")</f>
        <v/>
      </c>
      <c r="E481" s="83">
        <v>8</v>
      </c>
      <c r="F481" s="16"/>
      <c r="G481" s="17"/>
      <c r="H481" s="110"/>
      <c r="I481" s="19"/>
      <c r="J481" s="17"/>
      <c r="K481" s="94"/>
      <c r="L481" s="89"/>
      <c r="M481" s="16"/>
    </row>
    <row r="482" spans="1:13" s="86" customFormat="1" ht="13.5">
      <c r="A482" s="79"/>
      <c r="B482" s="95" t="s">
        <v>355</v>
      </c>
      <c r="C482" s="109"/>
      <c r="D482" s="97" t="str">
        <f>IF(ISNUMBER(C482),VLOOKUP(C482,Approaches,2,0),"")</f>
        <v/>
      </c>
      <c r="E482" s="83">
        <v>9</v>
      </c>
      <c r="F482" s="16"/>
      <c r="G482" s="17"/>
      <c r="H482" s="110"/>
      <c r="I482" s="19"/>
      <c r="J482" s="17"/>
      <c r="K482" s="94"/>
      <c r="L482" s="89"/>
      <c r="M482" s="16"/>
    </row>
    <row r="483" spans="1:13" s="86" customFormat="1" ht="14.25" thickBot="1">
      <c r="A483" s="79"/>
      <c r="B483" s="98"/>
      <c r="C483" s="98"/>
      <c r="D483" s="93"/>
      <c r="E483" s="83">
        <v>10</v>
      </c>
      <c r="F483" s="16"/>
      <c r="G483" s="17"/>
      <c r="H483" s="110"/>
      <c r="I483" s="20"/>
      <c r="J483" s="17"/>
      <c r="K483" s="94"/>
      <c r="L483" s="89"/>
      <c r="M483" s="16"/>
    </row>
    <row r="484" spans="1:13" s="86" customFormat="1" ht="14.25" thickBot="1">
      <c r="A484" s="79" t="str">
        <f>IF(B484="Code",1+MAX(A$5:A478),"")</f>
        <v/>
      </c>
      <c r="B484" s="99"/>
      <c r="C484" s="99"/>
      <c r="D484" s="99"/>
      <c r="E484" s="100"/>
      <c r="F484" s="101"/>
      <c r="G484" s="99" t="s">
        <v>259</v>
      </c>
      <c r="H484" s="102">
        <f>B474</f>
        <v>1104111</v>
      </c>
      <c r="I484" s="111"/>
      <c r="J484" s="100" t="s">
        <v>317</v>
      </c>
      <c r="K484" s="100"/>
      <c r="L484" s="100"/>
      <c r="M484" s="100"/>
    </row>
    <row r="485" spans="1:13" s="86" customFormat="1" ht="14.25" thickBot="1">
      <c r="A485" s="79">
        <f>IF(B485="Code",1+MAX(A$5:A484),"")</f>
        <v>41</v>
      </c>
      <c r="B485" s="80" t="s">
        <v>254</v>
      </c>
      <c r="C485" s="80"/>
      <c r="D485" s="81" t="s">
        <v>255</v>
      </c>
      <c r="E485" s="82"/>
      <c r="F485" s="81" t="s">
        <v>256</v>
      </c>
      <c r="G485" s="81" t="s">
        <v>257</v>
      </c>
      <c r="H485" s="82" t="s">
        <v>253</v>
      </c>
      <c r="I485" s="82" t="s">
        <v>258</v>
      </c>
      <c r="J485" s="82" t="s">
        <v>316</v>
      </c>
      <c r="K485" s="83"/>
      <c r="L485" s="84" t="str">
        <f>IF(AND(ISNUMBER(I496),ISNUMBER(H496)),"OK","")</f>
        <v/>
      </c>
      <c r="M485" s="85"/>
    </row>
    <row r="486" spans="1:13" s="86" customFormat="1" ht="13.5">
      <c r="A486" s="79" t="str">
        <f>IF(B486="Code",1+MAX(A$5:A485),"")</f>
        <v/>
      </c>
      <c r="B486" s="87">
        <f>VLOOKUP(A485,BasicHeadings,2,0)</f>
        <v>1104311</v>
      </c>
      <c r="C486" s="88"/>
      <c r="D486" s="87" t="str">
        <f>VLOOKUP(B486,Step1EN,2,0)</f>
        <v>Maintenance and repair of the dwelling</v>
      </c>
      <c r="E486" s="83">
        <v>1</v>
      </c>
      <c r="F486" s="16"/>
      <c r="G486" s="16"/>
      <c r="H486" s="17"/>
      <c r="I486" s="17"/>
      <c r="J486" s="17" t="s">
        <v>317</v>
      </c>
      <c r="K486" s="83"/>
      <c r="L486" s="89"/>
      <c r="M486" s="16"/>
    </row>
    <row r="487" spans="1:13" s="86" customFormat="1" ht="15" customHeight="1">
      <c r="A487" s="79" t="str">
        <f>IF(B487="Code",1+MAX(A$5:A486),"")</f>
        <v/>
      </c>
      <c r="B487" s="90"/>
      <c r="C487" s="91" t="s">
        <v>307</v>
      </c>
      <c r="D487" s="90"/>
      <c r="E487" s="83">
        <v>2</v>
      </c>
      <c r="F487" s="16"/>
      <c r="G487" s="16"/>
      <c r="H487" s="17"/>
      <c r="I487" s="17"/>
      <c r="J487" s="17" t="s">
        <v>317</v>
      </c>
      <c r="K487" s="83"/>
      <c r="L487" s="89"/>
      <c r="M487" s="16"/>
    </row>
    <row r="488" spans="1:13" s="86" customFormat="1" ht="13.5" customHeight="1">
      <c r="A488" s="79" t="str">
        <f>IF(B488="Code",1+MAX(A$5:A487),"")</f>
        <v/>
      </c>
      <c r="B488" s="92"/>
      <c r="C488" s="211" t="s">
        <v>356</v>
      </c>
      <c r="D488" s="212"/>
      <c r="E488" s="83">
        <v>3</v>
      </c>
      <c r="F488" s="16"/>
      <c r="G488" s="16"/>
      <c r="H488" s="17"/>
      <c r="I488" s="18"/>
      <c r="J488" s="17" t="s">
        <v>317</v>
      </c>
      <c r="K488" s="83"/>
      <c r="L488" s="89"/>
      <c r="M488" s="16"/>
    </row>
    <row r="489" spans="1:13" s="86" customFormat="1" ht="13.5">
      <c r="A489" s="79" t="str">
        <f>IF(B489="Code",1+MAX(A$5:A488),"")</f>
        <v/>
      </c>
      <c r="B489" s="93"/>
      <c r="C489" s="213"/>
      <c r="D489" s="214"/>
      <c r="E489" s="94">
        <v>4</v>
      </c>
      <c r="F489" s="16"/>
      <c r="G489" s="16"/>
      <c r="H489" s="17"/>
      <c r="I489" s="17"/>
      <c r="J489" s="17" t="s">
        <v>317</v>
      </c>
      <c r="K489" s="83"/>
      <c r="L489" s="89"/>
      <c r="M489" s="16"/>
    </row>
    <row r="490" spans="1:13" s="86" customFormat="1" ht="13.5">
      <c r="A490" s="79" t="str">
        <f>IF(B490="Code",1+MAX(A$5:A489),"")</f>
        <v/>
      </c>
      <c r="B490" s="95" t="s">
        <v>355</v>
      </c>
      <c r="C490" s="109"/>
      <c r="D490" s="96" t="str">
        <f>IF(ISNUMBER(C490),VLOOKUP(C490,Approaches,2,0),"")</f>
        <v/>
      </c>
      <c r="E490" s="83">
        <v>5</v>
      </c>
      <c r="F490" s="16"/>
      <c r="G490" s="17"/>
      <c r="H490" s="110"/>
      <c r="I490" s="19"/>
      <c r="J490" s="17" t="s">
        <v>317</v>
      </c>
      <c r="K490" s="94"/>
      <c r="L490" s="89"/>
      <c r="M490" s="16"/>
    </row>
    <row r="491" spans="1:13" s="86" customFormat="1" ht="13.5">
      <c r="A491" s="79"/>
      <c r="B491" s="95" t="s">
        <v>355</v>
      </c>
      <c r="C491" s="109"/>
      <c r="D491" s="93" t="str">
        <f>IF(ISNUMBER(C491),VLOOKUP(C491,Approaches,2,0),"")</f>
        <v/>
      </c>
      <c r="E491" s="83">
        <v>6</v>
      </c>
      <c r="F491" s="16"/>
      <c r="G491" s="17"/>
      <c r="H491" s="110"/>
      <c r="I491" s="19"/>
      <c r="J491" s="17"/>
      <c r="K491" s="94"/>
      <c r="L491" s="89"/>
      <c r="M491" s="16"/>
    </row>
    <row r="492" spans="1:13" s="86" customFormat="1" ht="13.5">
      <c r="A492" s="79"/>
      <c r="B492" s="95" t="s">
        <v>355</v>
      </c>
      <c r="C492" s="109"/>
      <c r="D492" s="93" t="str">
        <f>IF(ISNUMBER(C492),VLOOKUP(C492,Approaches,2,0),"")</f>
        <v/>
      </c>
      <c r="E492" s="83">
        <v>7</v>
      </c>
      <c r="F492" s="16"/>
      <c r="G492" s="17"/>
      <c r="H492" s="110"/>
      <c r="I492" s="19"/>
      <c r="J492" s="17"/>
      <c r="K492" s="94"/>
      <c r="L492" s="89"/>
      <c r="M492" s="16"/>
    </row>
    <row r="493" spans="1:13" s="86" customFormat="1" ht="13.5">
      <c r="A493" s="79"/>
      <c r="B493" s="95" t="s">
        <v>355</v>
      </c>
      <c r="C493" s="109"/>
      <c r="D493" s="93" t="str">
        <f>IF(ISNUMBER(C493),VLOOKUP(C493,Approaches,2,0),"")</f>
        <v/>
      </c>
      <c r="E493" s="83">
        <v>8</v>
      </c>
      <c r="F493" s="16"/>
      <c r="G493" s="17"/>
      <c r="H493" s="110"/>
      <c r="I493" s="19"/>
      <c r="J493" s="17"/>
      <c r="K493" s="94"/>
      <c r="L493" s="89"/>
      <c r="M493" s="16"/>
    </row>
    <row r="494" spans="1:13" s="86" customFormat="1" ht="13.5">
      <c r="A494" s="79"/>
      <c r="B494" s="95" t="s">
        <v>355</v>
      </c>
      <c r="C494" s="109"/>
      <c r="D494" s="97" t="str">
        <f>IF(ISNUMBER(C494),VLOOKUP(C494,Approaches,2,0),"")</f>
        <v/>
      </c>
      <c r="E494" s="83">
        <v>9</v>
      </c>
      <c r="F494" s="16"/>
      <c r="G494" s="17"/>
      <c r="H494" s="110"/>
      <c r="I494" s="19"/>
      <c r="J494" s="17"/>
      <c r="K494" s="94"/>
      <c r="L494" s="89"/>
      <c r="M494" s="16"/>
    </row>
    <row r="495" spans="1:13" s="86" customFormat="1" ht="14.25" thickBot="1">
      <c r="A495" s="79"/>
      <c r="B495" s="98"/>
      <c r="C495" s="98"/>
      <c r="D495" s="93"/>
      <c r="E495" s="83">
        <v>10</v>
      </c>
      <c r="F495" s="16"/>
      <c r="G495" s="17"/>
      <c r="H495" s="110"/>
      <c r="I495" s="20"/>
      <c r="J495" s="17"/>
      <c r="K495" s="94"/>
      <c r="L495" s="89"/>
      <c r="M495" s="16"/>
    </row>
    <row r="496" spans="1:13" s="86" customFormat="1" ht="14.25" thickBot="1">
      <c r="A496" s="79" t="str">
        <f>IF(B496="Code",1+MAX(A$5:A490),"")</f>
        <v/>
      </c>
      <c r="B496" s="99"/>
      <c r="C496" s="99"/>
      <c r="D496" s="99"/>
      <c r="E496" s="100"/>
      <c r="F496" s="101"/>
      <c r="G496" s="99" t="s">
        <v>259</v>
      </c>
      <c r="H496" s="102">
        <f>B486</f>
        <v>1104311</v>
      </c>
      <c r="I496" s="111"/>
      <c r="J496" s="100" t="s">
        <v>317</v>
      </c>
      <c r="K496" s="100"/>
      <c r="L496" s="100"/>
      <c r="M496" s="100"/>
    </row>
    <row r="497" spans="1:13" s="86" customFormat="1" ht="14.25" thickBot="1">
      <c r="A497" s="79">
        <f>IF(B497="Code",1+MAX(A$5:A496),"")</f>
        <v>42</v>
      </c>
      <c r="B497" s="80" t="s">
        <v>254</v>
      </c>
      <c r="C497" s="80"/>
      <c r="D497" s="81" t="s">
        <v>255</v>
      </c>
      <c r="E497" s="82"/>
      <c r="F497" s="81" t="s">
        <v>256</v>
      </c>
      <c r="G497" s="81" t="s">
        <v>257</v>
      </c>
      <c r="H497" s="82" t="s">
        <v>253</v>
      </c>
      <c r="I497" s="82" t="s">
        <v>258</v>
      </c>
      <c r="J497" s="82" t="s">
        <v>316</v>
      </c>
      <c r="K497" s="83"/>
      <c r="L497" s="84" t="str">
        <f>IF(AND(ISNUMBER(I508),ISNUMBER(H508)),"OK","")</f>
        <v/>
      </c>
      <c r="M497" s="85"/>
    </row>
    <row r="498" spans="1:13" s="86" customFormat="1" ht="13.5">
      <c r="A498" s="79" t="str">
        <f>IF(B498="Code",1+MAX(A$5:A497),"")</f>
        <v/>
      </c>
      <c r="B498" s="87">
        <f>VLOOKUP(A497,BasicHeadings,2,0)</f>
        <v>1104411</v>
      </c>
      <c r="C498" s="88"/>
      <c r="D498" s="87" t="str">
        <f>VLOOKUP(B498,Step1EN,2,0)</f>
        <v>Water supply</v>
      </c>
      <c r="E498" s="83">
        <v>1</v>
      </c>
      <c r="F498" s="16"/>
      <c r="G498" s="16"/>
      <c r="H498" s="17"/>
      <c r="I498" s="17"/>
      <c r="J498" s="17" t="s">
        <v>317</v>
      </c>
      <c r="K498" s="83"/>
      <c r="L498" s="89"/>
      <c r="M498" s="16"/>
    </row>
    <row r="499" spans="1:13" s="86" customFormat="1" ht="15" customHeight="1">
      <c r="A499" s="79" t="str">
        <f>IF(B499="Code",1+MAX(A$5:A498),"")</f>
        <v/>
      </c>
      <c r="B499" s="90"/>
      <c r="C499" s="91" t="s">
        <v>307</v>
      </c>
      <c r="D499" s="90"/>
      <c r="E499" s="83">
        <v>2</v>
      </c>
      <c r="F499" s="16"/>
      <c r="G499" s="16"/>
      <c r="H499" s="17"/>
      <c r="I499" s="17"/>
      <c r="J499" s="17" t="s">
        <v>317</v>
      </c>
      <c r="K499" s="83"/>
      <c r="L499" s="89"/>
      <c r="M499" s="16"/>
    </row>
    <row r="500" spans="1:13" s="86" customFormat="1" ht="13.5" customHeight="1">
      <c r="A500" s="79" t="str">
        <f>IF(B500="Code",1+MAX(A$5:A499),"")</f>
        <v/>
      </c>
      <c r="B500" s="92"/>
      <c r="C500" s="211" t="s">
        <v>356</v>
      </c>
      <c r="D500" s="212"/>
      <c r="E500" s="83">
        <v>3</v>
      </c>
      <c r="F500" s="16"/>
      <c r="G500" s="16"/>
      <c r="H500" s="17"/>
      <c r="I500" s="18"/>
      <c r="J500" s="17" t="s">
        <v>317</v>
      </c>
      <c r="K500" s="83"/>
      <c r="L500" s="89"/>
      <c r="M500" s="16"/>
    </row>
    <row r="501" spans="1:13" s="86" customFormat="1" ht="13.5">
      <c r="A501" s="79" t="str">
        <f>IF(B501="Code",1+MAX(A$5:A500),"")</f>
        <v/>
      </c>
      <c r="B501" s="93"/>
      <c r="C501" s="213"/>
      <c r="D501" s="214"/>
      <c r="E501" s="94">
        <v>4</v>
      </c>
      <c r="F501" s="16"/>
      <c r="G501" s="16"/>
      <c r="H501" s="17"/>
      <c r="I501" s="17"/>
      <c r="J501" s="17" t="s">
        <v>317</v>
      </c>
      <c r="K501" s="83"/>
      <c r="L501" s="89"/>
      <c r="M501" s="16"/>
    </row>
    <row r="502" spans="1:13" s="86" customFormat="1" ht="13.5">
      <c r="A502" s="79" t="str">
        <f>IF(B502="Code",1+MAX(A$5:A501),"")</f>
        <v/>
      </c>
      <c r="B502" s="95" t="s">
        <v>355</v>
      </c>
      <c r="C502" s="109"/>
      <c r="D502" s="96" t="str">
        <f>IF(ISNUMBER(C502),VLOOKUP(C502,Approaches,2,0),"")</f>
        <v/>
      </c>
      <c r="E502" s="83">
        <v>5</v>
      </c>
      <c r="F502" s="16"/>
      <c r="G502" s="17"/>
      <c r="H502" s="110"/>
      <c r="I502" s="19"/>
      <c r="J502" s="17" t="s">
        <v>317</v>
      </c>
      <c r="K502" s="94"/>
      <c r="L502" s="89"/>
      <c r="M502" s="16"/>
    </row>
    <row r="503" spans="1:13" s="86" customFormat="1" ht="13.5">
      <c r="A503" s="79"/>
      <c r="B503" s="95" t="s">
        <v>355</v>
      </c>
      <c r="C503" s="109"/>
      <c r="D503" s="93" t="str">
        <f>IF(ISNUMBER(C503),VLOOKUP(C503,Approaches,2,0),"")</f>
        <v/>
      </c>
      <c r="E503" s="83">
        <v>6</v>
      </c>
      <c r="F503" s="16"/>
      <c r="G503" s="17"/>
      <c r="H503" s="110"/>
      <c r="I503" s="19"/>
      <c r="J503" s="17"/>
      <c r="K503" s="94"/>
      <c r="L503" s="89"/>
      <c r="M503" s="16"/>
    </row>
    <row r="504" spans="1:13" s="86" customFormat="1" ht="13.5">
      <c r="A504" s="79"/>
      <c r="B504" s="95" t="s">
        <v>355</v>
      </c>
      <c r="C504" s="109"/>
      <c r="D504" s="93" t="str">
        <f>IF(ISNUMBER(C504),VLOOKUP(C504,Approaches,2,0),"")</f>
        <v/>
      </c>
      <c r="E504" s="83">
        <v>7</v>
      </c>
      <c r="F504" s="16"/>
      <c r="G504" s="17"/>
      <c r="H504" s="110"/>
      <c r="I504" s="19"/>
      <c r="J504" s="17"/>
      <c r="K504" s="94"/>
      <c r="L504" s="89"/>
      <c r="M504" s="16"/>
    </row>
    <row r="505" spans="1:13" s="86" customFormat="1" ht="13.5">
      <c r="A505" s="79"/>
      <c r="B505" s="95" t="s">
        <v>355</v>
      </c>
      <c r="C505" s="109"/>
      <c r="D505" s="93" t="str">
        <f>IF(ISNUMBER(C505),VLOOKUP(C505,Approaches,2,0),"")</f>
        <v/>
      </c>
      <c r="E505" s="83">
        <v>8</v>
      </c>
      <c r="F505" s="16"/>
      <c r="G505" s="17"/>
      <c r="H505" s="110"/>
      <c r="I505" s="19"/>
      <c r="J505" s="17"/>
      <c r="K505" s="94"/>
      <c r="L505" s="89"/>
      <c r="M505" s="16"/>
    </row>
    <row r="506" spans="1:13" s="86" customFormat="1" ht="13.5">
      <c r="A506" s="79"/>
      <c r="B506" s="95" t="s">
        <v>355</v>
      </c>
      <c r="C506" s="109"/>
      <c r="D506" s="97" t="str">
        <f>IF(ISNUMBER(C506),VLOOKUP(C506,Approaches,2,0),"")</f>
        <v/>
      </c>
      <c r="E506" s="83">
        <v>9</v>
      </c>
      <c r="F506" s="16"/>
      <c r="G506" s="17"/>
      <c r="H506" s="110"/>
      <c r="I506" s="19"/>
      <c r="J506" s="17"/>
      <c r="K506" s="94"/>
      <c r="L506" s="89"/>
      <c r="M506" s="16"/>
    </row>
    <row r="507" spans="1:13" s="86" customFormat="1" ht="14.25" thickBot="1">
      <c r="A507" s="79"/>
      <c r="B507" s="98"/>
      <c r="C507" s="98"/>
      <c r="D507" s="93"/>
      <c r="E507" s="83">
        <v>10</v>
      </c>
      <c r="F507" s="16"/>
      <c r="G507" s="17"/>
      <c r="H507" s="110"/>
      <c r="I507" s="20"/>
      <c r="J507" s="17"/>
      <c r="K507" s="94"/>
      <c r="L507" s="89"/>
      <c r="M507" s="16"/>
    </row>
    <row r="508" spans="1:13" s="86" customFormat="1" ht="14.25" thickBot="1">
      <c r="A508" s="79" t="str">
        <f>IF(B508="Code",1+MAX(A$5:A502),"")</f>
        <v/>
      </c>
      <c r="B508" s="99"/>
      <c r="C508" s="99"/>
      <c r="D508" s="99"/>
      <c r="E508" s="100"/>
      <c r="F508" s="101"/>
      <c r="G508" s="99" t="s">
        <v>259</v>
      </c>
      <c r="H508" s="102">
        <f>B498</f>
        <v>1104411</v>
      </c>
      <c r="I508" s="111"/>
      <c r="J508" s="100" t="s">
        <v>317</v>
      </c>
      <c r="K508" s="100"/>
      <c r="L508" s="100"/>
      <c r="M508" s="100"/>
    </row>
    <row r="509" spans="1:13" s="86" customFormat="1" ht="14.25" thickBot="1">
      <c r="A509" s="79">
        <f>IF(B509="Code",1+MAX(A$5:A508),"")</f>
        <v>43</v>
      </c>
      <c r="B509" s="80" t="s">
        <v>254</v>
      </c>
      <c r="C509" s="80"/>
      <c r="D509" s="81" t="s">
        <v>255</v>
      </c>
      <c r="E509" s="82"/>
      <c r="F509" s="81" t="s">
        <v>256</v>
      </c>
      <c r="G509" s="81" t="s">
        <v>257</v>
      </c>
      <c r="H509" s="82" t="s">
        <v>253</v>
      </c>
      <c r="I509" s="82" t="s">
        <v>258</v>
      </c>
      <c r="J509" s="82" t="s">
        <v>316</v>
      </c>
      <c r="K509" s="83"/>
      <c r="L509" s="84" t="str">
        <f>IF(AND(ISNUMBER(I520),ISNUMBER(H520)),"OK","")</f>
        <v/>
      </c>
      <c r="M509" s="85"/>
    </row>
    <row r="510" spans="1:13" s="86" customFormat="1" ht="13.5">
      <c r="A510" s="79" t="str">
        <f>IF(B510="Code",1+MAX(A$5:A509),"")</f>
        <v/>
      </c>
      <c r="B510" s="87">
        <f>VLOOKUP(A509,BasicHeadings,2,0)</f>
        <v>1104421</v>
      </c>
      <c r="C510" s="88"/>
      <c r="D510" s="87" t="str">
        <f>VLOOKUP(B510,Step1EN,2,0)</f>
        <v>Miscellaneous services relating to the dwelling</v>
      </c>
      <c r="E510" s="83">
        <v>1</v>
      </c>
      <c r="F510" s="16"/>
      <c r="G510" s="16"/>
      <c r="H510" s="17"/>
      <c r="I510" s="17"/>
      <c r="J510" s="17" t="s">
        <v>317</v>
      </c>
      <c r="K510" s="83"/>
      <c r="L510" s="89"/>
      <c r="M510" s="16"/>
    </row>
    <row r="511" spans="1:13" s="86" customFormat="1" ht="15" customHeight="1">
      <c r="A511" s="79" t="str">
        <f>IF(B511="Code",1+MAX(A$5:A510),"")</f>
        <v/>
      </c>
      <c r="B511" s="90"/>
      <c r="C511" s="91" t="s">
        <v>307</v>
      </c>
      <c r="D511" s="90"/>
      <c r="E511" s="83">
        <v>2</v>
      </c>
      <c r="F511" s="16"/>
      <c r="G511" s="16"/>
      <c r="H511" s="17"/>
      <c r="I511" s="17"/>
      <c r="J511" s="17" t="s">
        <v>317</v>
      </c>
      <c r="K511" s="83"/>
      <c r="L511" s="89"/>
      <c r="M511" s="16"/>
    </row>
    <row r="512" spans="1:13" s="86" customFormat="1" ht="13.5" customHeight="1">
      <c r="A512" s="79" t="str">
        <f>IF(B512="Code",1+MAX(A$5:A511),"")</f>
        <v/>
      </c>
      <c r="B512" s="92"/>
      <c r="C512" s="211" t="s">
        <v>356</v>
      </c>
      <c r="D512" s="212"/>
      <c r="E512" s="83">
        <v>3</v>
      </c>
      <c r="F512" s="16"/>
      <c r="G512" s="16"/>
      <c r="H512" s="17"/>
      <c r="I512" s="18"/>
      <c r="J512" s="17" t="s">
        <v>317</v>
      </c>
      <c r="K512" s="83"/>
      <c r="L512" s="89"/>
      <c r="M512" s="16"/>
    </row>
    <row r="513" spans="1:13" s="86" customFormat="1" ht="13.5">
      <c r="A513" s="79" t="str">
        <f>IF(B513="Code",1+MAX(A$5:A512),"")</f>
        <v/>
      </c>
      <c r="B513" s="93"/>
      <c r="C513" s="213"/>
      <c r="D513" s="214"/>
      <c r="E513" s="94">
        <v>4</v>
      </c>
      <c r="F513" s="16"/>
      <c r="G513" s="16"/>
      <c r="H513" s="17"/>
      <c r="I513" s="17"/>
      <c r="J513" s="17" t="s">
        <v>317</v>
      </c>
      <c r="K513" s="83"/>
      <c r="L513" s="89"/>
      <c r="M513" s="16"/>
    </row>
    <row r="514" spans="1:13" s="86" customFormat="1" ht="13.5">
      <c r="A514" s="79" t="str">
        <f>IF(B514="Code",1+MAX(A$5:A513),"")</f>
        <v/>
      </c>
      <c r="B514" s="95" t="s">
        <v>355</v>
      </c>
      <c r="C514" s="109"/>
      <c r="D514" s="96" t="str">
        <f>IF(ISNUMBER(C514),VLOOKUP(C514,Approaches,2,0),"")</f>
        <v/>
      </c>
      <c r="E514" s="83">
        <v>5</v>
      </c>
      <c r="F514" s="16"/>
      <c r="G514" s="17"/>
      <c r="H514" s="110"/>
      <c r="I514" s="19"/>
      <c r="J514" s="17" t="s">
        <v>317</v>
      </c>
      <c r="K514" s="94"/>
      <c r="L514" s="89"/>
      <c r="M514" s="16"/>
    </row>
    <row r="515" spans="1:13" s="86" customFormat="1" ht="13.5">
      <c r="A515" s="79"/>
      <c r="B515" s="95" t="s">
        <v>355</v>
      </c>
      <c r="C515" s="109"/>
      <c r="D515" s="93" t="str">
        <f>IF(ISNUMBER(C515),VLOOKUP(C515,Approaches,2,0),"")</f>
        <v/>
      </c>
      <c r="E515" s="83">
        <v>6</v>
      </c>
      <c r="F515" s="16"/>
      <c r="G515" s="17"/>
      <c r="H515" s="110"/>
      <c r="I515" s="19"/>
      <c r="J515" s="17"/>
      <c r="K515" s="94"/>
      <c r="L515" s="89"/>
      <c r="M515" s="16"/>
    </row>
    <row r="516" spans="1:13" s="86" customFormat="1" ht="13.5">
      <c r="A516" s="79"/>
      <c r="B516" s="95" t="s">
        <v>355</v>
      </c>
      <c r="C516" s="109"/>
      <c r="D516" s="93" t="str">
        <f>IF(ISNUMBER(C516),VLOOKUP(C516,Approaches,2,0),"")</f>
        <v/>
      </c>
      <c r="E516" s="83">
        <v>7</v>
      </c>
      <c r="F516" s="16"/>
      <c r="G516" s="17"/>
      <c r="H516" s="110"/>
      <c r="I516" s="19"/>
      <c r="J516" s="17"/>
      <c r="K516" s="94"/>
      <c r="L516" s="89"/>
      <c r="M516" s="16"/>
    </row>
    <row r="517" spans="1:13" s="86" customFormat="1" ht="13.5">
      <c r="A517" s="79"/>
      <c r="B517" s="95" t="s">
        <v>355</v>
      </c>
      <c r="C517" s="109"/>
      <c r="D517" s="93" t="str">
        <f>IF(ISNUMBER(C517),VLOOKUP(C517,Approaches,2,0),"")</f>
        <v/>
      </c>
      <c r="E517" s="83">
        <v>8</v>
      </c>
      <c r="F517" s="16"/>
      <c r="G517" s="17"/>
      <c r="H517" s="110"/>
      <c r="I517" s="19"/>
      <c r="J517" s="17"/>
      <c r="K517" s="94"/>
      <c r="L517" s="89"/>
      <c r="M517" s="16"/>
    </row>
    <row r="518" spans="1:13" s="86" customFormat="1" ht="13.5">
      <c r="A518" s="79"/>
      <c r="B518" s="95" t="s">
        <v>355</v>
      </c>
      <c r="C518" s="109"/>
      <c r="D518" s="97" t="str">
        <f>IF(ISNUMBER(C518),VLOOKUP(C518,Approaches,2,0),"")</f>
        <v/>
      </c>
      <c r="E518" s="83">
        <v>9</v>
      </c>
      <c r="F518" s="16"/>
      <c r="G518" s="17"/>
      <c r="H518" s="110"/>
      <c r="I518" s="19"/>
      <c r="J518" s="17"/>
      <c r="K518" s="94"/>
      <c r="L518" s="89"/>
      <c r="M518" s="16"/>
    </row>
    <row r="519" spans="1:13" s="86" customFormat="1" ht="14.25" thickBot="1">
      <c r="A519" s="79"/>
      <c r="B519" s="98"/>
      <c r="C519" s="98"/>
      <c r="D519" s="93"/>
      <c r="E519" s="83">
        <v>10</v>
      </c>
      <c r="F519" s="16"/>
      <c r="G519" s="17"/>
      <c r="H519" s="110"/>
      <c r="I519" s="20"/>
      <c r="J519" s="17"/>
      <c r="K519" s="94"/>
      <c r="L519" s="89"/>
      <c r="M519" s="16"/>
    </row>
    <row r="520" spans="1:13" s="86" customFormat="1" ht="14.25" thickBot="1">
      <c r="A520" s="79" t="str">
        <f>IF(B520="Code",1+MAX(A$5:A514),"")</f>
        <v/>
      </c>
      <c r="B520" s="99"/>
      <c r="C520" s="99"/>
      <c r="D520" s="99"/>
      <c r="E520" s="100"/>
      <c r="F520" s="101"/>
      <c r="G520" s="99" t="s">
        <v>259</v>
      </c>
      <c r="H520" s="102">
        <f>B510</f>
        <v>1104421</v>
      </c>
      <c r="I520" s="111"/>
      <c r="J520" s="100" t="s">
        <v>317</v>
      </c>
      <c r="K520" s="100"/>
      <c r="L520" s="100"/>
      <c r="M520" s="100"/>
    </row>
    <row r="521" spans="1:13" s="86" customFormat="1" ht="14.25" thickBot="1">
      <c r="A521" s="79">
        <f>IF(B521="Code",1+MAX(A$5:A520),"")</f>
        <v>44</v>
      </c>
      <c r="B521" s="80" t="s">
        <v>254</v>
      </c>
      <c r="C521" s="80"/>
      <c r="D521" s="81" t="s">
        <v>255</v>
      </c>
      <c r="E521" s="82"/>
      <c r="F521" s="81" t="s">
        <v>256</v>
      </c>
      <c r="G521" s="81" t="s">
        <v>257</v>
      </c>
      <c r="H521" s="82" t="s">
        <v>253</v>
      </c>
      <c r="I521" s="82" t="s">
        <v>258</v>
      </c>
      <c r="J521" s="82" t="s">
        <v>316</v>
      </c>
      <c r="K521" s="83"/>
      <c r="L521" s="84" t="str">
        <f>IF(AND(ISNUMBER(I532),ISNUMBER(H532)),"OK","")</f>
        <v/>
      </c>
      <c r="M521" s="85"/>
    </row>
    <row r="522" spans="1:13" s="86" customFormat="1" ht="13.5">
      <c r="A522" s="79" t="str">
        <f>IF(B522="Code",1+MAX(A$5:A521),"")</f>
        <v/>
      </c>
      <c r="B522" s="87">
        <f>VLOOKUP(A521,BasicHeadings,2,0)</f>
        <v>1104511</v>
      </c>
      <c r="C522" s="88"/>
      <c r="D522" s="87" t="str">
        <f>VLOOKUP(B522,Step1EN,2,0)</f>
        <v>Electricity</v>
      </c>
      <c r="E522" s="83">
        <v>1</v>
      </c>
      <c r="F522" s="16"/>
      <c r="G522" s="16"/>
      <c r="H522" s="17"/>
      <c r="I522" s="17"/>
      <c r="J522" s="17" t="s">
        <v>317</v>
      </c>
      <c r="K522" s="83"/>
      <c r="L522" s="89"/>
      <c r="M522" s="16"/>
    </row>
    <row r="523" spans="1:13" s="86" customFormat="1" ht="15" customHeight="1">
      <c r="A523" s="79" t="str">
        <f>IF(B523="Code",1+MAX(A$5:A522),"")</f>
        <v/>
      </c>
      <c r="B523" s="90"/>
      <c r="C523" s="91" t="s">
        <v>307</v>
      </c>
      <c r="D523" s="90"/>
      <c r="E523" s="83">
        <v>2</v>
      </c>
      <c r="F523" s="16"/>
      <c r="G523" s="16"/>
      <c r="H523" s="17"/>
      <c r="I523" s="17"/>
      <c r="J523" s="17" t="s">
        <v>317</v>
      </c>
      <c r="K523" s="83"/>
      <c r="L523" s="89"/>
      <c r="M523" s="16"/>
    </row>
    <row r="524" spans="1:13" s="86" customFormat="1" ht="13.5" customHeight="1">
      <c r="A524" s="79" t="str">
        <f>IF(B524="Code",1+MAX(A$5:A523),"")</f>
        <v/>
      </c>
      <c r="B524" s="92"/>
      <c r="C524" s="211" t="s">
        <v>356</v>
      </c>
      <c r="D524" s="212"/>
      <c r="E524" s="83">
        <v>3</v>
      </c>
      <c r="F524" s="16"/>
      <c r="G524" s="16"/>
      <c r="H524" s="17"/>
      <c r="I524" s="18"/>
      <c r="J524" s="17" t="s">
        <v>317</v>
      </c>
      <c r="K524" s="83"/>
      <c r="L524" s="89"/>
      <c r="M524" s="16"/>
    </row>
    <row r="525" spans="1:13" s="86" customFormat="1" ht="13.5">
      <c r="A525" s="79" t="str">
        <f>IF(B525="Code",1+MAX(A$5:A524),"")</f>
        <v/>
      </c>
      <c r="B525" s="93"/>
      <c r="C525" s="213"/>
      <c r="D525" s="214"/>
      <c r="E525" s="94">
        <v>4</v>
      </c>
      <c r="F525" s="16"/>
      <c r="G525" s="16"/>
      <c r="H525" s="17"/>
      <c r="I525" s="17"/>
      <c r="J525" s="17" t="s">
        <v>317</v>
      </c>
      <c r="K525" s="83"/>
      <c r="L525" s="89"/>
      <c r="M525" s="16"/>
    </row>
    <row r="526" spans="1:13" s="86" customFormat="1" ht="13.5">
      <c r="A526" s="79" t="str">
        <f>IF(B526="Code",1+MAX(A$5:A525),"")</f>
        <v/>
      </c>
      <c r="B526" s="95" t="s">
        <v>355</v>
      </c>
      <c r="C526" s="109"/>
      <c r="D526" s="96" t="str">
        <f>IF(ISNUMBER(C526),VLOOKUP(C526,Approaches,2,0),"")</f>
        <v/>
      </c>
      <c r="E526" s="83">
        <v>5</v>
      </c>
      <c r="F526" s="16"/>
      <c r="G526" s="17"/>
      <c r="H526" s="110"/>
      <c r="I526" s="19"/>
      <c r="J526" s="17" t="s">
        <v>317</v>
      </c>
      <c r="K526" s="94"/>
      <c r="L526" s="89"/>
      <c r="M526" s="16"/>
    </row>
    <row r="527" spans="1:13" s="86" customFormat="1" ht="13.5">
      <c r="A527" s="79"/>
      <c r="B527" s="95" t="s">
        <v>355</v>
      </c>
      <c r="C527" s="109"/>
      <c r="D527" s="93" t="str">
        <f>IF(ISNUMBER(C527),VLOOKUP(C527,Approaches,2,0),"")</f>
        <v/>
      </c>
      <c r="E527" s="83">
        <v>6</v>
      </c>
      <c r="F527" s="16"/>
      <c r="G527" s="17"/>
      <c r="H527" s="110"/>
      <c r="I527" s="19"/>
      <c r="J527" s="17"/>
      <c r="K527" s="94"/>
      <c r="L527" s="89"/>
      <c r="M527" s="16"/>
    </row>
    <row r="528" spans="1:13" s="86" customFormat="1" ht="13.5">
      <c r="A528" s="79"/>
      <c r="B528" s="95" t="s">
        <v>355</v>
      </c>
      <c r="C528" s="109"/>
      <c r="D528" s="93" t="str">
        <f>IF(ISNUMBER(C528),VLOOKUP(C528,Approaches,2,0),"")</f>
        <v/>
      </c>
      <c r="E528" s="83">
        <v>7</v>
      </c>
      <c r="F528" s="16"/>
      <c r="G528" s="17"/>
      <c r="H528" s="110"/>
      <c r="I528" s="19"/>
      <c r="J528" s="17"/>
      <c r="K528" s="94"/>
      <c r="L528" s="89"/>
      <c r="M528" s="16"/>
    </row>
    <row r="529" spans="1:13" s="86" customFormat="1" ht="13.5">
      <c r="A529" s="79"/>
      <c r="B529" s="95" t="s">
        <v>355</v>
      </c>
      <c r="C529" s="109"/>
      <c r="D529" s="93" t="str">
        <f>IF(ISNUMBER(C529),VLOOKUP(C529,Approaches,2,0),"")</f>
        <v/>
      </c>
      <c r="E529" s="83">
        <v>8</v>
      </c>
      <c r="F529" s="16"/>
      <c r="G529" s="17"/>
      <c r="H529" s="110"/>
      <c r="I529" s="19"/>
      <c r="J529" s="17"/>
      <c r="K529" s="94"/>
      <c r="L529" s="89"/>
      <c r="M529" s="16"/>
    </row>
    <row r="530" spans="1:13" s="86" customFormat="1" ht="13.5">
      <c r="A530" s="79"/>
      <c r="B530" s="95" t="s">
        <v>355</v>
      </c>
      <c r="C530" s="109"/>
      <c r="D530" s="97" t="str">
        <f>IF(ISNUMBER(C530),VLOOKUP(C530,Approaches,2,0),"")</f>
        <v/>
      </c>
      <c r="E530" s="83">
        <v>9</v>
      </c>
      <c r="F530" s="16"/>
      <c r="G530" s="17"/>
      <c r="H530" s="110"/>
      <c r="I530" s="19"/>
      <c r="J530" s="17"/>
      <c r="K530" s="94"/>
      <c r="L530" s="89"/>
      <c r="M530" s="16"/>
    </row>
    <row r="531" spans="1:13" s="86" customFormat="1" ht="14.25" thickBot="1">
      <c r="A531" s="79"/>
      <c r="B531" s="98"/>
      <c r="C531" s="98"/>
      <c r="D531" s="93"/>
      <c r="E531" s="83">
        <v>10</v>
      </c>
      <c r="F531" s="16"/>
      <c r="G531" s="17"/>
      <c r="H531" s="110"/>
      <c r="I531" s="20"/>
      <c r="J531" s="17"/>
      <c r="K531" s="94"/>
      <c r="L531" s="89"/>
      <c r="M531" s="16"/>
    </row>
    <row r="532" spans="1:13" s="86" customFormat="1" ht="14.25" thickBot="1">
      <c r="A532" s="79" t="str">
        <f>IF(B532="Code",1+MAX(A$5:A526),"")</f>
        <v/>
      </c>
      <c r="B532" s="99"/>
      <c r="C532" s="99"/>
      <c r="D532" s="99"/>
      <c r="E532" s="100"/>
      <c r="F532" s="101"/>
      <c r="G532" s="99" t="s">
        <v>259</v>
      </c>
      <c r="H532" s="102">
        <f>B522</f>
        <v>1104511</v>
      </c>
      <c r="I532" s="111"/>
      <c r="J532" s="100" t="s">
        <v>317</v>
      </c>
      <c r="K532" s="100"/>
      <c r="L532" s="100"/>
      <c r="M532" s="100"/>
    </row>
    <row r="533" spans="1:13" s="86" customFormat="1" ht="14.25" thickBot="1">
      <c r="A533" s="79">
        <f>IF(B533="Code",1+MAX(A$5:A532),"")</f>
        <v>45</v>
      </c>
      <c r="B533" s="80" t="s">
        <v>254</v>
      </c>
      <c r="C533" s="80"/>
      <c r="D533" s="81" t="s">
        <v>255</v>
      </c>
      <c r="E533" s="82"/>
      <c r="F533" s="81" t="s">
        <v>256</v>
      </c>
      <c r="G533" s="81" t="s">
        <v>257</v>
      </c>
      <c r="H533" s="82" t="s">
        <v>253</v>
      </c>
      <c r="I533" s="82" t="s">
        <v>258</v>
      </c>
      <c r="J533" s="82" t="s">
        <v>316</v>
      </c>
      <c r="K533" s="83"/>
      <c r="L533" s="84" t="str">
        <f>IF(AND(ISNUMBER(I544),ISNUMBER(H544)),"OK","")</f>
        <v/>
      </c>
      <c r="M533" s="85"/>
    </row>
    <row r="534" spans="1:13" s="86" customFormat="1" ht="13.5">
      <c r="A534" s="79" t="str">
        <f>IF(B534="Code",1+MAX(A$5:A533),"")</f>
        <v/>
      </c>
      <c r="B534" s="87">
        <f>VLOOKUP(A533,BasicHeadings,2,0)</f>
        <v>1104521</v>
      </c>
      <c r="C534" s="88"/>
      <c r="D534" s="87" t="str">
        <f>VLOOKUP(B534,Step1EN,2,0)</f>
        <v>Gas</v>
      </c>
      <c r="E534" s="83">
        <v>1</v>
      </c>
      <c r="F534" s="16"/>
      <c r="G534" s="16"/>
      <c r="H534" s="17"/>
      <c r="I534" s="17"/>
      <c r="J534" s="17" t="s">
        <v>317</v>
      </c>
      <c r="K534" s="83"/>
      <c r="L534" s="89"/>
      <c r="M534" s="16"/>
    </row>
    <row r="535" spans="1:13" s="86" customFormat="1" ht="15" customHeight="1">
      <c r="A535" s="79" t="str">
        <f>IF(B535="Code",1+MAX(A$5:A534),"")</f>
        <v/>
      </c>
      <c r="B535" s="90"/>
      <c r="C535" s="91" t="s">
        <v>307</v>
      </c>
      <c r="D535" s="90"/>
      <c r="E535" s="83">
        <v>2</v>
      </c>
      <c r="F535" s="16"/>
      <c r="G535" s="16"/>
      <c r="H535" s="17"/>
      <c r="I535" s="17"/>
      <c r="J535" s="17" t="s">
        <v>317</v>
      </c>
      <c r="K535" s="83"/>
      <c r="L535" s="89"/>
      <c r="M535" s="16"/>
    </row>
    <row r="536" spans="1:13" s="86" customFormat="1" ht="13.5" customHeight="1">
      <c r="A536" s="79" t="str">
        <f>IF(B536="Code",1+MAX(A$5:A535),"")</f>
        <v/>
      </c>
      <c r="B536" s="92"/>
      <c r="C536" s="211" t="s">
        <v>356</v>
      </c>
      <c r="D536" s="212"/>
      <c r="E536" s="83">
        <v>3</v>
      </c>
      <c r="F536" s="16"/>
      <c r="G536" s="16"/>
      <c r="H536" s="17"/>
      <c r="I536" s="18"/>
      <c r="J536" s="17" t="s">
        <v>317</v>
      </c>
      <c r="K536" s="83"/>
      <c r="L536" s="89"/>
      <c r="M536" s="16"/>
    </row>
    <row r="537" spans="1:13" s="86" customFormat="1" ht="13.5">
      <c r="A537" s="79" t="str">
        <f>IF(B537="Code",1+MAX(A$5:A536),"")</f>
        <v/>
      </c>
      <c r="B537" s="93"/>
      <c r="C537" s="213"/>
      <c r="D537" s="214"/>
      <c r="E537" s="94">
        <v>4</v>
      </c>
      <c r="F537" s="16"/>
      <c r="G537" s="16"/>
      <c r="H537" s="17"/>
      <c r="I537" s="17"/>
      <c r="J537" s="17" t="s">
        <v>317</v>
      </c>
      <c r="K537" s="83"/>
      <c r="L537" s="89"/>
      <c r="M537" s="16"/>
    </row>
    <row r="538" spans="1:13" s="86" customFormat="1" ht="13.5">
      <c r="A538" s="79" t="str">
        <f>IF(B538="Code",1+MAX(A$5:A537),"")</f>
        <v/>
      </c>
      <c r="B538" s="95" t="s">
        <v>355</v>
      </c>
      <c r="C538" s="109"/>
      <c r="D538" s="96" t="str">
        <f>IF(ISNUMBER(C538),VLOOKUP(C538,Approaches,2,0),"")</f>
        <v/>
      </c>
      <c r="E538" s="83">
        <v>5</v>
      </c>
      <c r="F538" s="16"/>
      <c r="G538" s="17"/>
      <c r="H538" s="110"/>
      <c r="I538" s="19"/>
      <c r="J538" s="17" t="s">
        <v>317</v>
      </c>
      <c r="K538" s="94"/>
      <c r="L538" s="89"/>
      <c r="M538" s="16"/>
    </row>
    <row r="539" spans="1:13" s="86" customFormat="1" ht="13.5">
      <c r="A539" s="79"/>
      <c r="B539" s="95" t="s">
        <v>355</v>
      </c>
      <c r="C539" s="109"/>
      <c r="D539" s="93" t="str">
        <f>IF(ISNUMBER(C539),VLOOKUP(C539,Approaches,2,0),"")</f>
        <v/>
      </c>
      <c r="E539" s="83">
        <v>6</v>
      </c>
      <c r="F539" s="16"/>
      <c r="G539" s="17"/>
      <c r="H539" s="110"/>
      <c r="I539" s="19"/>
      <c r="J539" s="17"/>
      <c r="K539" s="94"/>
      <c r="L539" s="89"/>
      <c r="M539" s="16"/>
    </row>
    <row r="540" spans="1:13" s="86" customFormat="1" ht="13.5">
      <c r="A540" s="79"/>
      <c r="B540" s="95" t="s">
        <v>355</v>
      </c>
      <c r="C540" s="109"/>
      <c r="D540" s="93" t="str">
        <f>IF(ISNUMBER(C540),VLOOKUP(C540,Approaches,2,0),"")</f>
        <v/>
      </c>
      <c r="E540" s="83">
        <v>7</v>
      </c>
      <c r="F540" s="16"/>
      <c r="G540" s="17"/>
      <c r="H540" s="110"/>
      <c r="I540" s="19"/>
      <c r="J540" s="17"/>
      <c r="K540" s="94"/>
      <c r="L540" s="89"/>
      <c r="M540" s="16"/>
    </row>
    <row r="541" spans="1:13" s="86" customFormat="1" ht="13.5">
      <c r="A541" s="79"/>
      <c r="B541" s="95" t="s">
        <v>355</v>
      </c>
      <c r="C541" s="109"/>
      <c r="D541" s="93" t="str">
        <f>IF(ISNUMBER(C541),VLOOKUP(C541,Approaches,2,0),"")</f>
        <v/>
      </c>
      <c r="E541" s="83">
        <v>8</v>
      </c>
      <c r="F541" s="16"/>
      <c r="G541" s="17"/>
      <c r="H541" s="110"/>
      <c r="I541" s="19"/>
      <c r="J541" s="17"/>
      <c r="K541" s="94"/>
      <c r="L541" s="89"/>
      <c r="M541" s="16"/>
    </row>
    <row r="542" spans="1:13" s="86" customFormat="1" ht="13.5">
      <c r="A542" s="79"/>
      <c r="B542" s="95" t="s">
        <v>355</v>
      </c>
      <c r="C542" s="109"/>
      <c r="D542" s="97" t="str">
        <f>IF(ISNUMBER(C542),VLOOKUP(C542,Approaches,2,0),"")</f>
        <v/>
      </c>
      <c r="E542" s="83">
        <v>9</v>
      </c>
      <c r="F542" s="16"/>
      <c r="G542" s="17"/>
      <c r="H542" s="110"/>
      <c r="I542" s="19"/>
      <c r="J542" s="17"/>
      <c r="K542" s="94"/>
      <c r="L542" s="89"/>
      <c r="M542" s="16"/>
    </row>
    <row r="543" spans="1:13" s="86" customFormat="1" ht="14.25" thickBot="1">
      <c r="A543" s="79"/>
      <c r="B543" s="98"/>
      <c r="C543" s="98"/>
      <c r="D543" s="93"/>
      <c r="E543" s="83">
        <v>10</v>
      </c>
      <c r="F543" s="16"/>
      <c r="G543" s="17"/>
      <c r="H543" s="110"/>
      <c r="I543" s="20"/>
      <c r="J543" s="17"/>
      <c r="K543" s="94"/>
      <c r="L543" s="89"/>
      <c r="M543" s="16"/>
    </row>
    <row r="544" spans="1:13" s="86" customFormat="1" ht="14.25" thickBot="1">
      <c r="A544" s="79" t="str">
        <f>IF(B544="Code",1+MAX(A$5:A538),"")</f>
        <v/>
      </c>
      <c r="B544" s="99"/>
      <c r="C544" s="99"/>
      <c r="D544" s="99"/>
      <c r="E544" s="100"/>
      <c r="F544" s="101"/>
      <c r="G544" s="99" t="s">
        <v>259</v>
      </c>
      <c r="H544" s="102">
        <f>B534</f>
        <v>1104521</v>
      </c>
      <c r="I544" s="111"/>
      <c r="J544" s="100" t="s">
        <v>317</v>
      </c>
      <c r="K544" s="100"/>
      <c r="L544" s="100"/>
      <c r="M544" s="100"/>
    </row>
    <row r="545" spans="1:13" s="86" customFormat="1" ht="14.25" thickBot="1">
      <c r="A545" s="79">
        <f>IF(B545="Code",1+MAX(A$5:A544),"")</f>
        <v>46</v>
      </c>
      <c r="B545" s="80" t="s">
        <v>254</v>
      </c>
      <c r="C545" s="80"/>
      <c r="D545" s="81" t="s">
        <v>255</v>
      </c>
      <c r="E545" s="82"/>
      <c r="F545" s="81" t="s">
        <v>256</v>
      </c>
      <c r="G545" s="81" t="s">
        <v>257</v>
      </c>
      <c r="H545" s="82" t="s">
        <v>253</v>
      </c>
      <c r="I545" s="82" t="s">
        <v>258</v>
      </c>
      <c r="J545" s="82" t="s">
        <v>316</v>
      </c>
      <c r="K545" s="83"/>
      <c r="L545" s="84" t="str">
        <f>IF(AND(ISNUMBER(I556),ISNUMBER(H556)),"OK","")</f>
        <v/>
      </c>
      <c r="M545" s="85"/>
    </row>
    <row r="546" spans="1:13" s="86" customFormat="1" ht="13.5">
      <c r="A546" s="79" t="str">
        <f>IF(B546="Code",1+MAX(A$5:A545),"")</f>
        <v/>
      </c>
      <c r="B546" s="87">
        <f>VLOOKUP(A545,BasicHeadings,2,0)</f>
        <v>1104531</v>
      </c>
      <c r="C546" s="88"/>
      <c r="D546" s="87" t="str">
        <f>VLOOKUP(B546,Step1EN,2,0)</f>
        <v>Other fuels</v>
      </c>
      <c r="E546" s="83">
        <v>1</v>
      </c>
      <c r="F546" s="16"/>
      <c r="G546" s="16"/>
      <c r="H546" s="17"/>
      <c r="I546" s="17"/>
      <c r="J546" s="17" t="s">
        <v>317</v>
      </c>
      <c r="K546" s="83"/>
      <c r="L546" s="89"/>
      <c r="M546" s="16"/>
    </row>
    <row r="547" spans="1:13" s="86" customFormat="1" ht="15" customHeight="1">
      <c r="A547" s="79" t="str">
        <f>IF(B547="Code",1+MAX(A$5:A546),"")</f>
        <v/>
      </c>
      <c r="B547" s="90"/>
      <c r="C547" s="91" t="s">
        <v>307</v>
      </c>
      <c r="D547" s="90"/>
      <c r="E547" s="83">
        <v>2</v>
      </c>
      <c r="F547" s="16"/>
      <c r="G547" s="16"/>
      <c r="H547" s="17"/>
      <c r="I547" s="17"/>
      <c r="J547" s="17" t="s">
        <v>317</v>
      </c>
      <c r="K547" s="83"/>
      <c r="L547" s="89"/>
      <c r="M547" s="16"/>
    </row>
    <row r="548" spans="1:13" s="86" customFormat="1" ht="13.5" customHeight="1">
      <c r="A548" s="79" t="str">
        <f>IF(B548="Code",1+MAX(A$5:A547),"")</f>
        <v/>
      </c>
      <c r="B548" s="92"/>
      <c r="C548" s="211" t="s">
        <v>356</v>
      </c>
      <c r="D548" s="212"/>
      <c r="E548" s="83">
        <v>3</v>
      </c>
      <c r="F548" s="16"/>
      <c r="G548" s="16"/>
      <c r="H548" s="17"/>
      <c r="I548" s="18"/>
      <c r="J548" s="17" t="s">
        <v>317</v>
      </c>
      <c r="K548" s="83"/>
      <c r="L548" s="89"/>
      <c r="M548" s="16"/>
    </row>
    <row r="549" spans="1:13" s="86" customFormat="1" ht="13.5">
      <c r="A549" s="79" t="str">
        <f>IF(B549="Code",1+MAX(A$5:A548),"")</f>
        <v/>
      </c>
      <c r="B549" s="93"/>
      <c r="C549" s="213"/>
      <c r="D549" s="214"/>
      <c r="E549" s="94">
        <v>4</v>
      </c>
      <c r="F549" s="16"/>
      <c r="G549" s="16"/>
      <c r="H549" s="17"/>
      <c r="I549" s="17"/>
      <c r="J549" s="17" t="s">
        <v>317</v>
      </c>
      <c r="K549" s="83"/>
      <c r="L549" s="89"/>
      <c r="M549" s="16"/>
    </row>
    <row r="550" spans="1:13" s="86" customFormat="1" ht="13.5">
      <c r="A550" s="79" t="str">
        <f>IF(B550="Code",1+MAX(A$5:A549),"")</f>
        <v/>
      </c>
      <c r="B550" s="95" t="s">
        <v>355</v>
      </c>
      <c r="C550" s="109"/>
      <c r="D550" s="96" t="str">
        <f>IF(ISNUMBER(C550),VLOOKUP(C550,Approaches,2,0),"")</f>
        <v/>
      </c>
      <c r="E550" s="83">
        <v>5</v>
      </c>
      <c r="F550" s="16"/>
      <c r="G550" s="17"/>
      <c r="H550" s="110"/>
      <c r="I550" s="19"/>
      <c r="J550" s="17" t="s">
        <v>317</v>
      </c>
      <c r="K550" s="94"/>
      <c r="L550" s="89"/>
      <c r="M550" s="16"/>
    </row>
    <row r="551" spans="1:13" s="86" customFormat="1" ht="13.5">
      <c r="A551" s="79"/>
      <c r="B551" s="95" t="s">
        <v>355</v>
      </c>
      <c r="C551" s="109"/>
      <c r="D551" s="93" t="str">
        <f>IF(ISNUMBER(C551),VLOOKUP(C551,Approaches,2,0),"")</f>
        <v/>
      </c>
      <c r="E551" s="83">
        <v>6</v>
      </c>
      <c r="F551" s="16"/>
      <c r="G551" s="17"/>
      <c r="H551" s="110"/>
      <c r="I551" s="19"/>
      <c r="J551" s="17"/>
      <c r="K551" s="94"/>
      <c r="L551" s="89"/>
      <c r="M551" s="16"/>
    </row>
    <row r="552" spans="1:13" s="86" customFormat="1" ht="13.5">
      <c r="A552" s="79"/>
      <c r="B552" s="95" t="s">
        <v>355</v>
      </c>
      <c r="C552" s="109"/>
      <c r="D552" s="93" t="str">
        <f>IF(ISNUMBER(C552),VLOOKUP(C552,Approaches,2,0),"")</f>
        <v/>
      </c>
      <c r="E552" s="83">
        <v>7</v>
      </c>
      <c r="F552" s="16"/>
      <c r="G552" s="17"/>
      <c r="H552" s="110"/>
      <c r="I552" s="19"/>
      <c r="J552" s="17"/>
      <c r="K552" s="94"/>
      <c r="L552" s="89"/>
      <c r="M552" s="16"/>
    </row>
    <row r="553" spans="1:13" s="86" customFormat="1" ht="13.5">
      <c r="A553" s="79"/>
      <c r="B553" s="95" t="s">
        <v>355</v>
      </c>
      <c r="C553" s="109"/>
      <c r="D553" s="93" t="str">
        <f>IF(ISNUMBER(C553),VLOOKUP(C553,Approaches,2,0),"")</f>
        <v/>
      </c>
      <c r="E553" s="83">
        <v>8</v>
      </c>
      <c r="F553" s="16"/>
      <c r="G553" s="17"/>
      <c r="H553" s="110"/>
      <c r="I553" s="19"/>
      <c r="J553" s="17"/>
      <c r="K553" s="94"/>
      <c r="L553" s="89"/>
      <c r="M553" s="16"/>
    </row>
    <row r="554" spans="1:13" s="86" customFormat="1" ht="13.5">
      <c r="A554" s="79"/>
      <c r="B554" s="95" t="s">
        <v>355</v>
      </c>
      <c r="C554" s="109"/>
      <c r="D554" s="97" t="str">
        <f>IF(ISNUMBER(C554),VLOOKUP(C554,Approaches,2,0),"")</f>
        <v/>
      </c>
      <c r="E554" s="83">
        <v>9</v>
      </c>
      <c r="F554" s="16"/>
      <c r="G554" s="17"/>
      <c r="H554" s="110"/>
      <c r="I554" s="19"/>
      <c r="J554" s="17"/>
      <c r="K554" s="94"/>
      <c r="L554" s="89"/>
      <c r="M554" s="16"/>
    </row>
    <row r="555" spans="1:13" s="86" customFormat="1" ht="14.25" thickBot="1">
      <c r="A555" s="79"/>
      <c r="B555" s="98"/>
      <c r="C555" s="98"/>
      <c r="D555" s="93"/>
      <c r="E555" s="83">
        <v>10</v>
      </c>
      <c r="F555" s="16"/>
      <c r="G555" s="17"/>
      <c r="H555" s="110"/>
      <c r="I555" s="20"/>
      <c r="J555" s="17"/>
      <c r="K555" s="94"/>
      <c r="L555" s="89"/>
      <c r="M555" s="16"/>
    </row>
    <row r="556" spans="1:13" s="86" customFormat="1" ht="14.25" thickBot="1">
      <c r="A556" s="79" t="str">
        <f>IF(B556="Code",1+MAX(A$5:A550),"")</f>
        <v/>
      </c>
      <c r="B556" s="99"/>
      <c r="C556" s="99"/>
      <c r="D556" s="99"/>
      <c r="E556" s="100"/>
      <c r="F556" s="101"/>
      <c r="G556" s="99" t="s">
        <v>259</v>
      </c>
      <c r="H556" s="102">
        <f>B546</f>
        <v>1104531</v>
      </c>
      <c r="I556" s="111"/>
      <c r="J556" s="100" t="s">
        <v>317</v>
      </c>
      <c r="K556" s="100"/>
      <c r="L556" s="100"/>
      <c r="M556" s="100"/>
    </row>
    <row r="557" spans="1:13" s="86" customFormat="1" ht="14.25" thickBot="1">
      <c r="A557" s="79">
        <f>IF(B557="Code",1+MAX(A$5:A556),"")</f>
        <v>47</v>
      </c>
      <c r="B557" s="80" t="s">
        <v>254</v>
      </c>
      <c r="C557" s="80"/>
      <c r="D557" s="81" t="s">
        <v>255</v>
      </c>
      <c r="E557" s="82"/>
      <c r="F557" s="81" t="s">
        <v>256</v>
      </c>
      <c r="G557" s="81" t="s">
        <v>257</v>
      </c>
      <c r="H557" s="82" t="s">
        <v>253</v>
      </c>
      <c r="I557" s="82" t="s">
        <v>258</v>
      </c>
      <c r="J557" s="82" t="s">
        <v>316</v>
      </c>
      <c r="K557" s="83"/>
      <c r="L557" s="84" t="str">
        <f>IF(AND(ISNUMBER(I568),ISNUMBER(H568)),"OK","")</f>
        <v/>
      </c>
      <c r="M557" s="85"/>
    </row>
    <row r="558" spans="1:13" s="86" customFormat="1" ht="13.5">
      <c r="A558" s="79" t="str">
        <f>IF(B558="Code",1+MAX(A$5:A557),"")</f>
        <v/>
      </c>
      <c r="B558" s="87">
        <f>VLOOKUP(A557,BasicHeadings,2,0)</f>
        <v>1105111</v>
      </c>
      <c r="C558" s="88"/>
      <c r="D558" s="87" t="str">
        <f>VLOOKUP(B558,Step1EN,2,0)</f>
        <v>Furniture and furnishings</v>
      </c>
      <c r="E558" s="83">
        <v>1</v>
      </c>
      <c r="F558" s="16"/>
      <c r="G558" s="16"/>
      <c r="H558" s="17"/>
      <c r="I558" s="17"/>
      <c r="J558" s="17" t="s">
        <v>317</v>
      </c>
      <c r="K558" s="83"/>
      <c r="L558" s="89"/>
      <c r="M558" s="16"/>
    </row>
    <row r="559" spans="1:13" s="86" customFormat="1" ht="15" customHeight="1">
      <c r="A559" s="79" t="str">
        <f>IF(B559="Code",1+MAX(A$5:A558),"")</f>
        <v/>
      </c>
      <c r="B559" s="90"/>
      <c r="C559" s="91" t="s">
        <v>307</v>
      </c>
      <c r="D559" s="90"/>
      <c r="E559" s="83">
        <v>2</v>
      </c>
      <c r="F559" s="16"/>
      <c r="G559" s="16"/>
      <c r="H559" s="17"/>
      <c r="I559" s="17"/>
      <c r="J559" s="17" t="s">
        <v>317</v>
      </c>
      <c r="K559" s="83"/>
      <c r="L559" s="89"/>
      <c r="M559" s="16"/>
    </row>
    <row r="560" spans="1:13" s="86" customFormat="1" ht="13.5" customHeight="1">
      <c r="A560" s="79" t="str">
        <f>IF(B560="Code",1+MAX(A$5:A559),"")</f>
        <v/>
      </c>
      <c r="B560" s="92"/>
      <c r="C560" s="211" t="s">
        <v>356</v>
      </c>
      <c r="D560" s="212"/>
      <c r="E560" s="83">
        <v>3</v>
      </c>
      <c r="F560" s="16"/>
      <c r="G560" s="16"/>
      <c r="H560" s="17"/>
      <c r="I560" s="18"/>
      <c r="J560" s="17" t="s">
        <v>317</v>
      </c>
      <c r="K560" s="83"/>
      <c r="L560" s="89"/>
      <c r="M560" s="16"/>
    </row>
    <row r="561" spans="1:13" s="86" customFormat="1" ht="13.5">
      <c r="A561" s="79" t="str">
        <f>IF(B561="Code",1+MAX(A$5:A560),"")</f>
        <v/>
      </c>
      <c r="B561" s="93"/>
      <c r="C561" s="213"/>
      <c r="D561" s="214"/>
      <c r="E561" s="94">
        <v>4</v>
      </c>
      <c r="F561" s="16"/>
      <c r="G561" s="16"/>
      <c r="H561" s="17"/>
      <c r="I561" s="17"/>
      <c r="J561" s="17" t="s">
        <v>317</v>
      </c>
      <c r="K561" s="83"/>
      <c r="L561" s="89"/>
      <c r="M561" s="16"/>
    </row>
    <row r="562" spans="1:13" s="86" customFormat="1" ht="13.5">
      <c r="A562" s="79" t="str">
        <f>IF(B562="Code",1+MAX(A$5:A561),"")</f>
        <v/>
      </c>
      <c r="B562" s="95" t="s">
        <v>355</v>
      </c>
      <c r="C562" s="109"/>
      <c r="D562" s="96" t="str">
        <f>IF(ISNUMBER(C562),VLOOKUP(C562,Approaches,2,0),"")</f>
        <v/>
      </c>
      <c r="E562" s="83">
        <v>5</v>
      </c>
      <c r="F562" s="16"/>
      <c r="G562" s="17"/>
      <c r="H562" s="110"/>
      <c r="I562" s="19"/>
      <c r="J562" s="17" t="s">
        <v>317</v>
      </c>
      <c r="K562" s="94"/>
      <c r="L562" s="89"/>
      <c r="M562" s="16"/>
    </row>
    <row r="563" spans="1:13" s="86" customFormat="1" ht="13.5">
      <c r="A563" s="79"/>
      <c r="B563" s="95" t="s">
        <v>355</v>
      </c>
      <c r="C563" s="109"/>
      <c r="D563" s="93" t="str">
        <f>IF(ISNUMBER(C563),VLOOKUP(C563,Approaches,2,0),"")</f>
        <v/>
      </c>
      <c r="E563" s="83">
        <v>6</v>
      </c>
      <c r="F563" s="16"/>
      <c r="G563" s="17"/>
      <c r="H563" s="110"/>
      <c r="I563" s="19"/>
      <c r="J563" s="17"/>
      <c r="K563" s="94"/>
      <c r="L563" s="89"/>
      <c r="M563" s="16"/>
    </row>
    <row r="564" spans="1:13" s="86" customFormat="1" ht="13.5">
      <c r="A564" s="79"/>
      <c r="B564" s="95" t="s">
        <v>355</v>
      </c>
      <c r="C564" s="109"/>
      <c r="D564" s="93" t="str">
        <f>IF(ISNUMBER(C564),VLOOKUP(C564,Approaches,2,0),"")</f>
        <v/>
      </c>
      <c r="E564" s="83">
        <v>7</v>
      </c>
      <c r="F564" s="16"/>
      <c r="G564" s="17"/>
      <c r="H564" s="110"/>
      <c r="I564" s="19"/>
      <c r="J564" s="17"/>
      <c r="K564" s="94"/>
      <c r="L564" s="89"/>
      <c r="M564" s="16"/>
    </row>
    <row r="565" spans="1:13" s="86" customFormat="1" ht="13.5">
      <c r="A565" s="79"/>
      <c r="B565" s="95" t="s">
        <v>355</v>
      </c>
      <c r="C565" s="109"/>
      <c r="D565" s="93" t="str">
        <f>IF(ISNUMBER(C565),VLOOKUP(C565,Approaches,2,0),"")</f>
        <v/>
      </c>
      <c r="E565" s="83">
        <v>8</v>
      </c>
      <c r="F565" s="16"/>
      <c r="G565" s="17"/>
      <c r="H565" s="110"/>
      <c r="I565" s="19"/>
      <c r="J565" s="17"/>
      <c r="K565" s="94"/>
      <c r="L565" s="89"/>
      <c r="M565" s="16"/>
    </row>
    <row r="566" spans="1:13" s="86" customFormat="1" ht="13.5">
      <c r="A566" s="79"/>
      <c r="B566" s="95" t="s">
        <v>355</v>
      </c>
      <c r="C566" s="109"/>
      <c r="D566" s="97" t="str">
        <f>IF(ISNUMBER(C566),VLOOKUP(C566,Approaches,2,0),"")</f>
        <v/>
      </c>
      <c r="E566" s="83">
        <v>9</v>
      </c>
      <c r="F566" s="16"/>
      <c r="G566" s="17"/>
      <c r="H566" s="110"/>
      <c r="I566" s="19"/>
      <c r="J566" s="17"/>
      <c r="K566" s="94"/>
      <c r="L566" s="89"/>
      <c r="M566" s="16"/>
    </row>
    <row r="567" spans="1:13" s="86" customFormat="1" ht="14.25" thickBot="1">
      <c r="A567" s="79"/>
      <c r="B567" s="98"/>
      <c r="C567" s="98"/>
      <c r="D567" s="93"/>
      <c r="E567" s="83">
        <v>10</v>
      </c>
      <c r="F567" s="16"/>
      <c r="G567" s="17"/>
      <c r="H567" s="110"/>
      <c r="I567" s="20"/>
      <c r="J567" s="17"/>
      <c r="K567" s="94"/>
      <c r="L567" s="89"/>
      <c r="M567" s="16"/>
    </row>
    <row r="568" spans="1:13" s="86" customFormat="1" ht="14.25" thickBot="1">
      <c r="A568" s="79" t="str">
        <f>IF(B568="Code",1+MAX(A$5:A562),"")</f>
        <v/>
      </c>
      <c r="B568" s="99"/>
      <c r="C568" s="99"/>
      <c r="D568" s="99"/>
      <c r="E568" s="100"/>
      <c r="F568" s="101"/>
      <c r="G568" s="99" t="s">
        <v>259</v>
      </c>
      <c r="H568" s="102">
        <f>B558</f>
        <v>1105111</v>
      </c>
      <c r="I568" s="111"/>
      <c r="J568" s="100" t="s">
        <v>317</v>
      </c>
      <c r="K568" s="100"/>
      <c r="L568" s="100"/>
      <c r="M568" s="100"/>
    </row>
    <row r="569" spans="1:13" s="86" customFormat="1" ht="14.25" thickBot="1">
      <c r="A569" s="79">
        <f>IF(B569="Code",1+MAX(A$5:A568),"")</f>
        <v>48</v>
      </c>
      <c r="B569" s="80" t="s">
        <v>254</v>
      </c>
      <c r="C569" s="80"/>
      <c r="D569" s="81" t="s">
        <v>255</v>
      </c>
      <c r="E569" s="82"/>
      <c r="F569" s="81" t="s">
        <v>256</v>
      </c>
      <c r="G569" s="81" t="s">
        <v>257</v>
      </c>
      <c r="H569" s="82" t="s">
        <v>253</v>
      </c>
      <c r="I569" s="82" t="s">
        <v>258</v>
      </c>
      <c r="J569" s="82" t="s">
        <v>316</v>
      </c>
      <c r="K569" s="83"/>
      <c r="L569" s="84" t="str">
        <f>IF(AND(ISNUMBER(I580),ISNUMBER(H580)),"OK","")</f>
        <v/>
      </c>
      <c r="M569" s="85"/>
    </row>
    <row r="570" spans="1:13" s="86" customFormat="1" ht="13.5">
      <c r="A570" s="79" t="str">
        <f>IF(B570="Code",1+MAX(A$5:A569),"")</f>
        <v/>
      </c>
      <c r="B570" s="87">
        <f>VLOOKUP(A569,BasicHeadings,2,0)</f>
        <v>1105121</v>
      </c>
      <c r="C570" s="88"/>
      <c r="D570" s="87" t="str">
        <f>VLOOKUP(B570,Step1EN,2,0)</f>
        <v>Carpets and other floor coverings</v>
      </c>
      <c r="E570" s="83">
        <v>1</v>
      </c>
      <c r="F570" s="16"/>
      <c r="G570" s="16"/>
      <c r="H570" s="17"/>
      <c r="I570" s="17"/>
      <c r="J570" s="17" t="s">
        <v>317</v>
      </c>
      <c r="K570" s="83"/>
      <c r="L570" s="89"/>
      <c r="M570" s="16"/>
    </row>
    <row r="571" spans="1:13" s="86" customFormat="1" ht="15" customHeight="1">
      <c r="A571" s="79" t="str">
        <f>IF(B571="Code",1+MAX(A$5:A570),"")</f>
        <v/>
      </c>
      <c r="B571" s="90"/>
      <c r="C571" s="91" t="s">
        <v>307</v>
      </c>
      <c r="D571" s="90"/>
      <c r="E571" s="83">
        <v>2</v>
      </c>
      <c r="F571" s="16"/>
      <c r="G571" s="16"/>
      <c r="H571" s="17"/>
      <c r="I571" s="17"/>
      <c r="J571" s="17" t="s">
        <v>317</v>
      </c>
      <c r="K571" s="83"/>
      <c r="L571" s="89"/>
      <c r="M571" s="16"/>
    </row>
    <row r="572" spans="1:13" s="86" customFormat="1" ht="13.5" customHeight="1">
      <c r="A572" s="79" t="str">
        <f>IF(B572="Code",1+MAX(A$5:A571),"")</f>
        <v/>
      </c>
      <c r="B572" s="92"/>
      <c r="C572" s="211" t="s">
        <v>356</v>
      </c>
      <c r="D572" s="212"/>
      <c r="E572" s="83">
        <v>3</v>
      </c>
      <c r="F572" s="16"/>
      <c r="G572" s="16"/>
      <c r="H572" s="17"/>
      <c r="I572" s="18"/>
      <c r="J572" s="17" t="s">
        <v>317</v>
      </c>
      <c r="K572" s="83"/>
      <c r="L572" s="89"/>
      <c r="M572" s="16"/>
    </row>
    <row r="573" spans="1:13" s="86" customFormat="1" ht="13.5">
      <c r="A573" s="79" t="str">
        <f>IF(B573="Code",1+MAX(A$5:A572),"")</f>
        <v/>
      </c>
      <c r="B573" s="93"/>
      <c r="C573" s="213"/>
      <c r="D573" s="214"/>
      <c r="E573" s="94">
        <v>4</v>
      </c>
      <c r="F573" s="16"/>
      <c r="G573" s="16"/>
      <c r="H573" s="17"/>
      <c r="I573" s="17"/>
      <c r="J573" s="17" t="s">
        <v>317</v>
      </c>
      <c r="K573" s="83"/>
      <c r="L573" s="89"/>
      <c r="M573" s="16"/>
    </row>
    <row r="574" spans="1:13" s="86" customFormat="1" ht="13.5">
      <c r="A574" s="79" t="str">
        <f>IF(B574="Code",1+MAX(A$5:A573),"")</f>
        <v/>
      </c>
      <c r="B574" s="95" t="s">
        <v>355</v>
      </c>
      <c r="C574" s="109"/>
      <c r="D574" s="96" t="str">
        <f>IF(ISNUMBER(C574),VLOOKUP(C574,Approaches,2,0),"")</f>
        <v/>
      </c>
      <c r="E574" s="83">
        <v>5</v>
      </c>
      <c r="F574" s="16"/>
      <c r="G574" s="17"/>
      <c r="H574" s="110"/>
      <c r="I574" s="19"/>
      <c r="J574" s="17" t="s">
        <v>317</v>
      </c>
      <c r="K574" s="94"/>
      <c r="L574" s="89"/>
      <c r="M574" s="16"/>
    </row>
    <row r="575" spans="1:13" s="86" customFormat="1" ht="13.5">
      <c r="A575" s="79"/>
      <c r="B575" s="95" t="s">
        <v>355</v>
      </c>
      <c r="C575" s="109"/>
      <c r="D575" s="93" t="str">
        <f>IF(ISNUMBER(C575),VLOOKUP(C575,Approaches,2,0),"")</f>
        <v/>
      </c>
      <c r="E575" s="83">
        <v>6</v>
      </c>
      <c r="F575" s="16"/>
      <c r="G575" s="17"/>
      <c r="H575" s="110"/>
      <c r="I575" s="19"/>
      <c r="J575" s="17"/>
      <c r="K575" s="94"/>
      <c r="L575" s="89"/>
      <c r="M575" s="16"/>
    </row>
    <row r="576" spans="1:13" s="86" customFormat="1" ht="13.5">
      <c r="A576" s="79"/>
      <c r="B576" s="95" t="s">
        <v>355</v>
      </c>
      <c r="C576" s="109"/>
      <c r="D576" s="93" t="str">
        <f>IF(ISNUMBER(C576),VLOOKUP(C576,Approaches,2,0),"")</f>
        <v/>
      </c>
      <c r="E576" s="83">
        <v>7</v>
      </c>
      <c r="F576" s="16"/>
      <c r="G576" s="17"/>
      <c r="H576" s="110"/>
      <c r="I576" s="19"/>
      <c r="J576" s="17"/>
      <c r="K576" s="94"/>
      <c r="L576" s="89"/>
      <c r="M576" s="16"/>
    </row>
    <row r="577" spans="1:13" s="86" customFormat="1" ht="13.5">
      <c r="A577" s="79"/>
      <c r="B577" s="95" t="s">
        <v>355</v>
      </c>
      <c r="C577" s="109"/>
      <c r="D577" s="93" t="str">
        <f>IF(ISNUMBER(C577),VLOOKUP(C577,Approaches,2,0),"")</f>
        <v/>
      </c>
      <c r="E577" s="83">
        <v>8</v>
      </c>
      <c r="F577" s="16"/>
      <c r="G577" s="17"/>
      <c r="H577" s="110"/>
      <c r="I577" s="19"/>
      <c r="J577" s="17"/>
      <c r="K577" s="94"/>
      <c r="L577" s="89"/>
      <c r="M577" s="16"/>
    </row>
    <row r="578" spans="1:13" s="86" customFormat="1" ht="13.5">
      <c r="A578" s="79"/>
      <c r="B578" s="95" t="s">
        <v>355</v>
      </c>
      <c r="C578" s="109"/>
      <c r="D578" s="97" t="str">
        <f>IF(ISNUMBER(C578),VLOOKUP(C578,Approaches,2,0),"")</f>
        <v/>
      </c>
      <c r="E578" s="83">
        <v>9</v>
      </c>
      <c r="F578" s="16"/>
      <c r="G578" s="17"/>
      <c r="H578" s="110"/>
      <c r="I578" s="19"/>
      <c r="J578" s="17"/>
      <c r="K578" s="94"/>
      <c r="L578" s="89"/>
      <c r="M578" s="16"/>
    </row>
    <row r="579" spans="1:13" s="86" customFormat="1" ht="14.25" thickBot="1">
      <c r="A579" s="79"/>
      <c r="B579" s="98"/>
      <c r="C579" s="98"/>
      <c r="D579" s="93"/>
      <c r="E579" s="83">
        <v>10</v>
      </c>
      <c r="F579" s="16"/>
      <c r="G579" s="17"/>
      <c r="H579" s="110"/>
      <c r="I579" s="20"/>
      <c r="J579" s="17"/>
      <c r="K579" s="94"/>
      <c r="L579" s="89"/>
      <c r="M579" s="16"/>
    </row>
    <row r="580" spans="1:13" s="86" customFormat="1" ht="14.25" thickBot="1">
      <c r="A580" s="79" t="str">
        <f>IF(B580="Code",1+MAX(A$5:A574),"")</f>
        <v/>
      </c>
      <c r="B580" s="99"/>
      <c r="C580" s="99"/>
      <c r="D580" s="99"/>
      <c r="E580" s="100"/>
      <c r="F580" s="101"/>
      <c r="G580" s="99" t="s">
        <v>259</v>
      </c>
      <c r="H580" s="102">
        <f>B570</f>
        <v>1105121</v>
      </c>
      <c r="I580" s="111"/>
      <c r="J580" s="100" t="s">
        <v>317</v>
      </c>
      <c r="K580" s="100"/>
      <c r="L580" s="100"/>
      <c r="M580" s="100"/>
    </row>
    <row r="581" spans="1:13" s="86" customFormat="1" ht="14.25" thickBot="1">
      <c r="A581" s="79">
        <f>IF(B581="Code",1+MAX(A$5:A580),"")</f>
        <v>49</v>
      </c>
      <c r="B581" s="80" t="s">
        <v>254</v>
      </c>
      <c r="C581" s="80"/>
      <c r="D581" s="81" t="s">
        <v>255</v>
      </c>
      <c r="E581" s="82"/>
      <c r="F581" s="81" t="s">
        <v>256</v>
      </c>
      <c r="G581" s="81" t="s">
        <v>257</v>
      </c>
      <c r="H581" s="82" t="s">
        <v>253</v>
      </c>
      <c r="I581" s="82" t="s">
        <v>258</v>
      </c>
      <c r="J581" s="82" t="s">
        <v>316</v>
      </c>
      <c r="K581" s="83"/>
      <c r="L581" s="84" t="str">
        <f>IF(AND(ISNUMBER(I592),ISNUMBER(H592)),"OK","")</f>
        <v/>
      </c>
      <c r="M581" s="85"/>
    </row>
    <row r="582" spans="1:13" s="86" customFormat="1" ht="13.5">
      <c r="A582" s="79" t="str">
        <f>IF(B582="Code",1+MAX(A$5:A581),"")</f>
        <v/>
      </c>
      <c r="B582" s="87">
        <f>VLOOKUP(A581,BasicHeadings,2,0)</f>
        <v>1105131</v>
      </c>
      <c r="C582" s="88"/>
      <c r="D582" s="87" t="str">
        <f>VLOOKUP(B582,Step1EN,2,0)</f>
        <v>Repair of furniture, furnishings and floor coverings</v>
      </c>
      <c r="E582" s="83">
        <v>1</v>
      </c>
      <c r="F582" s="16"/>
      <c r="G582" s="16"/>
      <c r="H582" s="17"/>
      <c r="I582" s="17"/>
      <c r="J582" s="17" t="s">
        <v>317</v>
      </c>
      <c r="K582" s="83"/>
      <c r="L582" s="89"/>
      <c r="M582" s="16"/>
    </row>
    <row r="583" spans="1:13" s="86" customFormat="1" ht="15" customHeight="1">
      <c r="A583" s="79" t="str">
        <f>IF(B583="Code",1+MAX(A$5:A582),"")</f>
        <v/>
      </c>
      <c r="B583" s="90"/>
      <c r="C583" s="91" t="s">
        <v>307</v>
      </c>
      <c r="D583" s="90"/>
      <c r="E583" s="83">
        <v>2</v>
      </c>
      <c r="F583" s="16"/>
      <c r="G583" s="16"/>
      <c r="H583" s="17"/>
      <c r="I583" s="17"/>
      <c r="J583" s="17" t="s">
        <v>317</v>
      </c>
      <c r="K583" s="83"/>
      <c r="L583" s="89"/>
      <c r="M583" s="16"/>
    </row>
    <row r="584" spans="1:13" s="86" customFormat="1" ht="13.5" customHeight="1">
      <c r="A584" s="79" t="str">
        <f>IF(B584="Code",1+MAX(A$5:A583),"")</f>
        <v/>
      </c>
      <c r="B584" s="92"/>
      <c r="C584" s="211" t="s">
        <v>356</v>
      </c>
      <c r="D584" s="212"/>
      <c r="E584" s="83">
        <v>3</v>
      </c>
      <c r="F584" s="16"/>
      <c r="G584" s="16"/>
      <c r="H584" s="17"/>
      <c r="I584" s="18"/>
      <c r="J584" s="17" t="s">
        <v>317</v>
      </c>
      <c r="K584" s="83"/>
      <c r="L584" s="89"/>
      <c r="M584" s="16"/>
    </row>
    <row r="585" spans="1:13" s="86" customFormat="1" ht="13.5">
      <c r="A585" s="79" t="str">
        <f>IF(B585="Code",1+MAX(A$5:A584),"")</f>
        <v/>
      </c>
      <c r="B585" s="93"/>
      <c r="C585" s="213"/>
      <c r="D585" s="214"/>
      <c r="E585" s="94">
        <v>4</v>
      </c>
      <c r="F585" s="16"/>
      <c r="G585" s="16"/>
      <c r="H585" s="17"/>
      <c r="I585" s="17"/>
      <c r="J585" s="17" t="s">
        <v>317</v>
      </c>
      <c r="K585" s="83"/>
      <c r="L585" s="89"/>
      <c r="M585" s="16"/>
    </row>
    <row r="586" spans="1:13" s="86" customFormat="1" ht="13.5">
      <c r="A586" s="79" t="str">
        <f>IF(B586="Code",1+MAX(A$5:A585),"")</f>
        <v/>
      </c>
      <c r="B586" s="95" t="s">
        <v>355</v>
      </c>
      <c r="C586" s="109"/>
      <c r="D586" s="96" t="str">
        <f>IF(ISNUMBER(C586),VLOOKUP(C586,Approaches,2,0),"")</f>
        <v/>
      </c>
      <c r="E586" s="83">
        <v>5</v>
      </c>
      <c r="F586" s="16"/>
      <c r="G586" s="17"/>
      <c r="H586" s="110"/>
      <c r="I586" s="19"/>
      <c r="J586" s="17" t="s">
        <v>317</v>
      </c>
      <c r="K586" s="94"/>
      <c r="L586" s="89"/>
      <c r="M586" s="16"/>
    </row>
    <row r="587" spans="1:13" s="86" customFormat="1" ht="13.5">
      <c r="A587" s="79"/>
      <c r="B587" s="95" t="s">
        <v>355</v>
      </c>
      <c r="C587" s="109"/>
      <c r="D587" s="93" t="str">
        <f>IF(ISNUMBER(C587),VLOOKUP(C587,Approaches,2,0),"")</f>
        <v/>
      </c>
      <c r="E587" s="83">
        <v>6</v>
      </c>
      <c r="F587" s="16"/>
      <c r="G587" s="17"/>
      <c r="H587" s="110"/>
      <c r="I587" s="19"/>
      <c r="J587" s="17"/>
      <c r="K587" s="94"/>
      <c r="L587" s="89"/>
      <c r="M587" s="16"/>
    </row>
    <row r="588" spans="1:13" s="86" customFormat="1" ht="13.5">
      <c r="A588" s="79"/>
      <c r="B588" s="95" t="s">
        <v>355</v>
      </c>
      <c r="C588" s="109"/>
      <c r="D588" s="93" t="str">
        <f>IF(ISNUMBER(C588),VLOOKUP(C588,Approaches,2,0),"")</f>
        <v/>
      </c>
      <c r="E588" s="83">
        <v>7</v>
      </c>
      <c r="F588" s="16"/>
      <c r="G588" s="17"/>
      <c r="H588" s="110"/>
      <c r="I588" s="19"/>
      <c r="J588" s="17"/>
      <c r="K588" s="94"/>
      <c r="L588" s="89"/>
      <c r="M588" s="16"/>
    </row>
    <row r="589" spans="1:13" s="86" customFormat="1" ht="13.5">
      <c r="A589" s="79"/>
      <c r="B589" s="95" t="s">
        <v>355</v>
      </c>
      <c r="C589" s="109"/>
      <c r="D589" s="93" t="str">
        <f>IF(ISNUMBER(C589),VLOOKUP(C589,Approaches,2,0),"")</f>
        <v/>
      </c>
      <c r="E589" s="83">
        <v>8</v>
      </c>
      <c r="F589" s="16"/>
      <c r="G589" s="17"/>
      <c r="H589" s="110"/>
      <c r="I589" s="19"/>
      <c r="J589" s="17"/>
      <c r="K589" s="94"/>
      <c r="L589" s="89"/>
      <c r="M589" s="16"/>
    </row>
    <row r="590" spans="1:13" s="86" customFormat="1" ht="13.5">
      <c r="A590" s="79"/>
      <c r="B590" s="95" t="s">
        <v>355</v>
      </c>
      <c r="C590" s="109"/>
      <c r="D590" s="97" t="str">
        <f>IF(ISNUMBER(C590),VLOOKUP(C590,Approaches,2,0),"")</f>
        <v/>
      </c>
      <c r="E590" s="83">
        <v>9</v>
      </c>
      <c r="F590" s="16"/>
      <c r="G590" s="17"/>
      <c r="H590" s="110"/>
      <c r="I590" s="19"/>
      <c r="J590" s="17"/>
      <c r="K590" s="94"/>
      <c r="L590" s="89"/>
      <c r="M590" s="16"/>
    </row>
    <row r="591" spans="1:13" s="86" customFormat="1" ht="14.25" thickBot="1">
      <c r="A591" s="79"/>
      <c r="B591" s="98"/>
      <c r="C591" s="98"/>
      <c r="D591" s="93"/>
      <c r="E591" s="83">
        <v>10</v>
      </c>
      <c r="F591" s="16"/>
      <c r="G591" s="17"/>
      <c r="H591" s="110"/>
      <c r="I591" s="20"/>
      <c r="J591" s="17"/>
      <c r="K591" s="94"/>
      <c r="L591" s="89"/>
      <c r="M591" s="16"/>
    </row>
    <row r="592" spans="1:13" s="86" customFormat="1" ht="14.25" thickBot="1">
      <c r="A592" s="79" t="str">
        <f>IF(B592="Code",1+MAX(A$5:A586),"")</f>
        <v/>
      </c>
      <c r="B592" s="99"/>
      <c r="C592" s="99"/>
      <c r="D592" s="99"/>
      <c r="E592" s="100"/>
      <c r="F592" s="101"/>
      <c r="G592" s="99" t="s">
        <v>259</v>
      </c>
      <c r="H592" s="102">
        <f>B582</f>
        <v>1105131</v>
      </c>
      <c r="I592" s="111"/>
      <c r="J592" s="100" t="s">
        <v>317</v>
      </c>
      <c r="K592" s="100"/>
      <c r="L592" s="100"/>
      <c r="M592" s="100"/>
    </row>
    <row r="593" spans="1:13" s="86" customFormat="1" ht="14.25" thickBot="1">
      <c r="A593" s="79">
        <f>IF(B593="Code",1+MAX(A$5:A592),"")</f>
        <v>50</v>
      </c>
      <c r="B593" s="80" t="s">
        <v>254</v>
      </c>
      <c r="C593" s="80"/>
      <c r="D593" s="81" t="s">
        <v>255</v>
      </c>
      <c r="E593" s="82"/>
      <c r="F593" s="81" t="s">
        <v>256</v>
      </c>
      <c r="G593" s="81" t="s">
        <v>257</v>
      </c>
      <c r="H593" s="82" t="s">
        <v>253</v>
      </c>
      <c r="I593" s="82" t="s">
        <v>258</v>
      </c>
      <c r="J593" s="82" t="s">
        <v>316</v>
      </c>
      <c r="K593" s="83"/>
      <c r="L593" s="84" t="str">
        <f>IF(AND(ISNUMBER(I604),ISNUMBER(H604)),"OK","")</f>
        <v/>
      </c>
      <c r="M593" s="85"/>
    </row>
    <row r="594" spans="1:13" s="86" customFormat="1" ht="13.5">
      <c r="A594" s="79" t="str">
        <f>IF(B594="Code",1+MAX(A$5:A593),"")</f>
        <v/>
      </c>
      <c r="B594" s="87">
        <f>VLOOKUP(A593,BasicHeadings,2,0)</f>
        <v>1105211</v>
      </c>
      <c r="C594" s="88"/>
      <c r="D594" s="87" t="str">
        <f>VLOOKUP(B594,Step1EN,2,0)</f>
        <v>Household textiles</v>
      </c>
      <c r="E594" s="83">
        <v>1</v>
      </c>
      <c r="F594" s="16"/>
      <c r="G594" s="16"/>
      <c r="H594" s="17"/>
      <c r="I594" s="17"/>
      <c r="J594" s="17" t="s">
        <v>317</v>
      </c>
      <c r="K594" s="83"/>
      <c r="L594" s="89"/>
      <c r="M594" s="16"/>
    </row>
    <row r="595" spans="1:13" s="86" customFormat="1" ht="15" customHeight="1">
      <c r="A595" s="79" t="str">
        <f>IF(B595="Code",1+MAX(A$5:A594),"")</f>
        <v/>
      </c>
      <c r="B595" s="90"/>
      <c r="C595" s="91" t="s">
        <v>307</v>
      </c>
      <c r="D595" s="90"/>
      <c r="E595" s="83">
        <v>2</v>
      </c>
      <c r="F595" s="16"/>
      <c r="G595" s="16"/>
      <c r="H595" s="17"/>
      <c r="I595" s="17"/>
      <c r="J595" s="17" t="s">
        <v>317</v>
      </c>
      <c r="K595" s="83"/>
      <c r="L595" s="89"/>
      <c r="M595" s="16"/>
    </row>
    <row r="596" spans="1:13" s="86" customFormat="1" ht="13.5" customHeight="1">
      <c r="A596" s="79" t="str">
        <f>IF(B596="Code",1+MAX(A$5:A595),"")</f>
        <v/>
      </c>
      <c r="B596" s="92"/>
      <c r="C596" s="211" t="s">
        <v>356</v>
      </c>
      <c r="D596" s="212"/>
      <c r="E596" s="83">
        <v>3</v>
      </c>
      <c r="F596" s="16"/>
      <c r="G596" s="16"/>
      <c r="H596" s="17"/>
      <c r="I596" s="18"/>
      <c r="J596" s="17" t="s">
        <v>317</v>
      </c>
      <c r="K596" s="83"/>
      <c r="L596" s="89"/>
      <c r="M596" s="16"/>
    </row>
    <row r="597" spans="1:13" s="86" customFormat="1" ht="13.5">
      <c r="A597" s="79" t="str">
        <f>IF(B597="Code",1+MAX(A$5:A596),"")</f>
        <v/>
      </c>
      <c r="B597" s="93"/>
      <c r="C597" s="213"/>
      <c r="D597" s="214"/>
      <c r="E597" s="94">
        <v>4</v>
      </c>
      <c r="F597" s="16"/>
      <c r="G597" s="16"/>
      <c r="H597" s="17"/>
      <c r="I597" s="17"/>
      <c r="J597" s="17" t="s">
        <v>317</v>
      </c>
      <c r="K597" s="83"/>
      <c r="L597" s="89"/>
      <c r="M597" s="16"/>
    </row>
    <row r="598" spans="1:13" s="86" customFormat="1" ht="13.5">
      <c r="A598" s="79" t="str">
        <f>IF(B598="Code",1+MAX(A$5:A597),"")</f>
        <v/>
      </c>
      <c r="B598" s="95" t="s">
        <v>355</v>
      </c>
      <c r="C598" s="109"/>
      <c r="D598" s="96" t="str">
        <f>IF(ISNUMBER(C598),VLOOKUP(C598,Approaches,2,0),"")</f>
        <v/>
      </c>
      <c r="E598" s="83">
        <v>5</v>
      </c>
      <c r="F598" s="16"/>
      <c r="G598" s="17"/>
      <c r="H598" s="110"/>
      <c r="I598" s="19"/>
      <c r="J598" s="17" t="s">
        <v>317</v>
      </c>
      <c r="K598" s="94"/>
      <c r="L598" s="89"/>
      <c r="M598" s="16"/>
    </row>
    <row r="599" spans="1:13" s="86" customFormat="1" ht="13.5">
      <c r="A599" s="79"/>
      <c r="B599" s="95" t="s">
        <v>355</v>
      </c>
      <c r="C599" s="109"/>
      <c r="D599" s="93" t="str">
        <f>IF(ISNUMBER(C599),VLOOKUP(C599,Approaches,2,0),"")</f>
        <v/>
      </c>
      <c r="E599" s="83">
        <v>6</v>
      </c>
      <c r="F599" s="16"/>
      <c r="G599" s="17"/>
      <c r="H599" s="110"/>
      <c r="I599" s="19"/>
      <c r="J599" s="17"/>
      <c r="K599" s="94"/>
      <c r="L599" s="89"/>
      <c r="M599" s="16"/>
    </row>
    <row r="600" spans="1:13" s="86" customFormat="1" ht="13.5">
      <c r="A600" s="79"/>
      <c r="B600" s="95" t="s">
        <v>355</v>
      </c>
      <c r="C600" s="109"/>
      <c r="D600" s="93" t="str">
        <f>IF(ISNUMBER(C600),VLOOKUP(C600,Approaches,2,0),"")</f>
        <v/>
      </c>
      <c r="E600" s="83">
        <v>7</v>
      </c>
      <c r="F600" s="16"/>
      <c r="G600" s="17"/>
      <c r="H600" s="110"/>
      <c r="I600" s="19"/>
      <c r="J600" s="17"/>
      <c r="K600" s="94"/>
      <c r="L600" s="89"/>
      <c r="M600" s="16"/>
    </row>
    <row r="601" spans="1:13" s="86" customFormat="1" ht="13.5">
      <c r="A601" s="79"/>
      <c r="B601" s="95" t="s">
        <v>355</v>
      </c>
      <c r="C601" s="109"/>
      <c r="D601" s="93" t="str">
        <f>IF(ISNUMBER(C601),VLOOKUP(C601,Approaches,2,0),"")</f>
        <v/>
      </c>
      <c r="E601" s="83">
        <v>8</v>
      </c>
      <c r="F601" s="16"/>
      <c r="G601" s="17"/>
      <c r="H601" s="110"/>
      <c r="I601" s="19"/>
      <c r="J601" s="17"/>
      <c r="K601" s="94"/>
      <c r="L601" s="89"/>
      <c r="M601" s="16"/>
    </row>
    <row r="602" spans="1:13" s="86" customFormat="1" ht="13.5">
      <c r="A602" s="79"/>
      <c r="B602" s="95" t="s">
        <v>355</v>
      </c>
      <c r="C602" s="109"/>
      <c r="D602" s="97" t="str">
        <f>IF(ISNUMBER(C602),VLOOKUP(C602,Approaches,2,0),"")</f>
        <v/>
      </c>
      <c r="E602" s="83">
        <v>9</v>
      </c>
      <c r="F602" s="16"/>
      <c r="G602" s="17"/>
      <c r="H602" s="110"/>
      <c r="I602" s="19"/>
      <c r="J602" s="17"/>
      <c r="K602" s="94"/>
      <c r="L602" s="89"/>
      <c r="M602" s="16"/>
    </row>
    <row r="603" spans="1:13" s="86" customFormat="1" ht="14.25" thickBot="1">
      <c r="A603" s="79"/>
      <c r="B603" s="98"/>
      <c r="C603" s="98"/>
      <c r="D603" s="93"/>
      <c r="E603" s="83">
        <v>10</v>
      </c>
      <c r="F603" s="16"/>
      <c r="G603" s="17"/>
      <c r="H603" s="110"/>
      <c r="I603" s="20"/>
      <c r="J603" s="17"/>
      <c r="K603" s="94"/>
      <c r="L603" s="89"/>
      <c r="M603" s="16"/>
    </row>
    <row r="604" spans="1:13" s="86" customFormat="1" ht="14.25" thickBot="1">
      <c r="A604" s="79" t="str">
        <f>IF(B604="Code",1+MAX(A$5:A598),"")</f>
        <v/>
      </c>
      <c r="B604" s="99"/>
      <c r="C604" s="99"/>
      <c r="D604" s="99"/>
      <c r="E604" s="100"/>
      <c r="F604" s="101"/>
      <c r="G604" s="99" t="s">
        <v>259</v>
      </c>
      <c r="H604" s="102">
        <f>B594</f>
        <v>1105211</v>
      </c>
      <c r="I604" s="111"/>
      <c r="J604" s="100" t="s">
        <v>317</v>
      </c>
      <c r="K604" s="100"/>
      <c r="L604" s="100"/>
      <c r="M604" s="100"/>
    </row>
    <row r="605" spans="1:13" s="86" customFormat="1" ht="14.25" thickBot="1">
      <c r="A605" s="79">
        <f>IF(B605="Code",1+MAX(A$5:A604),"")</f>
        <v>51</v>
      </c>
      <c r="B605" s="80" t="s">
        <v>254</v>
      </c>
      <c r="C605" s="80"/>
      <c r="D605" s="81" t="s">
        <v>255</v>
      </c>
      <c r="E605" s="82"/>
      <c r="F605" s="81" t="s">
        <v>256</v>
      </c>
      <c r="G605" s="81" t="s">
        <v>257</v>
      </c>
      <c r="H605" s="82" t="s">
        <v>253</v>
      </c>
      <c r="I605" s="82" t="s">
        <v>258</v>
      </c>
      <c r="J605" s="82" t="s">
        <v>316</v>
      </c>
      <c r="K605" s="83"/>
      <c r="L605" s="84" t="str">
        <f>IF(AND(ISNUMBER(I616),ISNUMBER(H616)),"OK","")</f>
        <v/>
      </c>
      <c r="M605" s="85"/>
    </row>
    <row r="606" spans="1:13" s="86" customFormat="1" ht="13.5">
      <c r="A606" s="79" t="str">
        <f>IF(B606="Code",1+MAX(A$5:A605),"")</f>
        <v/>
      </c>
      <c r="B606" s="87">
        <f>VLOOKUP(A605,BasicHeadings,2,0)</f>
        <v>1105311</v>
      </c>
      <c r="C606" s="88"/>
      <c r="D606" s="87" t="str">
        <f>VLOOKUP(B606,Step1EN,2,0)</f>
        <v>Major household appliances whether electric or not</v>
      </c>
      <c r="E606" s="83">
        <v>1</v>
      </c>
      <c r="F606" s="16"/>
      <c r="G606" s="16"/>
      <c r="H606" s="17"/>
      <c r="I606" s="17"/>
      <c r="J606" s="17" t="s">
        <v>317</v>
      </c>
      <c r="K606" s="83"/>
      <c r="L606" s="89"/>
      <c r="M606" s="16"/>
    </row>
    <row r="607" spans="1:13" s="86" customFormat="1" ht="15" customHeight="1">
      <c r="A607" s="79" t="str">
        <f>IF(B607="Code",1+MAX(A$5:A606),"")</f>
        <v/>
      </c>
      <c r="B607" s="90"/>
      <c r="C607" s="91" t="s">
        <v>307</v>
      </c>
      <c r="D607" s="90"/>
      <c r="E607" s="83">
        <v>2</v>
      </c>
      <c r="F607" s="16"/>
      <c r="G607" s="16"/>
      <c r="H607" s="17"/>
      <c r="I607" s="17"/>
      <c r="J607" s="17" t="s">
        <v>317</v>
      </c>
      <c r="K607" s="83"/>
      <c r="L607" s="89"/>
      <c r="M607" s="16"/>
    </row>
    <row r="608" spans="1:13" s="86" customFormat="1" ht="13.5" customHeight="1">
      <c r="A608" s="79" t="str">
        <f>IF(B608="Code",1+MAX(A$5:A607),"")</f>
        <v/>
      </c>
      <c r="B608" s="92"/>
      <c r="C608" s="211" t="s">
        <v>356</v>
      </c>
      <c r="D608" s="212"/>
      <c r="E608" s="83">
        <v>3</v>
      </c>
      <c r="F608" s="16"/>
      <c r="G608" s="16"/>
      <c r="H608" s="17"/>
      <c r="I608" s="18"/>
      <c r="J608" s="17" t="s">
        <v>317</v>
      </c>
      <c r="K608" s="83"/>
      <c r="L608" s="89"/>
      <c r="M608" s="16"/>
    </row>
    <row r="609" spans="1:13" s="86" customFormat="1" ht="13.5">
      <c r="A609" s="79" t="str">
        <f>IF(B609="Code",1+MAX(A$5:A608),"")</f>
        <v/>
      </c>
      <c r="B609" s="93"/>
      <c r="C609" s="213"/>
      <c r="D609" s="214"/>
      <c r="E609" s="94">
        <v>4</v>
      </c>
      <c r="F609" s="16"/>
      <c r="G609" s="16"/>
      <c r="H609" s="17"/>
      <c r="I609" s="17"/>
      <c r="J609" s="17" t="s">
        <v>317</v>
      </c>
      <c r="K609" s="83"/>
      <c r="L609" s="89"/>
      <c r="M609" s="16"/>
    </row>
    <row r="610" spans="1:13" s="86" customFormat="1" ht="13.5">
      <c r="A610" s="79" t="str">
        <f>IF(B610="Code",1+MAX(A$5:A609),"")</f>
        <v/>
      </c>
      <c r="B610" s="95" t="s">
        <v>355</v>
      </c>
      <c r="C610" s="109"/>
      <c r="D610" s="96" t="str">
        <f>IF(ISNUMBER(C610),VLOOKUP(C610,Approaches,2,0),"")</f>
        <v/>
      </c>
      <c r="E610" s="83">
        <v>5</v>
      </c>
      <c r="F610" s="16"/>
      <c r="G610" s="17"/>
      <c r="H610" s="110"/>
      <c r="I610" s="19"/>
      <c r="J610" s="17" t="s">
        <v>317</v>
      </c>
      <c r="K610" s="94"/>
      <c r="L610" s="89"/>
      <c r="M610" s="16"/>
    </row>
    <row r="611" spans="1:13" s="86" customFormat="1" ht="13.5">
      <c r="A611" s="79"/>
      <c r="B611" s="95" t="s">
        <v>355</v>
      </c>
      <c r="C611" s="109"/>
      <c r="D611" s="93" t="str">
        <f>IF(ISNUMBER(C611),VLOOKUP(C611,Approaches,2,0),"")</f>
        <v/>
      </c>
      <c r="E611" s="83">
        <v>6</v>
      </c>
      <c r="F611" s="16"/>
      <c r="G611" s="17"/>
      <c r="H611" s="110"/>
      <c r="I611" s="19"/>
      <c r="J611" s="17"/>
      <c r="K611" s="94"/>
      <c r="L611" s="89"/>
      <c r="M611" s="16"/>
    </row>
    <row r="612" spans="1:13" s="86" customFormat="1" ht="13.5">
      <c r="A612" s="79"/>
      <c r="B612" s="95" t="s">
        <v>355</v>
      </c>
      <c r="C612" s="109"/>
      <c r="D612" s="93" t="str">
        <f>IF(ISNUMBER(C612),VLOOKUP(C612,Approaches,2,0),"")</f>
        <v/>
      </c>
      <c r="E612" s="83">
        <v>7</v>
      </c>
      <c r="F612" s="16"/>
      <c r="G612" s="17"/>
      <c r="H612" s="110"/>
      <c r="I612" s="19"/>
      <c r="J612" s="17"/>
      <c r="K612" s="94"/>
      <c r="L612" s="89"/>
      <c r="M612" s="16"/>
    </row>
    <row r="613" spans="1:13" s="86" customFormat="1" ht="13.5">
      <c r="A613" s="79"/>
      <c r="B613" s="95" t="s">
        <v>355</v>
      </c>
      <c r="C613" s="109"/>
      <c r="D613" s="93" t="str">
        <f>IF(ISNUMBER(C613),VLOOKUP(C613,Approaches,2,0),"")</f>
        <v/>
      </c>
      <c r="E613" s="83">
        <v>8</v>
      </c>
      <c r="F613" s="16"/>
      <c r="G613" s="17"/>
      <c r="H613" s="110"/>
      <c r="I613" s="19"/>
      <c r="J613" s="17"/>
      <c r="K613" s="94"/>
      <c r="L613" s="89"/>
      <c r="M613" s="16"/>
    </row>
    <row r="614" spans="1:13" s="86" customFormat="1" ht="13.5">
      <c r="A614" s="79"/>
      <c r="B614" s="95" t="s">
        <v>355</v>
      </c>
      <c r="C614" s="109"/>
      <c r="D614" s="97" t="str">
        <f>IF(ISNUMBER(C614),VLOOKUP(C614,Approaches,2,0),"")</f>
        <v/>
      </c>
      <c r="E614" s="83">
        <v>9</v>
      </c>
      <c r="F614" s="16"/>
      <c r="G614" s="17"/>
      <c r="H614" s="110"/>
      <c r="I614" s="19"/>
      <c r="J614" s="17"/>
      <c r="K614" s="94"/>
      <c r="L614" s="89"/>
      <c r="M614" s="16"/>
    </row>
    <row r="615" spans="1:13" s="86" customFormat="1" ht="14.25" thickBot="1">
      <c r="A615" s="79"/>
      <c r="B615" s="98"/>
      <c r="C615" s="98"/>
      <c r="D615" s="93"/>
      <c r="E615" s="83">
        <v>10</v>
      </c>
      <c r="F615" s="16"/>
      <c r="G615" s="17"/>
      <c r="H615" s="110"/>
      <c r="I615" s="20"/>
      <c r="J615" s="17"/>
      <c r="K615" s="94"/>
      <c r="L615" s="89"/>
      <c r="M615" s="16"/>
    </row>
    <row r="616" spans="1:13" s="86" customFormat="1" ht="14.25" thickBot="1">
      <c r="A616" s="79" t="str">
        <f>IF(B616="Code",1+MAX(A$5:A610),"")</f>
        <v/>
      </c>
      <c r="B616" s="99"/>
      <c r="C616" s="99"/>
      <c r="D616" s="99"/>
      <c r="E616" s="100"/>
      <c r="F616" s="101"/>
      <c r="G616" s="99" t="s">
        <v>259</v>
      </c>
      <c r="H616" s="102">
        <f>B606</f>
        <v>1105311</v>
      </c>
      <c r="I616" s="111"/>
      <c r="J616" s="100" t="s">
        <v>317</v>
      </c>
      <c r="K616" s="100"/>
      <c r="L616" s="100"/>
      <c r="M616" s="100"/>
    </row>
    <row r="617" spans="1:13" s="86" customFormat="1" ht="14.25" thickBot="1">
      <c r="A617" s="79">
        <f>IF(B617="Code",1+MAX(A$5:A616),"")</f>
        <v>52</v>
      </c>
      <c r="B617" s="80" t="s">
        <v>254</v>
      </c>
      <c r="C617" s="80"/>
      <c r="D617" s="81" t="s">
        <v>255</v>
      </c>
      <c r="E617" s="82"/>
      <c r="F617" s="81" t="s">
        <v>256</v>
      </c>
      <c r="G617" s="81" t="s">
        <v>257</v>
      </c>
      <c r="H617" s="82" t="s">
        <v>253</v>
      </c>
      <c r="I617" s="82" t="s">
        <v>258</v>
      </c>
      <c r="J617" s="82" t="s">
        <v>316</v>
      </c>
      <c r="K617" s="83"/>
      <c r="L617" s="84" t="str">
        <f>IF(AND(ISNUMBER(I628),ISNUMBER(H628)),"OK","")</f>
        <v/>
      </c>
      <c r="M617" s="85"/>
    </row>
    <row r="618" spans="1:13" s="86" customFormat="1" ht="13.5">
      <c r="A618" s="79" t="str">
        <f>IF(B618="Code",1+MAX(A$5:A617),"")</f>
        <v/>
      </c>
      <c r="B618" s="87">
        <f>VLOOKUP(A617,BasicHeadings,2,0)</f>
        <v>1105321</v>
      </c>
      <c r="C618" s="88"/>
      <c r="D618" s="87" t="str">
        <f>VLOOKUP(B618,Step1EN,2,0)</f>
        <v>Small electric household appliances</v>
      </c>
      <c r="E618" s="83">
        <v>1</v>
      </c>
      <c r="F618" s="16"/>
      <c r="G618" s="16"/>
      <c r="H618" s="17"/>
      <c r="I618" s="17"/>
      <c r="J618" s="17" t="s">
        <v>317</v>
      </c>
      <c r="K618" s="83"/>
      <c r="L618" s="89"/>
      <c r="M618" s="16"/>
    </row>
    <row r="619" spans="1:13" s="86" customFormat="1" ht="15" customHeight="1">
      <c r="A619" s="79" t="str">
        <f>IF(B619="Code",1+MAX(A$5:A618),"")</f>
        <v/>
      </c>
      <c r="B619" s="90"/>
      <c r="C619" s="91" t="s">
        <v>307</v>
      </c>
      <c r="D619" s="90"/>
      <c r="E619" s="83">
        <v>2</v>
      </c>
      <c r="F619" s="16"/>
      <c r="G619" s="16"/>
      <c r="H619" s="17"/>
      <c r="I619" s="17"/>
      <c r="J619" s="17" t="s">
        <v>317</v>
      </c>
      <c r="K619" s="83"/>
      <c r="L619" s="89"/>
      <c r="M619" s="16"/>
    </row>
    <row r="620" spans="1:13" s="86" customFormat="1" ht="13.5" customHeight="1">
      <c r="A620" s="79" t="str">
        <f>IF(B620="Code",1+MAX(A$5:A619),"")</f>
        <v/>
      </c>
      <c r="B620" s="92"/>
      <c r="C620" s="211" t="s">
        <v>356</v>
      </c>
      <c r="D620" s="212"/>
      <c r="E620" s="83">
        <v>3</v>
      </c>
      <c r="F620" s="16"/>
      <c r="G620" s="16"/>
      <c r="H620" s="17"/>
      <c r="I620" s="18"/>
      <c r="J620" s="17" t="s">
        <v>317</v>
      </c>
      <c r="K620" s="83"/>
      <c r="L620" s="89"/>
      <c r="M620" s="16"/>
    </row>
    <row r="621" spans="1:13" s="86" customFormat="1" ht="13.5">
      <c r="A621" s="79" t="str">
        <f>IF(B621="Code",1+MAX(A$5:A620),"")</f>
        <v/>
      </c>
      <c r="B621" s="93"/>
      <c r="C621" s="213"/>
      <c r="D621" s="214"/>
      <c r="E621" s="94">
        <v>4</v>
      </c>
      <c r="F621" s="16"/>
      <c r="G621" s="16"/>
      <c r="H621" s="17"/>
      <c r="I621" s="17"/>
      <c r="J621" s="17" t="s">
        <v>317</v>
      </c>
      <c r="K621" s="83"/>
      <c r="L621" s="89"/>
      <c r="M621" s="16"/>
    </row>
    <row r="622" spans="1:13" s="86" customFormat="1" ht="13.5">
      <c r="A622" s="79" t="str">
        <f>IF(B622="Code",1+MAX(A$5:A621),"")</f>
        <v/>
      </c>
      <c r="B622" s="95" t="s">
        <v>355</v>
      </c>
      <c r="C622" s="109"/>
      <c r="D622" s="96" t="str">
        <f>IF(ISNUMBER(C622),VLOOKUP(C622,Approaches,2,0),"")</f>
        <v/>
      </c>
      <c r="E622" s="83">
        <v>5</v>
      </c>
      <c r="F622" s="16"/>
      <c r="G622" s="17"/>
      <c r="H622" s="110"/>
      <c r="I622" s="19"/>
      <c r="J622" s="17" t="s">
        <v>317</v>
      </c>
      <c r="K622" s="94"/>
      <c r="L622" s="89"/>
      <c r="M622" s="16"/>
    </row>
    <row r="623" spans="1:13" s="86" customFormat="1" ht="13.5">
      <c r="A623" s="79"/>
      <c r="B623" s="95" t="s">
        <v>355</v>
      </c>
      <c r="C623" s="109"/>
      <c r="D623" s="93" t="str">
        <f>IF(ISNUMBER(C623),VLOOKUP(C623,Approaches,2,0),"")</f>
        <v/>
      </c>
      <c r="E623" s="83">
        <v>6</v>
      </c>
      <c r="F623" s="16"/>
      <c r="G623" s="17"/>
      <c r="H623" s="110"/>
      <c r="I623" s="19"/>
      <c r="J623" s="17"/>
      <c r="K623" s="94"/>
      <c r="L623" s="89"/>
      <c r="M623" s="16"/>
    </row>
    <row r="624" spans="1:13" s="86" customFormat="1" ht="13.5">
      <c r="A624" s="79"/>
      <c r="B624" s="95" t="s">
        <v>355</v>
      </c>
      <c r="C624" s="109"/>
      <c r="D624" s="93" t="str">
        <f>IF(ISNUMBER(C624),VLOOKUP(C624,Approaches,2,0),"")</f>
        <v/>
      </c>
      <c r="E624" s="83">
        <v>7</v>
      </c>
      <c r="F624" s="16"/>
      <c r="G624" s="17"/>
      <c r="H624" s="110"/>
      <c r="I624" s="19"/>
      <c r="J624" s="17"/>
      <c r="K624" s="94"/>
      <c r="L624" s="89"/>
      <c r="M624" s="16"/>
    </row>
    <row r="625" spans="1:13" s="86" customFormat="1" ht="13.5">
      <c r="A625" s="79"/>
      <c r="B625" s="95" t="s">
        <v>355</v>
      </c>
      <c r="C625" s="109"/>
      <c r="D625" s="93" t="str">
        <f>IF(ISNUMBER(C625),VLOOKUP(C625,Approaches,2,0),"")</f>
        <v/>
      </c>
      <c r="E625" s="83">
        <v>8</v>
      </c>
      <c r="F625" s="16"/>
      <c r="G625" s="17"/>
      <c r="H625" s="110"/>
      <c r="I625" s="19"/>
      <c r="J625" s="17"/>
      <c r="K625" s="94"/>
      <c r="L625" s="89"/>
      <c r="M625" s="16"/>
    </row>
    <row r="626" spans="1:13" s="86" customFormat="1" ht="13.5">
      <c r="A626" s="79"/>
      <c r="B626" s="95" t="s">
        <v>355</v>
      </c>
      <c r="C626" s="109"/>
      <c r="D626" s="97" t="str">
        <f>IF(ISNUMBER(C626),VLOOKUP(C626,Approaches,2,0),"")</f>
        <v/>
      </c>
      <c r="E626" s="83">
        <v>9</v>
      </c>
      <c r="F626" s="16"/>
      <c r="G626" s="17"/>
      <c r="H626" s="110"/>
      <c r="I626" s="19"/>
      <c r="J626" s="17"/>
      <c r="K626" s="94"/>
      <c r="L626" s="89"/>
      <c r="M626" s="16"/>
    </row>
    <row r="627" spans="1:13" s="86" customFormat="1" ht="14.25" thickBot="1">
      <c r="A627" s="79"/>
      <c r="B627" s="98"/>
      <c r="C627" s="98"/>
      <c r="D627" s="93"/>
      <c r="E627" s="83">
        <v>10</v>
      </c>
      <c r="F627" s="16"/>
      <c r="G627" s="17"/>
      <c r="H627" s="110"/>
      <c r="I627" s="20"/>
      <c r="J627" s="17"/>
      <c r="K627" s="94"/>
      <c r="L627" s="89"/>
      <c r="M627" s="16"/>
    </row>
    <row r="628" spans="1:13" s="86" customFormat="1" ht="14.25" thickBot="1">
      <c r="A628" s="79" t="str">
        <f>IF(B628="Code",1+MAX(A$5:A622),"")</f>
        <v/>
      </c>
      <c r="B628" s="99"/>
      <c r="C628" s="99"/>
      <c r="D628" s="99"/>
      <c r="E628" s="100"/>
      <c r="F628" s="101"/>
      <c r="G628" s="99" t="s">
        <v>259</v>
      </c>
      <c r="H628" s="102">
        <f>B618</f>
        <v>1105321</v>
      </c>
      <c r="I628" s="111"/>
      <c r="J628" s="100" t="s">
        <v>317</v>
      </c>
      <c r="K628" s="100"/>
      <c r="L628" s="100"/>
      <c r="M628" s="100"/>
    </row>
    <row r="629" spans="1:13" s="86" customFormat="1" ht="14.25" thickBot="1">
      <c r="A629" s="79">
        <f>IF(B629="Code",1+MAX(A$5:A628),"")</f>
        <v>53</v>
      </c>
      <c r="B629" s="80" t="s">
        <v>254</v>
      </c>
      <c r="C629" s="80"/>
      <c r="D629" s="81" t="s">
        <v>255</v>
      </c>
      <c r="E629" s="82"/>
      <c r="F629" s="81" t="s">
        <v>256</v>
      </c>
      <c r="G629" s="81" t="s">
        <v>257</v>
      </c>
      <c r="H629" s="82" t="s">
        <v>253</v>
      </c>
      <c r="I629" s="82" t="s">
        <v>258</v>
      </c>
      <c r="J629" s="82" t="s">
        <v>316</v>
      </c>
      <c r="K629" s="83"/>
      <c r="L629" s="84" t="str">
        <f>IF(AND(ISNUMBER(I640),ISNUMBER(H640)),"OK","")</f>
        <v/>
      </c>
      <c r="M629" s="85"/>
    </row>
    <row r="630" spans="1:13" s="86" customFormat="1" ht="13.5">
      <c r="A630" s="79" t="str">
        <f>IF(B630="Code",1+MAX(A$5:A629),"")</f>
        <v/>
      </c>
      <c r="B630" s="87">
        <f>VLOOKUP(A629,BasicHeadings,2,0)</f>
        <v>1105331</v>
      </c>
      <c r="C630" s="88"/>
      <c r="D630" s="87" t="str">
        <f>VLOOKUP(B630,Step1EN,2,0)</f>
        <v>Repair of household appliances</v>
      </c>
      <c r="E630" s="83">
        <v>1</v>
      </c>
      <c r="F630" s="16"/>
      <c r="G630" s="16"/>
      <c r="H630" s="17"/>
      <c r="I630" s="17"/>
      <c r="J630" s="17" t="s">
        <v>317</v>
      </c>
      <c r="K630" s="83"/>
      <c r="L630" s="89"/>
      <c r="M630" s="16"/>
    </row>
    <row r="631" spans="1:13" s="86" customFormat="1" ht="15" customHeight="1">
      <c r="A631" s="79" t="str">
        <f>IF(B631="Code",1+MAX(A$5:A630),"")</f>
        <v/>
      </c>
      <c r="B631" s="90"/>
      <c r="C631" s="91" t="s">
        <v>307</v>
      </c>
      <c r="D631" s="90"/>
      <c r="E631" s="83">
        <v>2</v>
      </c>
      <c r="F631" s="16"/>
      <c r="G631" s="16"/>
      <c r="H631" s="17"/>
      <c r="I631" s="17"/>
      <c r="J631" s="17" t="s">
        <v>317</v>
      </c>
      <c r="K631" s="83"/>
      <c r="L631" s="89"/>
      <c r="M631" s="16"/>
    </row>
    <row r="632" spans="1:13" s="86" customFormat="1" ht="13.5" customHeight="1">
      <c r="A632" s="79" t="str">
        <f>IF(B632="Code",1+MAX(A$5:A631),"")</f>
        <v/>
      </c>
      <c r="B632" s="92"/>
      <c r="C632" s="211" t="s">
        <v>356</v>
      </c>
      <c r="D632" s="212"/>
      <c r="E632" s="83">
        <v>3</v>
      </c>
      <c r="F632" s="16"/>
      <c r="G632" s="16"/>
      <c r="H632" s="17"/>
      <c r="I632" s="18"/>
      <c r="J632" s="17" t="s">
        <v>317</v>
      </c>
      <c r="K632" s="83"/>
      <c r="L632" s="89"/>
      <c r="M632" s="16"/>
    </row>
    <row r="633" spans="1:13" s="86" customFormat="1" ht="13.5">
      <c r="A633" s="79" t="str">
        <f>IF(B633="Code",1+MAX(A$5:A632),"")</f>
        <v/>
      </c>
      <c r="B633" s="93"/>
      <c r="C633" s="213"/>
      <c r="D633" s="214"/>
      <c r="E633" s="94">
        <v>4</v>
      </c>
      <c r="F633" s="16"/>
      <c r="G633" s="16"/>
      <c r="H633" s="17"/>
      <c r="I633" s="17"/>
      <c r="J633" s="17" t="s">
        <v>317</v>
      </c>
      <c r="K633" s="83"/>
      <c r="L633" s="89"/>
      <c r="M633" s="16"/>
    </row>
    <row r="634" spans="1:13" s="86" customFormat="1" ht="13.5">
      <c r="A634" s="79" t="str">
        <f>IF(B634="Code",1+MAX(A$5:A633),"")</f>
        <v/>
      </c>
      <c r="B634" s="95" t="s">
        <v>355</v>
      </c>
      <c r="C634" s="109"/>
      <c r="D634" s="96" t="str">
        <f>IF(ISNUMBER(C634),VLOOKUP(C634,Approaches,2,0),"")</f>
        <v/>
      </c>
      <c r="E634" s="83">
        <v>5</v>
      </c>
      <c r="F634" s="16"/>
      <c r="G634" s="17"/>
      <c r="H634" s="110"/>
      <c r="I634" s="19"/>
      <c r="J634" s="17" t="s">
        <v>317</v>
      </c>
      <c r="K634" s="94"/>
      <c r="L634" s="89"/>
      <c r="M634" s="16"/>
    </row>
    <row r="635" spans="1:13" s="86" customFormat="1" ht="13.5">
      <c r="A635" s="79"/>
      <c r="B635" s="95" t="s">
        <v>355</v>
      </c>
      <c r="C635" s="109"/>
      <c r="D635" s="93" t="str">
        <f>IF(ISNUMBER(C635),VLOOKUP(C635,Approaches,2,0),"")</f>
        <v/>
      </c>
      <c r="E635" s="83">
        <v>6</v>
      </c>
      <c r="F635" s="16"/>
      <c r="G635" s="17"/>
      <c r="H635" s="110"/>
      <c r="I635" s="19"/>
      <c r="J635" s="17"/>
      <c r="K635" s="94"/>
      <c r="L635" s="89"/>
      <c r="M635" s="16"/>
    </row>
    <row r="636" spans="1:13" s="86" customFormat="1" ht="13.5">
      <c r="A636" s="79"/>
      <c r="B636" s="95" t="s">
        <v>355</v>
      </c>
      <c r="C636" s="109"/>
      <c r="D636" s="93" t="str">
        <f>IF(ISNUMBER(C636),VLOOKUP(C636,Approaches,2,0),"")</f>
        <v/>
      </c>
      <c r="E636" s="83">
        <v>7</v>
      </c>
      <c r="F636" s="16"/>
      <c r="G636" s="17"/>
      <c r="H636" s="110"/>
      <c r="I636" s="19"/>
      <c r="J636" s="17"/>
      <c r="K636" s="94"/>
      <c r="L636" s="89"/>
      <c r="M636" s="16"/>
    </row>
    <row r="637" spans="1:13" s="86" customFormat="1" ht="13.5">
      <c r="A637" s="79"/>
      <c r="B637" s="95" t="s">
        <v>355</v>
      </c>
      <c r="C637" s="109"/>
      <c r="D637" s="93" t="str">
        <f>IF(ISNUMBER(C637),VLOOKUP(C637,Approaches,2,0),"")</f>
        <v/>
      </c>
      <c r="E637" s="83">
        <v>8</v>
      </c>
      <c r="F637" s="16"/>
      <c r="G637" s="17"/>
      <c r="H637" s="110"/>
      <c r="I637" s="19"/>
      <c r="J637" s="17"/>
      <c r="K637" s="94"/>
      <c r="L637" s="89"/>
      <c r="M637" s="16"/>
    </row>
    <row r="638" spans="1:13" s="86" customFormat="1" ht="13.5">
      <c r="A638" s="79"/>
      <c r="B638" s="95" t="s">
        <v>355</v>
      </c>
      <c r="C638" s="109"/>
      <c r="D638" s="97" t="str">
        <f>IF(ISNUMBER(C638),VLOOKUP(C638,Approaches,2,0),"")</f>
        <v/>
      </c>
      <c r="E638" s="83">
        <v>9</v>
      </c>
      <c r="F638" s="16"/>
      <c r="G638" s="17"/>
      <c r="H638" s="110"/>
      <c r="I638" s="19"/>
      <c r="J638" s="17"/>
      <c r="K638" s="94"/>
      <c r="L638" s="89"/>
      <c r="M638" s="16"/>
    </row>
    <row r="639" spans="1:13" s="86" customFormat="1" ht="14.25" thickBot="1">
      <c r="A639" s="79"/>
      <c r="B639" s="98"/>
      <c r="C639" s="98"/>
      <c r="D639" s="93"/>
      <c r="E639" s="83">
        <v>10</v>
      </c>
      <c r="F639" s="16"/>
      <c r="G639" s="17"/>
      <c r="H639" s="110"/>
      <c r="I639" s="20"/>
      <c r="J639" s="17"/>
      <c r="K639" s="94"/>
      <c r="L639" s="89"/>
      <c r="M639" s="16"/>
    </row>
    <row r="640" spans="1:13" s="86" customFormat="1" ht="14.25" thickBot="1">
      <c r="A640" s="79" t="str">
        <f>IF(B640="Code",1+MAX(A$5:A634),"")</f>
        <v/>
      </c>
      <c r="B640" s="99"/>
      <c r="C640" s="99"/>
      <c r="D640" s="99"/>
      <c r="E640" s="100"/>
      <c r="F640" s="101"/>
      <c r="G640" s="99" t="s">
        <v>259</v>
      </c>
      <c r="H640" s="102">
        <f>B630</f>
        <v>1105331</v>
      </c>
      <c r="I640" s="111"/>
      <c r="J640" s="100" t="s">
        <v>317</v>
      </c>
      <c r="K640" s="100"/>
      <c r="L640" s="100"/>
      <c r="M640" s="100"/>
    </row>
    <row r="641" spans="1:13" s="86" customFormat="1" ht="14.25" thickBot="1">
      <c r="A641" s="79">
        <f>IF(B641="Code",1+MAX(A$5:A640),"")</f>
        <v>54</v>
      </c>
      <c r="B641" s="80" t="s">
        <v>254</v>
      </c>
      <c r="C641" s="80"/>
      <c r="D641" s="81" t="s">
        <v>255</v>
      </c>
      <c r="E641" s="82"/>
      <c r="F641" s="81" t="s">
        <v>256</v>
      </c>
      <c r="G641" s="81" t="s">
        <v>257</v>
      </c>
      <c r="H641" s="82" t="s">
        <v>253</v>
      </c>
      <c r="I641" s="82" t="s">
        <v>258</v>
      </c>
      <c r="J641" s="82" t="s">
        <v>316</v>
      </c>
      <c r="K641" s="83"/>
      <c r="L641" s="84" t="str">
        <f>IF(AND(ISNUMBER(I652),ISNUMBER(H652)),"OK","")</f>
        <v/>
      </c>
      <c r="M641" s="85"/>
    </row>
    <row r="642" spans="1:13" s="86" customFormat="1" ht="13.5">
      <c r="A642" s="79" t="str">
        <f>IF(B642="Code",1+MAX(A$5:A641),"")</f>
        <v/>
      </c>
      <c r="B642" s="87">
        <f>VLOOKUP(A641,BasicHeadings,2,0)</f>
        <v>1105411</v>
      </c>
      <c r="C642" s="88"/>
      <c r="D642" s="87" t="str">
        <f>VLOOKUP(B642,Step1EN,2,0)</f>
        <v>Glassware, tableware and household utensils</v>
      </c>
      <c r="E642" s="83">
        <v>1</v>
      </c>
      <c r="F642" s="16"/>
      <c r="G642" s="16"/>
      <c r="H642" s="17"/>
      <c r="I642" s="17"/>
      <c r="J642" s="17" t="s">
        <v>317</v>
      </c>
      <c r="K642" s="83"/>
      <c r="L642" s="89"/>
      <c r="M642" s="16"/>
    </row>
    <row r="643" spans="1:13" s="86" customFormat="1" ht="15" customHeight="1">
      <c r="A643" s="79" t="str">
        <f>IF(B643="Code",1+MAX(A$5:A642),"")</f>
        <v/>
      </c>
      <c r="B643" s="90"/>
      <c r="C643" s="91" t="s">
        <v>307</v>
      </c>
      <c r="D643" s="90"/>
      <c r="E643" s="83">
        <v>2</v>
      </c>
      <c r="F643" s="16"/>
      <c r="G643" s="16"/>
      <c r="H643" s="17"/>
      <c r="I643" s="17"/>
      <c r="J643" s="17" t="s">
        <v>317</v>
      </c>
      <c r="K643" s="83"/>
      <c r="L643" s="89"/>
      <c r="M643" s="16"/>
    </row>
    <row r="644" spans="1:13" s="86" customFormat="1" ht="13.5" customHeight="1">
      <c r="A644" s="79" t="str">
        <f>IF(B644="Code",1+MAX(A$5:A643),"")</f>
        <v/>
      </c>
      <c r="B644" s="92"/>
      <c r="C644" s="211" t="s">
        <v>356</v>
      </c>
      <c r="D644" s="212"/>
      <c r="E644" s="83">
        <v>3</v>
      </c>
      <c r="F644" s="16"/>
      <c r="G644" s="16"/>
      <c r="H644" s="17"/>
      <c r="I644" s="18"/>
      <c r="J644" s="17" t="s">
        <v>317</v>
      </c>
      <c r="K644" s="83"/>
      <c r="L644" s="89"/>
      <c r="M644" s="16"/>
    </row>
    <row r="645" spans="1:13" s="86" customFormat="1" ht="13.5">
      <c r="A645" s="79" t="str">
        <f>IF(B645="Code",1+MAX(A$5:A644),"")</f>
        <v/>
      </c>
      <c r="B645" s="93"/>
      <c r="C645" s="213"/>
      <c r="D645" s="214"/>
      <c r="E645" s="94">
        <v>4</v>
      </c>
      <c r="F645" s="16"/>
      <c r="G645" s="16"/>
      <c r="H645" s="17"/>
      <c r="I645" s="17"/>
      <c r="J645" s="17" t="s">
        <v>317</v>
      </c>
      <c r="K645" s="83"/>
      <c r="L645" s="89"/>
      <c r="M645" s="16"/>
    </row>
    <row r="646" spans="1:13" s="86" customFormat="1" ht="13.5">
      <c r="A646" s="79" t="str">
        <f>IF(B646="Code",1+MAX(A$5:A645),"")</f>
        <v/>
      </c>
      <c r="B646" s="95" t="s">
        <v>355</v>
      </c>
      <c r="C646" s="109"/>
      <c r="D646" s="96" t="str">
        <f>IF(ISNUMBER(C646),VLOOKUP(C646,Approaches,2,0),"")</f>
        <v/>
      </c>
      <c r="E646" s="83">
        <v>5</v>
      </c>
      <c r="F646" s="16"/>
      <c r="G646" s="17"/>
      <c r="H646" s="110"/>
      <c r="I646" s="19"/>
      <c r="J646" s="17" t="s">
        <v>317</v>
      </c>
      <c r="K646" s="94"/>
      <c r="L646" s="89"/>
      <c r="M646" s="16"/>
    </row>
    <row r="647" spans="1:13" s="86" customFormat="1" ht="13.5">
      <c r="A647" s="79"/>
      <c r="B647" s="95" t="s">
        <v>355</v>
      </c>
      <c r="C647" s="109"/>
      <c r="D647" s="93" t="str">
        <f>IF(ISNUMBER(C647),VLOOKUP(C647,Approaches,2,0),"")</f>
        <v/>
      </c>
      <c r="E647" s="83">
        <v>6</v>
      </c>
      <c r="F647" s="16"/>
      <c r="G647" s="17"/>
      <c r="H647" s="110"/>
      <c r="I647" s="19"/>
      <c r="J647" s="17"/>
      <c r="K647" s="94"/>
      <c r="L647" s="89"/>
      <c r="M647" s="16"/>
    </row>
    <row r="648" spans="1:13" s="86" customFormat="1" ht="13.5">
      <c r="A648" s="79"/>
      <c r="B648" s="95" t="s">
        <v>355</v>
      </c>
      <c r="C648" s="109"/>
      <c r="D648" s="93" t="str">
        <f>IF(ISNUMBER(C648),VLOOKUP(C648,Approaches,2,0),"")</f>
        <v/>
      </c>
      <c r="E648" s="83">
        <v>7</v>
      </c>
      <c r="F648" s="16"/>
      <c r="G648" s="17"/>
      <c r="H648" s="110"/>
      <c r="I648" s="19"/>
      <c r="J648" s="17"/>
      <c r="K648" s="94"/>
      <c r="L648" s="89"/>
      <c r="M648" s="16"/>
    </row>
    <row r="649" spans="1:13" s="86" customFormat="1" ht="13.5">
      <c r="A649" s="79"/>
      <c r="B649" s="95" t="s">
        <v>355</v>
      </c>
      <c r="C649" s="109"/>
      <c r="D649" s="93" t="str">
        <f>IF(ISNUMBER(C649),VLOOKUP(C649,Approaches,2,0),"")</f>
        <v/>
      </c>
      <c r="E649" s="83">
        <v>8</v>
      </c>
      <c r="F649" s="16"/>
      <c r="G649" s="17"/>
      <c r="H649" s="110"/>
      <c r="I649" s="19"/>
      <c r="J649" s="17"/>
      <c r="K649" s="94"/>
      <c r="L649" s="89"/>
      <c r="M649" s="16"/>
    </row>
    <row r="650" spans="1:13" s="86" customFormat="1" ht="13.5">
      <c r="A650" s="79"/>
      <c r="B650" s="95" t="s">
        <v>355</v>
      </c>
      <c r="C650" s="109"/>
      <c r="D650" s="97" t="str">
        <f>IF(ISNUMBER(C650),VLOOKUP(C650,Approaches,2,0),"")</f>
        <v/>
      </c>
      <c r="E650" s="83">
        <v>9</v>
      </c>
      <c r="F650" s="16"/>
      <c r="G650" s="17"/>
      <c r="H650" s="110"/>
      <c r="I650" s="19"/>
      <c r="J650" s="17"/>
      <c r="K650" s="94"/>
      <c r="L650" s="89"/>
      <c r="M650" s="16"/>
    </row>
    <row r="651" spans="1:13" s="86" customFormat="1" ht="14.25" thickBot="1">
      <c r="A651" s="79"/>
      <c r="B651" s="98"/>
      <c r="C651" s="98"/>
      <c r="D651" s="93"/>
      <c r="E651" s="83">
        <v>10</v>
      </c>
      <c r="F651" s="16"/>
      <c r="G651" s="17"/>
      <c r="H651" s="110"/>
      <c r="I651" s="20"/>
      <c r="J651" s="17"/>
      <c r="K651" s="94"/>
      <c r="L651" s="89"/>
      <c r="M651" s="16"/>
    </row>
    <row r="652" spans="1:13" s="86" customFormat="1" ht="14.25" thickBot="1">
      <c r="A652" s="79" t="str">
        <f>IF(B652="Code",1+MAX(A$5:A646),"")</f>
        <v/>
      </c>
      <c r="B652" s="99"/>
      <c r="C652" s="99"/>
      <c r="D652" s="99"/>
      <c r="E652" s="100"/>
      <c r="F652" s="101"/>
      <c r="G652" s="99" t="s">
        <v>259</v>
      </c>
      <c r="H652" s="102">
        <f>B642</f>
        <v>1105411</v>
      </c>
      <c r="I652" s="111"/>
      <c r="J652" s="100" t="s">
        <v>317</v>
      </c>
      <c r="K652" s="100"/>
      <c r="L652" s="100"/>
      <c r="M652" s="100"/>
    </row>
    <row r="653" spans="1:13" s="86" customFormat="1" ht="14.25" thickBot="1">
      <c r="A653" s="79">
        <f>IF(B653="Code",1+MAX(A$5:A652),"")</f>
        <v>55</v>
      </c>
      <c r="B653" s="80" t="s">
        <v>254</v>
      </c>
      <c r="C653" s="80"/>
      <c r="D653" s="81" t="s">
        <v>255</v>
      </c>
      <c r="E653" s="82"/>
      <c r="F653" s="81" t="s">
        <v>256</v>
      </c>
      <c r="G653" s="81" t="s">
        <v>257</v>
      </c>
      <c r="H653" s="82" t="s">
        <v>253</v>
      </c>
      <c r="I653" s="82" t="s">
        <v>258</v>
      </c>
      <c r="J653" s="82" t="s">
        <v>316</v>
      </c>
      <c r="K653" s="83"/>
      <c r="L653" s="84" t="str">
        <f>IF(AND(ISNUMBER(I664),ISNUMBER(H664)),"OK","")</f>
        <v/>
      </c>
      <c r="M653" s="85"/>
    </row>
    <row r="654" spans="1:13" s="86" customFormat="1" ht="13.5">
      <c r="A654" s="79" t="str">
        <f>IF(B654="Code",1+MAX(A$5:A653),"")</f>
        <v/>
      </c>
      <c r="B654" s="87">
        <f>VLOOKUP(A653,BasicHeadings,2,0)</f>
        <v>1105511</v>
      </c>
      <c r="C654" s="88"/>
      <c r="D654" s="87" t="str">
        <f>VLOOKUP(B654,Step1EN,2,0)</f>
        <v>Major tools and equipment</v>
      </c>
      <c r="E654" s="83">
        <v>1</v>
      </c>
      <c r="F654" s="16"/>
      <c r="G654" s="16"/>
      <c r="H654" s="17"/>
      <c r="I654" s="17"/>
      <c r="J654" s="17" t="s">
        <v>317</v>
      </c>
      <c r="K654" s="83"/>
      <c r="L654" s="89"/>
      <c r="M654" s="16"/>
    </row>
    <row r="655" spans="1:13" s="86" customFormat="1" ht="15" customHeight="1">
      <c r="A655" s="79" t="str">
        <f>IF(B655="Code",1+MAX(A$5:A654),"")</f>
        <v/>
      </c>
      <c r="B655" s="90"/>
      <c r="C655" s="91" t="s">
        <v>307</v>
      </c>
      <c r="D655" s="90"/>
      <c r="E655" s="83">
        <v>2</v>
      </c>
      <c r="F655" s="16"/>
      <c r="G655" s="16"/>
      <c r="H655" s="17"/>
      <c r="I655" s="17"/>
      <c r="J655" s="17" t="s">
        <v>317</v>
      </c>
      <c r="K655" s="83"/>
      <c r="L655" s="89"/>
      <c r="M655" s="16"/>
    </row>
    <row r="656" spans="1:13" s="86" customFormat="1" ht="13.5" customHeight="1">
      <c r="A656" s="79" t="str">
        <f>IF(B656="Code",1+MAX(A$5:A655),"")</f>
        <v/>
      </c>
      <c r="B656" s="92"/>
      <c r="C656" s="211" t="s">
        <v>356</v>
      </c>
      <c r="D656" s="212"/>
      <c r="E656" s="83">
        <v>3</v>
      </c>
      <c r="F656" s="16"/>
      <c r="G656" s="16"/>
      <c r="H656" s="17"/>
      <c r="I656" s="18"/>
      <c r="J656" s="17" t="s">
        <v>317</v>
      </c>
      <c r="K656" s="83"/>
      <c r="L656" s="89"/>
      <c r="M656" s="16"/>
    </row>
    <row r="657" spans="1:13" s="86" customFormat="1" ht="13.5">
      <c r="A657" s="79" t="str">
        <f>IF(B657="Code",1+MAX(A$5:A656),"")</f>
        <v/>
      </c>
      <c r="B657" s="93"/>
      <c r="C657" s="213"/>
      <c r="D657" s="214"/>
      <c r="E657" s="94">
        <v>4</v>
      </c>
      <c r="F657" s="16"/>
      <c r="G657" s="16"/>
      <c r="H657" s="17"/>
      <c r="I657" s="17"/>
      <c r="J657" s="17" t="s">
        <v>317</v>
      </c>
      <c r="K657" s="83"/>
      <c r="L657" s="89"/>
      <c r="M657" s="16"/>
    </row>
    <row r="658" spans="1:13" s="86" customFormat="1" ht="13.5">
      <c r="A658" s="79" t="str">
        <f>IF(B658="Code",1+MAX(A$5:A657),"")</f>
        <v/>
      </c>
      <c r="B658" s="95" t="s">
        <v>355</v>
      </c>
      <c r="C658" s="109"/>
      <c r="D658" s="96" t="str">
        <f>IF(ISNUMBER(C658),VLOOKUP(C658,Approaches,2,0),"")</f>
        <v/>
      </c>
      <c r="E658" s="83">
        <v>5</v>
      </c>
      <c r="F658" s="16"/>
      <c r="G658" s="17"/>
      <c r="H658" s="110"/>
      <c r="I658" s="19"/>
      <c r="J658" s="17" t="s">
        <v>317</v>
      </c>
      <c r="K658" s="94"/>
      <c r="L658" s="89"/>
      <c r="M658" s="16"/>
    </row>
    <row r="659" spans="1:13" s="86" customFormat="1" ht="13.5">
      <c r="A659" s="79"/>
      <c r="B659" s="95" t="s">
        <v>355</v>
      </c>
      <c r="C659" s="109"/>
      <c r="D659" s="93" t="str">
        <f>IF(ISNUMBER(C659),VLOOKUP(C659,Approaches,2,0),"")</f>
        <v/>
      </c>
      <c r="E659" s="83">
        <v>6</v>
      </c>
      <c r="F659" s="16"/>
      <c r="G659" s="17"/>
      <c r="H659" s="110"/>
      <c r="I659" s="19"/>
      <c r="J659" s="17"/>
      <c r="K659" s="94"/>
      <c r="L659" s="89"/>
      <c r="M659" s="16"/>
    </row>
    <row r="660" spans="1:13" s="86" customFormat="1" ht="13.5">
      <c r="A660" s="79"/>
      <c r="B660" s="95" t="s">
        <v>355</v>
      </c>
      <c r="C660" s="109"/>
      <c r="D660" s="93" t="str">
        <f>IF(ISNUMBER(C660),VLOOKUP(C660,Approaches,2,0),"")</f>
        <v/>
      </c>
      <c r="E660" s="83">
        <v>7</v>
      </c>
      <c r="F660" s="16"/>
      <c r="G660" s="17"/>
      <c r="H660" s="110"/>
      <c r="I660" s="19"/>
      <c r="J660" s="17"/>
      <c r="K660" s="94"/>
      <c r="L660" s="89"/>
      <c r="M660" s="16"/>
    </row>
    <row r="661" spans="1:13" s="86" customFormat="1" ht="13.5">
      <c r="A661" s="79"/>
      <c r="B661" s="95" t="s">
        <v>355</v>
      </c>
      <c r="C661" s="109"/>
      <c r="D661" s="93" t="str">
        <f>IF(ISNUMBER(C661),VLOOKUP(C661,Approaches,2,0),"")</f>
        <v/>
      </c>
      <c r="E661" s="83">
        <v>8</v>
      </c>
      <c r="F661" s="16"/>
      <c r="G661" s="17"/>
      <c r="H661" s="110"/>
      <c r="I661" s="19"/>
      <c r="J661" s="17"/>
      <c r="K661" s="94"/>
      <c r="L661" s="89"/>
      <c r="M661" s="16"/>
    </row>
    <row r="662" spans="1:13" s="86" customFormat="1" ht="13.5">
      <c r="A662" s="79"/>
      <c r="B662" s="95" t="s">
        <v>355</v>
      </c>
      <c r="C662" s="109"/>
      <c r="D662" s="97" t="str">
        <f>IF(ISNUMBER(C662),VLOOKUP(C662,Approaches,2,0),"")</f>
        <v/>
      </c>
      <c r="E662" s="83">
        <v>9</v>
      </c>
      <c r="F662" s="16"/>
      <c r="G662" s="17"/>
      <c r="H662" s="110"/>
      <c r="I662" s="19"/>
      <c r="J662" s="17"/>
      <c r="K662" s="94"/>
      <c r="L662" s="89"/>
      <c r="M662" s="16"/>
    </row>
    <row r="663" spans="1:13" s="86" customFormat="1" ht="14.25" thickBot="1">
      <c r="A663" s="79"/>
      <c r="B663" s="98"/>
      <c r="C663" s="98"/>
      <c r="D663" s="93"/>
      <c r="E663" s="83">
        <v>10</v>
      </c>
      <c r="F663" s="16"/>
      <c r="G663" s="17"/>
      <c r="H663" s="110"/>
      <c r="I663" s="20"/>
      <c r="J663" s="17"/>
      <c r="K663" s="94"/>
      <c r="L663" s="89"/>
      <c r="M663" s="16"/>
    </row>
    <row r="664" spans="1:13" s="86" customFormat="1" ht="14.25" thickBot="1">
      <c r="A664" s="79" t="str">
        <f>IF(B664="Code",1+MAX(A$5:A658),"")</f>
        <v/>
      </c>
      <c r="B664" s="99"/>
      <c r="C664" s="99"/>
      <c r="D664" s="99"/>
      <c r="E664" s="100"/>
      <c r="F664" s="101"/>
      <c r="G664" s="99" t="s">
        <v>259</v>
      </c>
      <c r="H664" s="102">
        <f>B654</f>
        <v>1105511</v>
      </c>
      <c r="I664" s="111"/>
      <c r="J664" s="100" t="s">
        <v>317</v>
      </c>
      <c r="K664" s="100"/>
      <c r="L664" s="100"/>
      <c r="M664" s="100"/>
    </row>
    <row r="665" spans="1:13" s="86" customFormat="1" ht="14.25" thickBot="1">
      <c r="A665" s="79">
        <f>IF(B665="Code",1+MAX(A$5:A664),"")</f>
        <v>56</v>
      </c>
      <c r="B665" s="80" t="s">
        <v>254</v>
      </c>
      <c r="C665" s="80"/>
      <c r="D665" s="81" t="s">
        <v>255</v>
      </c>
      <c r="E665" s="82"/>
      <c r="F665" s="81" t="s">
        <v>256</v>
      </c>
      <c r="G665" s="81" t="s">
        <v>257</v>
      </c>
      <c r="H665" s="82" t="s">
        <v>253</v>
      </c>
      <c r="I665" s="82" t="s">
        <v>258</v>
      </c>
      <c r="J665" s="82" t="s">
        <v>316</v>
      </c>
      <c r="K665" s="83"/>
      <c r="L665" s="84" t="str">
        <f>IF(AND(ISNUMBER(I676),ISNUMBER(H676)),"OK","")</f>
        <v/>
      </c>
      <c r="M665" s="85"/>
    </row>
    <row r="666" spans="1:13" s="86" customFormat="1" ht="13.5">
      <c r="A666" s="79" t="str">
        <f>IF(B666="Code",1+MAX(A$5:A665),"")</f>
        <v/>
      </c>
      <c r="B666" s="87">
        <f>VLOOKUP(A665,BasicHeadings,2,0)</f>
        <v>1105521</v>
      </c>
      <c r="C666" s="88"/>
      <c r="D666" s="87" t="str">
        <f>VLOOKUP(B666,Step1EN,2,0)</f>
        <v>Small tools and miscellaneous accessories</v>
      </c>
      <c r="E666" s="83">
        <v>1</v>
      </c>
      <c r="F666" s="16"/>
      <c r="G666" s="16"/>
      <c r="H666" s="17"/>
      <c r="I666" s="17"/>
      <c r="J666" s="17" t="s">
        <v>317</v>
      </c>
      <c r="K666" s="83"/>
      <c r="L666" s="89"/>
      <c r="M666" s="16"/>
    </row>
    <row r="667" spans="1:13" s="86" customFormat="1" ht="15" customHeight="1">
      <c r="A667" s="79" t="str">
        <f>IF(B667="Code",1+MAX(A$5:A666),"")</f>
        <v/>
      </c>
      <c r="B667" s="90"/>
      <c r="C667" s="91" t="s">
        <v>307</v>
      </c>
      <c r="D667" s="90"/>
      <c r="E667" s="83">
        <v>2</v>
      </c>
      <c r="F667" s="16"/>
      <c r="G667" s="16"/>
      <c r="H667" s="17"/>
      <c r="I667" s="17"/>
      <c r="J667" s="17" t="s">
        <v>317</v>
      </c>
      <c r="K667" s="83"/>
      <c r="L667" s="89"/>
      <c r="M667" s="16"/>
    </row>
    <row r="668" spans="1:13" s="86" customFormat="1" ht="13.5" customHeight="1">
      <c r="A668" s="79" t="str">
        <f>IF(B668="Code",1+MAX(A$5:A667),"")</f>
        <v/>
      </c>
      <c r="B668" s="92"/>
      <c r="C668" s="211" t="s">
        <v>356</v>
      </c>
      <c r="D668" s="212"/>
      <c r="E668" s="83">
        <v>3</v>
      </c>
      <c r="F668" s="16"/>
      <c r="G668" s="16"/>
      <c r="H668" s="17"/>
      <c r="I668" s="18"/>
      <c r="J668" s="17" t="s">
        <v>317</v>
      </c>
      <c r="K668" s="83"/>
      <c r="L668" s="89"/>
      <c r="M668" s="16"/>
    </row>
    <row r="669" spans="1:13" s="86" customFormat="1" ht="13.5">
      <c r="A669" s="79" t="str">
        <f>IF(B669="Code",1+MAX(A$5:A668),"")</f>
        <v/>
      </c>
      <c r="B669" s="93"/>
      <c r="C669" s="213"/>
      <c r="D669" s="214"/>
      <c r="E669" s="94">
        <v>4</v>
      </c>
      <c r="F669" s="16"/>
      <c r="G669" s="16"/>
      <c r="H669" s="17"/>
      <c r="I669" s="17"/>
      <c r="J669" s="17" t="s">
        <v>317</v>
      </c>
      <c r="K669" s="83"/>
      <c r="L669" s="89"/>
      <c r="M669" s="16"/>
    </row>
    <row r="670" spans="1:13" s="86" customFormat="1" ht="13.5">
      <c r="A670" s="79" t="str">
        <f>IF(B670="Code",1+MAX(A$5:A669),"")</f>
        <v/>
      </c>
      <c r="B670" s="95" t="s">
        <v>355</v>
      </c>
      <c r="C670" s="109"/>
      <c r="D670" s="96" t="str">
        <f>IF(ISNUMBER(C670),VLOOKUP(C670,Approaches,2,0),"")</f>
        <v/>
      </c>
      <c r="E670" s="83">
        <v>5</v>
      </c>
      <c r="F670" s="16"/>
      <c r="G670" s="17"/>
      <c r="H670" s="110"/>
      <c r="I670" s="19"/>
      <c r="J670" s="17" t="s">
        <v>317</v>
      </c>
      <c r="K670" s="94"/>
      <c r="L670" s="89"/>
      <c r="M670" s="16"/>
    </row>
    <row r="671" spans="1:13" s="86" customFormat="1" ht="13.5">
      <c r="A671" s="79"/>
      <c r="B671" s="95" t="s">
        <v>355</v>
      </c>
      <c r="C671" s="109"/>
      <c r="D671" s="93" t="str">
        <f>IF(ISNUMBER(C671),VLOOKUP(C671,Approaches,2,0),"")</f>
        <v/>
      </c>
      <c r="E671" s="83">
        <v>6</v>
      </c>
      <c r="F671" s="16"/>
      <c r="G671" s="17"/>
      <c r="H671" s="110"/>
      <c r="I671" s="19"/>
      <c r="J671" s="17"/>
      <c r="K671" s="94"/>
      <c r="L671" s="89"/>
      <c r="M671" s="16"/>
    </row>
    <row r="672" spans="1:13" s="86" customFormat="1" ht="13.5">
      <c r="A672" s="79"/>
      <c r="B672" s="95" t="s">
        <v>355</v>
      </c>
      <c r="C672" s="109"/>
      <c r="D672" s="93" t="str">
        <f>IF(ISNUMBER(C672),VLOOKUP(C672,Approaches,2,0),"")</f>
        <v/>
      </c>
      <c r="E672" s="83">
        <v>7</v>
      </c>
      <c r="F672" s="16"/>
      <c r="G672" s="17"/>
      <c r="H672" s="110"/>
      <c r="I672" s="19"/>
      <c r="J672" s="17"/>
      <c r="K672" s="94"/>
      <c r="L672" s="89"/>
      <c r="M672" s="16"/>
    </row>
    <row r="673" spans="1:13" s="86" customFormat="1" ht="13.5">
      <c r="A673" s="79"/>
      <c r="B673" s="95" t="s">
        <v>355</v>
      </c>
      <c r="C673" s="109"/>
      <c r="D673" s="93" t="str">
        <f>IF(ISNUMBER(C673),VLOOKUP(C673,Approaches,2,0),"")</f>
        <v/>
      </c>
      <c r="E673" s="83">
        <v>8</v>
      </c>
      <c r="F673" s="16"/>
      <c r="G673" s="17"/>
      <c r="H673" s="110"/>
      <c r="I673" s="19"/>
      <c r="J673" s="17"/>
      <c r="K673" s="94"/>
      <c r="L673" s="89"/>
      <c r="M673" s="16"/>
    </row>
    <row r="674" spans="1:13" s="86" customFormat="1" ht="13.5">
      <c r="A674" s="79"/>
      <c r="B674" s="95" t="s">
        <v>355</v>
      </c>
      <c r="C674" s="109"/>
      <c r="D674" s="97" t="str">
        <f>IF(ISNUMBER(C674),VLOOKUP(C674,Approaches,2,0),"")</f>
        <v/>
      </c>
      <c r="E674" s="83">
        <v>9</v>
      </c>
      <c r="F674" s="16"/>
      <c r="G674" s="17"/>
      <c r="H674" s="110"/>
      <c r="I674" s="19"/>
      <c r="J674" s="17"/>
      <c r="K674" s="94"/>
      <c r="L674" s="89"/>
      <c r="M674" s="16"/>
    </row>
    <row r="675" spans="1:13" s="86" customFormat="1" ht="14.25" thickBot="1">
      <c r="A675" s="79"/>
      <c r="B675" s="98"/>
      <c r="C675" s="98"/>
      <c r="D675" s="93"/>
      <c r="E675" s="83">
        <v>10</v>
      </c>
      <c r="F675" s="16"/>
      <c r="G675" s="17"/>
      <c r="H675" s="110"/>
      <c r="I675" s="20"/>
      <c r="J675" s="17"/>
      <c r="K675" s="94"/>
      <c r="L675" s="89"/>
      <c r="M675" s="16"/>
    </row>
    <row r="676" spans="1:13" s="86" customFormat="1" ht="14.25" thickBot="1">
      <c r="A676" s="79" t="str">
        <f>IF(B676="Code",1+MAX(A$5:A670),"")</f>
        <v/>
      </c>
      <c r="B676" s="99"/>
      <c r="C676" s="99"/>
      <c r="D676" s="99"/>
      <c r="E676" s="100"/>
      <c r="F676" s="101"/>
      <c r="G676" s="99" t="s">
        <v>259</v>
      </c>
      <c r="H676" s="102">
        <f>B666</f>
        <v>1105521</v>
      </c>
      <c r="I676" s="111"/>
      <c r="J676" s="100" t="s">
        <v>317</v>
      </c>
      <c r="K676" s="100"/>
      <c r="L676" s="100"/>
      <c r="M676" s="100"/>
    </row>
    <row r="677" spans="1:13" s="86" customFormat="1" ht="14.25" thickBot="1">
      <c r="A677" s="79">
        <f>IF(B677="Code",1+MAX(A$5:A676),"")</f>
        <v>57</v>
      </c>
      <c r="B677" s="80" t="s">
        <v>254</v>
      </c>
      <c r="C677" s="80"/>
      <c r="D677" s="81" t="s">
        <v>255</v>
      </c>
      <c r="E677" s="82"/>
      <c r="F677" s="81" t="s">
        <v>256</v>
      </c>
      <c r="G677" s="81" t="s">
        <v>257</v>
      </c>
      <c r="H677" s="82" t="s">
        <v>253</v>
      </c>
      <c r="I677" s="82" t="s">
        <v>258</v>
      </c>
      <c r="J677" s="82" t="s">
        <v>316</v>
      </c>
      <c r="K677" s="83"/>
      <c r="L677" s="84" t="str">
        <f>IF(AND(ISNUMBER(I688),ISNUMBER(H688)),"OK","")</f>
        <v/>
      </c>
      <c r="M677" s="85"/>
    </row>
    <row r="678" spans="1:13" s="86" customFormat="1" ht="13.5">
      <c r="A678" s="79" t="str">
        <f>IF(B678="Code",1+MAX(A$5:A677),"")</f>
        <v/>
      </c>
      <c r="B678" s="87">
        <f>VLOOKUP(A677,BasicHeadings,2,0)</f>
        <v>1105611</v>
      </c>
      <c r="C678" s="88"/>
      <c r="D678" s="87" t="str">
        <f>VLOOKUP(B678,Step1EN,2,0)</f>
        <v>Non-durable household goods</v>
      </c>
      <c r="E678" s="83">
        <v>1</v>
      </c>
      <c r="F678" s="16"/>
      <c r="G678" s="16"/>
      <c r="H678" s="17"/>
      <c r="I678" s="17"/>
      <c r="J678" s="17" t="s">
        <v>317</v>
      </c>
      <c r="K678" s="83"/>
      <c r="L678" s="89"/>
      <c r="M678" s="16"/>
    </row>
    <row r="679" spans="1:13" s="86" customFormat="1" ht="15" customHeight="1">
      <c r="A679" s="79" t="str">
        <f>IF(B679="Code",1+MAX(A$5:A678),"")</f>
        <v/>
      </c>
      <c r="B679" s="90"/>
      <c r="C679" s="91" t="s">
        <v>307</v>
      </c>
      <c r="D679" s="90"/>
      <c r="E679" s="83">
        <v>2</v>
      </c>
      <c r="F679" s="16"/>
      <c r="G679" s="16"/>
      <c r="H679" s="17"/>
      <c r="I679" s="17"/>
      <c r="J679" s="17" t="s">
        <v>317</v>
      </c>
      <c r="K679" s="83"/>
      <c r="L679" s="89"/>
      <c r="M679" s="16"/>
    </row>
    <row r="680" spans="1:13" s="86" customFormat="1" ht="13.5" customHeight="1">
      <c r="A680" s="79" t="str">
        <f>IF(B680="Code",1+MAX(A$5:A679),"")</f>
        <v/>
      </c>
      <c r="B680" s="92"/>
      <c r="C680" s="211" t="s">
        <v>356</v>
      </c>
      <c r="D680" s="212"/>
      <c r="E680" s="83">
        <v>3</v>
      </c>
      <c r="F680" s="16"/>
      <c r="G680" s="16"/>
      <c r="H680" s="17"/>
      <c r="I680" s="18"/>
      <c r="J680" s="17" t="s">
        <v>317</v>
      </c>
      <c r="K680" s="83"/>
      <c r="L680" s="89"/>
      <c r="M680" s="16"/>
    </row>
    <row r="681" spans="1:13" s="86" customFormat="1" ht="13.5">
      <c r="A681" s="79" t="str">
        <f>IF(B681="Code",1+MAX(A$5:A680),"")</f>
        <v/>
      </c>
      <c r="B681" s="93"/>
      <c r="C681" s="213"/>
      <c r="D681" s="214"/>
      <c r="E681" s="94">
        <v>4</v>
      </c>
      <c r="F681" s="16"/>
      <c r="G681" s="16"/>
      <c r="H681" s="17"/>
      <c r="I681" s="17"/>
      <c r="J681" s="17" t="s">
        <v>317</v>
      </c>
      <c r="K681" s="83"/>
      <c r="L681" s="89"/>
      <c r="M681" s="16"/>
    </row>
    <row r="682" spans="1:13" s="86" customFormat="1" ht="13.5">
      <c r="A682" s="79" t="str">
        <f>IF(B682="Code",1+MAX(A$5:A681),"")</f>
        <v/>
      </c>
      <c r="B682" s="95" t="s">
        <v>355</v>
      </c>
      <c r="C682" s="109"/>
      <c r="D682" s="96" t="str">
        <f>IF(ISNUMBER(C682),VLOOKUP(C682,Approaches,2,0),"")</f>
        <v/>
      </c>
      <c r="E682" s="83">
        <v>5</v>
      </c>
      <c r="F682" s="16"/>
      <c r="G682" s="17"/>
      <c r="H682" s="110"/>
      <c r="I682" s="19"/>
      <c r="J682" s="17" t="s">
        <v>317</v>
      </c>
      <c r="K682" s="94"/>
      <c r="L682" s="89"/>
      <c r="M682" s="16"/>
    </row>
    <row r="683" spans="1:13" s="86" customFormat="1" ht="13.5">
      <c r="A683" s="79"/>
      <c r="B683" s="95" t="s">
        <v>355</v>
      </c>
      <c r="C683" s="109"/>
      <c r="D683" s="93" t="str">
        <f>IF(ISNUMBER(C683),VLOOKUP(C683,Approaches,2,0),"")</f>
        <v/>
      </c>
      <c r="E683" s="83">
        <v>6</v>
      </c>
      <c r="F683" s="16"/>
      <c r="G683" s="17"/>
      <c r="H683" s="110"/>
      <c r="I683" s="19"/>
      <c r="J683" s="17"/>
      <c r="K683" s="94"/>
      <c r="L683" s="89"/>
      <c r="M683" s="16"/>
    </row>
    <row r="684" spans="1:13" s="86" customFormat="1" ht="13.5">
      <c r="A684" s="79"/>
      <c r="B684" s="95" t="s">
        <v>355</v>
      </c>
      <c r="C684" s="109"/>
      <c r="D684" s="93" t="str">
        <f>IF(ISNUMBER(C684),VLOOKUP(C684,Approaches,2,0),"")</f>
        <v/>
      </c>
      <c r="E684" s="83">
        <v>7</v>
      </c>
      <c r="F684" s="16"/>
      <c r="G684" s="17"/>
      <c r="H684" s="110"/>
      <c r="I684" s="19"/>
      <c r="J684" s="17"/>
      <c r="K684" s="94"/>
      <c r="L684" s="89"/>
      <c r="M684" s="16"/>
    </row>
    <row r="685" spans="1:13" s="86" customFormat="1" ht="13.5">
      <c r="A685" s="79"/>
      <c r="B685" s="95" t="s">
        <v>355</v>
      </c>
      <c r="C685" s="109"/>
      <c r="D685" s="93" t="str">
        <f>IF(ISNUMBER(C685),VLOOKUP(C685,Approaches,2,0),"")</f>
        <v/>
      </c>
      <c r="E685" s="83">
        <v>8</v>
      </c>
      <c r="F685" s="16"/>
      <c r="G685" s="17"/>
      <c r="H685" s="110"/>
      <c r="I685" s="19"/>
      <c r="J685" s="17"/>
      <c r="K685" s="94"/>
      <c r="L685" s="89"/>
      <c r="M685" s="16"/>
    </row>
    <row r="686" spans="1:13" s="86" customFormat="1" ht="13.5">
      <c r="A686" s="79"/>
      <c r="B686" s="95" t="s">
        <v>355</v>
      </c>
      <c r="C686" s="109"/>
      <c r="D686" s="97" t="str">
        <f>IF(ISNUMBER(C686),VLOOKUP(C686,Approaches,2,0),"")</f>
        <v/>
      </c>
      <c r="E686" s="83">
        <v>9</v>
      </c>
      <c r="F686" s="16"/>
      <c r="G686" s="17"/>
      <c r="H686" s="110"/>
      <c r="I686" s="19"/>
      <c r="J686" s="17"/>
      <c r="K686" s="94"/>
      <c r="L686" s="89"/>
      <c r="M686" s="16"/>
    </row>
    <row r="687" spans="1:13" s="86" customFormat="1" ht="14.25" thickBot="1">
      <c r="A687" s="79"/>
      <c r="B687" s="98"/>
      <c r="C687" s="98"/>
      <c r="D687" s="93"/>
      <c r="E687" s="83">
        <v>10</v>
      </c>
      <c r="F687" s="16"/>
      <c r="G687" s="17"/>
      <c r="H687" s="110"/>
      <c r="I687" s="20"/>
      <c r="J687" s="17"/>
      <c r="K687" s="94"/>
      <c r="L687" s="89"/>
      <c r="M687" s="16"/>
    </row>
    <row r="688" spans="1:13" s="86" customFormat="1" ht="14.25" thickBot="1">
      <c r="A688" s="79" t="str">
        <f>IF(B688="Code",1+MAX(A$5:A682),"")</f>
        <v/>
      </c>
      <c r="B688" s="99"/>
      <c r="C688" s="99"/>
      <c r="D688" s="99"/>
      <c r="E688" s="100"/>
      <c r="F688" s="101"/>
      <c r="G688" s="99" t="s">
        <v>259</v>
      </c>
      <c r="H688" s="102">
        <f>B678</f>
        <v>1105611</v>
      </c>
      <c r="I688" s="111"/>
      <c r="J688" s="100" t="s">
        <v>317</v>
      </c>
      <c r="K688" s="100"/>
      <c r="L688" s="100"/>
      <c r="M688" s="100"/>
    </row>
    <row r="689" spans="1:13" s="86" customFormat="1" ht="14.25" thickBot="1">
      <c r="A689" s="79">
        <f>IF(B689="Code",1+MAX(A$5:A688),"")</f>
        <v>58</v>
      </c>
      <c r="B689" s="80" t="s">
        <v>254</v>
      </c>
      <c r="C689" s="80"/>
      <c r="D689" s="81" t="s">
        <v>255</v>
      </c>
      <c r="E689" s="82"/>
      <c r="F689" s="81" t="s">
        <v>256</v>
      </c>
      <c r="G689" s="81" t="s">
        <v>257</v>
      </c>
      <c r="H689" s="82" t="s">
        <v>253</v>
      </c>
      <c r="I689" s="82" t="s">
        <v>258</v>
      </c>
      <c r="J689" s="82" t="s">
        <v>316</v>
      </c>
      <c r="K689" s="83"/>
      <c r="L689" s="84" t="str">
        <f>IF(AND(ISNUMBER(I700),ISNUMBER(H700)),"OK","")</f>
        <v/>
      </c>
      <c r="M689" s="85"/>
    </row>
    <row r="690" spans="1:13" s="86" customFormat="1" ht="13.5">
      <c r="A690" s="79" t="str">
        <f>IF(B690="Code",1+MAX(A$5:A689),"")</f>
        <v/>
      </c>
      <c r="B690" s="87">
        <f>VLOOKUP(A689,BasicHeadings,2,0)</f>
        <v>1105621</v>
      </c>
      <c r="C690" s="88"/>
      <c r="D690" s="87" t="str">
        <f>VLOOKUP(B690,Step1EN,2,0)</f>
        <v>Domestic services</v>
      </c>
      <c r="E690" s="83">
        <v>1</v>
      </c>
      <c r="F690" s="16"/>
      <c r="G690" s="16"/>
      <c r="H690" s="17"/>
      <c r="I690" s="17"/>
      <c r="J690" s="17" t="s">
        <v>317</v>
      </c>
      <c r="K690" s="83"/>
      <c r="L690" s="89"/>
      <c r="M690" s="16"/>
    </row>
    <row r="691" spans="1:13" s="86" customFormat="1" ht="15" customHeight="1">
      <c r="A691" s="79" t="str">
        <f>IF(B691="Code",1+MAX(A$5:A690),"")</f>
        <v/>
      </c>
      <c r="B691" s="90"/>
      <c r="C691" s="91" t="s">
        <v>307</v>
      </c>
      <c r="D691" s="90"/>
      <c r="E691" s="83">
        <v>2</v>
      </c>
      <c r="F691" s="16"/>
      <c r="G691" s="16"/>
      <c r="H691" s="17"/>
      <c r="I691" s="17"/>
      <c r="J691" s="17" t="s">
        <v>317</v>
      </c>
      <c r="K691" s="83"/>
      <c r="L691" s="89"/>
      <c r="M691" s="16"/>
    </row>
    <row r="692" spans="1:13" s="86" customFormat="1" ht="13.5" customHeight="1">
      <c r="A692" s="79" t="str">
        <f>IF(B692="Code",1+MAX(A$5:A691),"")</f>
        <v/>
      </c>
      <c r="B692" s="92"/>
      <c r="C692" s="211" t="s">
        <v>356</v>
      </c>
      <c r="D692" s="212"/>
      <c r="E692" s="83">
        <v>3</v>
      </c>
      <c r="F692" s="16"/>
      <c r="G692" s="16"/>
      <c r="H692" s="17"/>
      <c r="I692" s="18"/>
      <c r="J692" s="17" t="s">
        <v>317</v>
      </c>
      <c r="K692" s="83"/>
      <c r="L692" s="89"/>
      <c r="M692" s="16"/>
    </row>
    <row r="693" spans="1:13" s="86" customFormat="1" ht="13.5">
      <c r="A693" s="79" t="str">
        <f>IF(B693="Code",1+MAX(A$5:A692),"")</f>
        <v/>
      </c>
      <c r="B693" s="93"/>
      <c r="C693" s="213"/>
      <c r="D693" s="214"/>
      <c r="E693" s="94">
        <v>4</v>
      </c>
      <c r="F693" s="16"/>
      <c r="G693" s="16"/>
      <c r="H693" s="17"/>
      <c r="I693" s="17"/>
      <c r="J693" s="17" t="s">
        <v>317</v>
      </c>
      <c r="K693" s="83"/>
      <c r="L693" s="89"/>
      <c r="M693" s="16"/>
    </row>
    <row r="694" spans="1:13" s="86" customFormat="1" ht="13.5">
      <c r="A694" s="79" t="str">
        <f>IF(B694="Code",1+MAX(A$5:A693),"")</f>
        <v/>
      </c>
      <c r="B694" s="95" t="s">
        <v>355</v>
      </c>
      <c r="C694" s="109"/>
      <c r="D694" s="96" t="str">
        <f>IF(ISNUMBER(C694),VLOOKUP(C694,Approaches,2,0),"")</f>
        <v/>
      </c>
      <c r="E694" s="83">
        <v>5</v>
      </c>
      <c r="F694" s="16"/>
      <c r="G694" s="17"/>
      <c r="H694" s="110"/>
      <c r="I694" s="19"/>
      <c r="J694" s="17" t="s">
        <v>317</v>
      </c>
      <c r="K694" s="94"/>
      <c r="L694" s="89"/>
      <c r="M694" s="16"/>
    </row>
    <row r="695" spans="1:13" s="86" customFormat="1" ht="13.5">
      <c r="A695" s="79"/>
      <c r="B695" s="95" t="s">
        <v>355</v>
      </c>
      <c r="C695" s="109"/>
      <c r="D695" s="93" t="str">
        <f>IF(ISNUMBER(C695),VLOOKUP(C695,Approaches,2,0),"")</f>
        <v/>
      </c>
      <c r="E695" s="83">
        <v>6</v>
      </c>
      <c r="F695" s="16"/>
      <c r="G695" s="17"/>
      <c r="H695" s="110"/>
      <c r="I695" s="19"/>
      <c r="J695" s="17"/>
      <c r="K695" s="94"/>
      <c r="L695" s="89"/>
      <c r="M695" s="16"/>
    </row>
    <row r="696" spans="1:13" s="86" customFormat="1" ht="13.5">
      <c r="A696" s="79"/>
      <c r="B696" s="95" t="s">
        <v>355</v>
      </c>
      <c r="C696" s="109"/>
      <c r="D696" s="93" t="str">
        <f>IF(ISNUMBER(C696),VLOOKUP(C696,Approaches,2,0),"")</f>
        <v/>
      </c>
      <c r="E696" s="83">
        <v>7</v>
      </c>
      <c r="F696" s="16"/>
      <c r="G696" s="17"/>
      <c r="H696" s="110"/>
      <c r="I696" s="19"/>
      <c r="J696" s="17"/>
      <c r="K696" s="94"/>
      <c r="L696" s="89"/>
      <c r="M696" s="16"/>
    </row>
    <row r="697" spans="1:13" s="86" customFormat="1" ht="13.5">
      <c r="A697" s="79"/>
      <c r="B697" s="95" t="s">
        <v>355</v>
      </c>
      <c r="C697" s="109"/>
      <c r="D697" s="93" t="str">
        <f>IF(ISNUMBER(C697),VLOOKUP(C697,Approaches,2,0),"")</f>
        <v/>
      </c>
      <c r="E697" s="83">
        <v>8</v>
      </c>
      <c r="F697" s="16"/>
      <c r="G697" s="17"/>
      <c r="H697" s="110"/>
      <c r="I697" s="19"/>
      <c r="J697" s="17"/>
      <c r="K697" s="94"/>
      <c r="L697" s="89"/>
      <c r="M697" s="16"/>
    </row>
    <row r="698" spans="1:13" s="86" customFormat="1" ht="13.5">
      <c r="A698" s="79"/>
      <c r="B698" s="95" t="s">
        <v>355</v>
      </c>
      <c r="C698" s="109"/>
      <c r="D698" s="97" t="str">
        <f>IF(ISNUMBER(C698),VLOOKUP(C698,Approaches,2,0),"")</f>
        <v/>
      </c>
      <c r="E698" s="83">
        <v>9</v>
      </c>
      <c r="F698" s="16"/>
      <c r="G698" s="17"/>
      <c r="H698" s="110"/>
      <c r="I698" s="19"/>
      <c r="J698" s="17"/>
      <c r="K698" s="94"/>
      <c r="L698" s="89"/>
      <c r="M698" s="16"/>
    </row>
    <row r="699" spans="1:13" s="86" customFormat="1" ht="14.25" thickBot="1">
      <c r="A699" s="79"/>
      <c r="B699" s="98"/>
      <c r="C699" s="98"/>
      <c r="D699" s="93"/>
      <c r="E699" s="83">
        <v>10</v>
      </c>
      <c r="F699" s="16"/>
      <c r="G699" s="17"/>
      <c r="H699" s="110"/>
      <c r="I699" s="20"/>
      <c r="J699" s="17"/>
      <c r="K699" s="94"/>
      <c r="L699" s="89"/>
      <c r="M699" s="16"/>
    </row>
    <row r="700" spans="1:13" s="86" customFormat="1" ht="14.25" thickBot="1">
      <c r="A700" s="79" t="str">
        <f>IF(B700="Code",1+MAX(A$5:A694),"")</f>
        <v/>
      </c>
      <c r="B700" s="99"/>
      <c r="C700" s="99"/>
      <c r="D700" s="99"/>
      <c r="E700" s="100"/>
      <c r="F700" s="101"/>
      <c r="G700" s="99" t="s">
        <v>259</v>
      </c>
      <c r="H700" s="102">
        <f>B690</f>
        <v>1105621</v>
      </c>
      <c r="I700" s="111"/>
      <c r="J700" s="100" t="s">
        <v>317</v>
      </c>
      <c r="K700" s="100"/>
      <c r="L700" s="100"/>
      <c r="M700" s="100"/>
    </row>
    <row r="701" spans="1:13" s="86" customFormat="1" ht="14.25" thickBot="1">
      <c r="A701" s="79">
        <f>IF(B701="Code",1+MAX(A$5:A700),"")</f>
        <v>59</v>
      </c>
      <c r="B701" s="80" t="s">
        <v>254</v>
      </c>
      <c r="C701" s="80"/>
      <c r="D701" s="81" t="s">
        <v>255</v>
      </c>
      <c r="E701" s="82"/>
      <c r="F701" s="81" t="s">
        <v>256</v>
      </c>
      <c r="G701" s="81" t="s">
        <v>257</v>
      </c>
      <c r="H701" s="82" t="s">
        <v>253</v>
      </c>
      <c r="I701" s="82" t="s">
        <v>258</v>
      </c>
      <c r="J701" s="82" t="s">
        <v>316</v>
      </c>
      <c r="K701" s="83"/>
      <c r="L701" s="84" t="str">
        <f>IF(AND(ISNUMBER(I712),ISNUMBER(H712)),"OK","")</f>
        <v/>
      </c>
      <c r="M701" s="85"/>
    </row>
    <row r="702" spans="1:13" s="86" customFormat="1" ht="13.5">
      <c r="A702" s="79" t="str">
        <f>IF(B702="Code",1+MAX(A$5:A701),"")</f>
        <v/>
      </c>
      <c r="B702" s="87">
        <f>VLOOKUP(A701,BasicHeadings,2,0)</f>
        <v>1105622</v>
      </c>
      <c r="C702" s="88"/>
      <c r="D702" s="87" t="str">
        <f>VLOOKUP(B702,Step1EN,2,0)</f>
        <v>Household services</v>
      </c>
      <c r="E702" s="83">
        <v>1</v>
      </c>
      <c r="F702" s="16"/>
      <c r="G702" s="16"/>
      <c r="H702" s="17"/>
      <c r="I702" s="17"/>
      <c r="J702" s="17" t="s">
        <v>317</v>
      </c>
      <c r="K702" s="83"/>
      <c r="L702" s="89"/>
      <c r="M702" s="16"/>
    </row>
    <row r="703" spans="1:13" s="86" customFormat="1" ht="15" customHeight="1">
      <c r="A703" s="79" t="str">
        <f>IF(B703="Code",1+MAX(A$5:A702),"")</f>
        <v/>
      </c>
      <c r="B703" s="90"/>
      <c r="C703" s="91" t="s">
        <v>307</v>
      </c>
      <c r="D703" s="90"/>
      <c r="E703" s="83">
        <v>2</v>
      </c>
      <c r="F703" s="16"/>
      <c r="G703" s="16"/>
      <c r="H703" s="17"/>
      <c r="I703" s="17"/>
      <c r="J703" s="17" t="s">
        <v>317</v>
      </c>
      <c r="K703" s="83"/>
      <c r="L703" s="89"/>
      <c r="M703" s="16"/>
    </row>
    <row r="704" spans="1:13" s="86" customFormat="1" ht="13.5" customHeight="1">
      <c r="A704" s="79" t="str">
        <f>IF(B704="Code",1+MAX(A$5:A703),"")</f>
        <v/>
      </c>
      <c r="B704" s="92"/>
      <c r="C704" s="211" t="s">
        <v>356</v>
      </c>
      <c r="D704" s="212"/>
      <c r="E704" s="83">
        <v>3</v>
      </c>
      <c r="F704" s="16"/>
      <c r="G704" s="16"/>
      <c r="H704" s="17"/>
      <c r="I704" s="18"/>
      <c r="J704" s="17" t="s">
        <v>317</v>
      </c>
      <c r="K704" s="83"/>
      <c r="L704" s="89"/>
      <c r="M704" s="16"/>
    </row>
    <row r="705" spans="1:13" s="86" customFormat="1" ht="13.5">
      <c r="A705" s="79" t="str">
        <f>IF(B705="Code",1+MAX(A$5:A704),"")</f>
        <v/>
      </c>
      <c r="B705" s="93"/>
      <c r="C705" s="213"/>
      <c r="D705" s="214"/>
      <c r="E705" s="94">
        <v>4</v>
      </c>
      <c r="F705" s="16"/>
      <c r="G705" s="16"/>
      <c r="H705" s="17"/>
      <c r="I705" s="17"/>
      <c r="J705" s="17" t="s">
        <v>317</v>
      </c>
      <c r="K705" s="83"/>
      <c r="L705" s="89"/>
      <c r="M705" s="16"/>
    </row>
    <row r="706" spans="1:13" s="86" customFormat="1" ht="13.5">
      <c r="A706" s="79" t="str">
        <f>IF(B706="Code",1+MAX(A$5:A705),"")</f>
        <v/>
      </c>
      <c r="B706" s="95" t="s">
        <v>355</v>
      </c>
      <c r="C706" s="109"/>
      <c r="D706" s="96" t="str">
        <f>IF(ISNUMBER(C706),VLOOKUP(C706,Approaches,2,0),"")</f>
        <v/>
      </c>
      <c r="E706" s="83">
        <v>5</v>
      </c>
      <c r="F706" s="16"/>
      <c r="G706" s="17"/>
      <c r="H706" s="110"/>
      <c r="I706" s="19"/>
      <c r="J706" s="17" t="s">
        <v>317</v>
      </c>
      <c r="K706" s="94"/>
      <c r="L706" s="89"/>
      <c r="M706" s="16"/>
    </row>
    <row r="707" spans="1:13" s="86" customFormat="1" ht="13.5">
      <c r="A707" s="79"/>
      <c r="B707" s="95" t="s">
        <v>355</v>
      </c>
      <c r="C707" s="109"/>
      <c r="D707" s="93" t="str">
        <f>IF(ISNUMBER(C707),VLOOKUP(C707,Approaches,2,0),"")</f>
        <v/>
      </c>
      <c r="E707" s="83">
        <v>6</v>
      </c>
      <c r="F707" s="16"/>
      <c r="G707" s="17"/>
      <c r="H707" s="110"/>
      <c r="I707" s="19"/>
      <c r="J707" s="17"/>
      <c r="K707" s="94"/>
      <c r="L707" s="89"/>
      <c r="M707" s="16"/>
    </row>
    <row r="708" spans="1:13" s="86" customFormat="1" ht="13.5">
      <c r="A708" s="79"/>
      <c r="B708" s="95" t="s">
        <v>355</v>
      </c>
      <c r="C708" s="109"/>
      <c r="D708" s="93" t="str">
        <f>IF(ISNUMBER(C708),VLOOKUP(C708,Approaches,2,0),"")</f>
        <v/>
      </c>
      <c r="E708" s="83">
        <v>7</v>
      </c>
      <c r="F708" s="16"/>
      <c r="G708" s="17"/>
      <c r="H708" s="110"/>
      <c r="I708" s="19"/>
      <c r="J708" s="17"/>
      <c r="K708" s="94"/>
      <c r="L708" s="89"/>
      <c r="M708" s="16"/>
    </row>
    <row r="709" spans="1:13" s="86" customFormat="1" ht="13.5">
      <c r="A709" s="79"/>
      <c r="B709" s="95" t="s">
        <v>355</v>
      </c>
      <c r="C709" s="109"/>
      <c r="D709" s="93" t="str">
        <f>IF(ISNUMBER(C709),VLOOKUP(C709,Approaches,2,0),"")</f>
        <v/>
      </c>
      <c r="E709" s="83">
        <v>8</v>
      </c>
      <c r="F709" s="16"/>
      <c r="G709" s="17"/>
      <c r="H709" s="110"/>
      <c r="I709" s="19"/>
      <c r="J709" s="17"/>
      <c r="K709" s="94"/>
      <c r="L709" s="89"/>
      <c r="M709" s="16"/>
    </row>
    <row r="710" spans="1:13" s="86" customFormat="1" ht="13.5">
      <c r="A710" s="79"/>
      <c r="B710" s="95" t="s">
        <v>355</v>
      </c>
      <c r="C710" s="109"/>
      <c r="D710" s="97" t="str">
        <f>IF(ISNUMBER(C710),VLOOKUP(C710,Approaches,2,0),"")</f>
        <v/>
      </c>
      <c r="E710" s="83">
        <v>9</v>
      </c>
      <c r="F710" s="16"/>
      <c r="G710" s="17"/>
      <c r="H710" s="110"/>
      <c r="I710" s="19"/>
      <c r="J710" s="17"/>
      <c r="K710" s="94"/>
      <c r="L710" s="89"/>
      <c r="M710" s="16"/>
    </row>
    <row r="711" spans="1:13" s="86" customFormat="1" ht="14.25" thickBot="1">
      <c r="A711" s="79"/>
      <c r="B711" s="98"/>
      <c r="C711" s="98"/>
      <c r="D711" s="93"/>
      <c r="E711" s="83">
        <v>10</v>
      </c>
      <c r="F711" s="16"/>
      <c r="G711" s="17"/>
      <c r="H711" s="110"/>
      <c r="I711" s="20"/>
      <c r="J711" s="17"/>
      <c r="K711" s="94"/>
      <c r="L711" s="89"/>
      <c r="M711" s="16"/>
    </row>
    <row r="712" spans="1:13" s="86" customFormat="1" ht="14.25" thickBot="1">
      <c r="A712" s="79" t="str">
        <f>IF(B712="Code",1+MAX(A$5:A706),"")</f>
        <v/>
      </c>
      <c r="B712" s="99"/>
      <c r="C712" s="99"/>
      <c r="D712" s="99"/>
      <c r="E712" s="100"/>
      <c r="F712" s="101"/>
      <c r="G712" s="99" t="s">
        <v>259</v>
      </c>
      <c r="H712" s="102">
        <f>B702</f>
        <v>1105622</v>
      </c>
      <c r="I712" s="111"/>
      <c r="J712" s="100" t="s">
        <v>317</v>
      </c>
      <c r="K712" s="100"/>
      <c r="L712" s="100"/>
      <c r="M712" s="100"/>
    </row>
    <row r="713" spans="1:13" s="86" customFormat="1" ht="14.25" thickBot="1">
      <c r="A713" s="79">
        <f>IF(B713="Code",1+MAX(A$5:A712),"")</f>
        <v>60</v>
      </c>
      <c r="B713" s="80" t="s">
        <v>254</v>
      </c>
      <c r="C713" s="80"/>
      <c r="D713" s="81" t="s">
        <v>255</v>
      </c>
      <c r="E713" s="82"/>
      <c r="F713" s="81" t="s">
        <v>256</v>
      </c>
      <c r="G713" s="81" t="s">
        <v>257</v>
      </c>
      <c r="H713" s="82" t="s">
        <v>253</v>
      </c>
      <c r="I713" s="82" t="s">
        <v>258</v>
      </c>
      <c r="J713" s="82" t="s">
        <v>316</v>
      </c>
      <c r="K713" s="83"/>
      <c r="L713" s="84" t="str">
        <f>IF(AND(ISNUMBER(I724),ISNUMBER(H724)),"OK","")</f>
        <v/>
      </c>
      <c r="M713" s="85"/>
    </row>
    <row r="714" spans="1:13" s="86" customFormat="1" ht="13.5">
      <c r="A714" s="79" t="str">
        <f>IF(B714="Code",1+MAX(A$5:A713),"")</f>
        <v/>
      </c>
      <c r="B714" s="87">
        <f>VLOOKUP(A713,BasicHeadings,2,0)</f>
        <v>1106111</v>
      </c>
      <c r="C714" s="88"/>
      <c r="D714" s="87" t="str">
        <f>VLOOKUP(B714,Step1EN,2,0)</f>
        <v>Pharmaceutical products</v>
      </c>
      <c r="E714" s="83">
        <v>1</v>
      </c>
      <c r="F714" s="16"/>
      <c r="G714" s="16"/>
      <c r="H714" s="17"/>
      <c r="I714" s="17"/>
      <c r="J714" s="17" t="s">
        <v>317</v>
      </c>
      <c r="K714" s="83"/>
      <c r="L714" s="89"/>
      <c r="M714" s="16"/>
    </row>
    <row r="715" spans="1:13" s="86" customFormat="1" ht="15" customHeight="1">
      <c r="A715" s="79" t="str">
        <f>IF(B715="Code",1+MAX(A$5:A714),"")</f>
        <v/>
      </c>
      <c r="B715" s="90"/>
      <c r="C715" s="91" t="s">
        <v>307</v>
      </c>
      <c r="D715" s="90"/>
      <c r="E715" s="83">
        <v>2</v>
      </c>
      <c r="F715" s="16"/>
      <c r="G715" s="16"/>
      <c r="H715" s="17"/>
      <c r="I715" s="17"/>
      <c r="J715" s="17" t="s">
        <v>317</v>
      </c>
      <c r="K715" s="83"/>
      <c r="L715" s="89"/>
      <c r="M715" s="16"/>
    </row>
    <row r="716" spans="1:13" s="86" customFormat="1" ht="13.5" customHeight="1">
      <c r="A716" s="79" t="str">
        <f>IF(B716="Code",1+MAX(A$5:A715),"")</f>
        <v/>
      </c>
      <c r="B716" s="92"/>
      <c r="C716" s="211" t="s">
        <v>356</v>
      </c>
      <c r="D716" s="212"/>
      <c r="E716" s="83">
        <v>3</v>
      </c>
      <c r="F716" s="16"/>
      <c r="G716" s="16"/>
      <c r="H716" s="17"/>
      <c r="I716" s="18"/>
      <c r="J716" s="17" t="s">
        <v>317</v>
      </c>
      <c r="K716" s="83"/>
      <c r="L716" s="89"/>
      <c r="M716" s="16"/>
    </row>
    <row r="717" spans="1:13" s="86" customFormat="1" ht="13.5">
      <c r="A717" s="79" t="str">
        <f>IF(B717="Code",1+MAX(A$5:A716),"")</f>
        <v/>
      </c>
      <c r="B717" s="93"/>
      <c r="C717" s="213"/>
      <c r="D717" s="214"/>
      <c r="E717" s="94">
        <v>4</v>
      </c>
      <c r="F717" s="16"/>
      <c r="G717" s="16"/>
      <c r="H717" s="17"/>
      <c r="I717" s="17"/>
      <c r="J717" s="17" t="s">
        <v>317</v>
      </c>
      <c r="K717" s="83"/>
      <c r="L717" s="89"/>
      <c r="M717" s="16"/>
    </row>
    <row r="718" spans="1:13" s="86" customFormat="1" ht="13.5">
      <c r="A718" s="79" t="str">
        <f>IF(B718="Code",1+MAX(A$5:A717),"")</f>
        <v/>
      </c>
      <c r="B718" s="95" t="s">
        <v>355</v>
      </c>
      <c r="C718" s="109"/>
      <c r="D718" s="96" t="str">
        <f>IF(ISNUMBER(C718),VLOOKUP(C718,Approaches,2,0),"")</f>
        <v/>
      </c>
      <c r="E718" s="83">
        <v>5</v>
      </c>
      <c r="F718" s="16"/>
      <c r="G718" s="17"/>
      <c r="H718" s="110"/>
      <c r="I718" s="19"/>
      <c r="J718" s="17" t="s">
        <v>317</v>
      </c>
      <c r="K718" s="94"/>
      <c r="L718" s="89"/>
      <c r="M718" s="16"/>
    </row>
    <row r="719" spans="1:13" s="86" customFormat="1" ht="13.5">
      <c r="A719" s="79"/>
      <c r="B719" s="95" t="s">
        <v>355</v>
      </c>
      <c r="C719" s="109"/>
      <c r="D719" s="93" t="str">
        <f>IF(ISNUMBER(C719),VLOOKUP(C719,Approaches,2,0),"")</f>
        <v/>
      </c>
      <c r="E719" s="83">
        <v>6</v>
      </c>
      <c r="F719" s="16"/>
      <c r="G719" s="17"/>
      <c r="H719" s="110"/>
      <c r="I719" s="19"/>
      <c r="J719" s="17"/>
      <c r="K719" s="94"/>
      <c r="L719" s="89"/>
      <c r="M719" s="16"/>
    </row>
    <row r="720" spans="1:13" s="86" customFormat="1" ht="13.5">
      <c r="A720" s="79"/>
      <c r="B720" s="95" t="s">
        <v>355</v>
      </c>
      <c r="C720" s="109"/>
      <c r="D720" s="93" t="str">
        <f>IF(ISNUMBER(C720),VLOOKUP(C720,Approaches,2,0),"")</f>
        <v/>
      </c>
      <c r="E720" s="83">
        <v>7</v>
      </c>
      <c r="F720" s="16"/>
      <c r="G720" s="17"/>
      <c r="H720" s="110"/>
      <c r="I720" s="19"/>
      <c r="J720" s="17"/>
      <c r="K720" s="94"/>
      <c r="L720" s="89"/>
      <c r="M720" s="16"/>
    </row>
    <row r="721" spans="1:13" s="86" customFormat="1" ht="13.5">
      <c r="A721" s="79"/>
      <c r="B721" s="95" t="s">
        <v>355</v>
      </c>
      <c r="C721" s="109"/>
      <c r="D721" s="93" t="str">
        <f>IF(ISNUMBER(C721),VLOOKUP(C721,Approaches,2,0),"")</f>
        <v/>
      </c>
      <c r="E721" s="83">
        <v>8</v>
      </c>
      <c r="F721" s="16"/>
      <c r="G721" s="17"/>
      <c r="H721" s="110"/>
      <c r="I721" s="19"/>
      <c r="J721" s="17"/>
      <c r="K721" s="94"/>
      <c r="L721" s="89"/>
      <c r="M721" s="16"/>
    </row>
    <row r="722" spans="1:13" s="86" customFormat="1" ht="13.5">
      <c r="A722" s="79"/>
      <c r="B722" s="95" t="s">
        <v>355</v>
      </c>
      <c r="C722" s="109"/>
      <c r="D722" s="97" t="str">
        <f>IF(ISNUMBER(C722),VLOOKUP(C722,Approaches,2,0),"")</f>
        <v/>
      </c>
      <c r="E722" s="83">
        <v>9</v>
      </c>
      <c r="F722" s="16"/>
      <c r="G722" s="17"/>
      <c r="H722" s="110"/>
      <c r="I722" s="19"/>
      <c r="J722" s="17"/>
      <c r="K722" s="94"/>
      <c r="L722" s="89"/>
      <c r="M722" s="16"/>
    </row>
    <row r="723" spans="1:13" s="86" customFormat="1" ht="14.25" thickBot="1">
      <c r="A723" s="79"/>
      <c r="B723" s="98"/>
      <c r="C723" s="98"/>
      <c r="D723" s="93"/>
      <c r="E723" s="83">
        <v>10</v>
      </c>
      <c r="F723" s="16"/>
      <c r="G723" s="17"/>
      <c r="H723" s="110"/>
      <c r="I723" s="20"/>
      <c r="J723" s="17"/>
      <c r="K723" s="94"/>
      <c r="L723" s="89"/>
      <c r="M723" s="16"/>
    </row>
    <row r="724" spans="1:13" s="86" customFormat="1" ht="14.25" thickBot="1">
      <c r="A724" s="79" t="str">
        <f>IF(B724="Code",1+MAX(A$5:A718),"")</f>
        <v/>
      </c>
      <c r="B724" s="99"/>
      <c r="C724" s="99"/>
      <c r="D724" s="99"/>
      <c r="E724" s="100"/>
      <c r="F724" s="101"/>
      <c r="G724" s="99" t="s">
        <v>259</v>
      </c>
      <c r="H724" s="102">
        <f>B714</f>
        <v>1106111</v>
      </c>
      <c r="I724" s="111"/>
      <c r="J724" s="100" t="s">
        <v>317</v>
      </c>
      <c r="K724" s="100"/>
      <c r="L724" s="100"/>
      <c r="M724" s="100"/>
    </row>
    <row r="725" spans="1:13" s="86" customFormat="1" ht="14.25" thickBot="1">
      <c r="A725" s="79">
        <f>IF(B725="Code",1+MAX(A$5:A724),"")</f>
        <v>61</v>
      </c>
      <c r="B725" s="80" t="s">
        <v>254</v>
      </c>
      <c r="C725" s="80"/>
      <c r="D725" s="81" t="s">
        <v>255</v>
      </c>
      <c r="E725" s="82"/>
      <c r="F725" s="81" t="s">
        <v>256</v>
      </c>
      <c r="G725" s="81" t="s">
        <v>257</v>
      </c>
      <c r="H725" s="82" t="s">
        <v>253</v>
      </c>
      <c r="I725" s="82" t="s">
        <v>258</v>
      </c>
      <c r="J725" s="82" t="s">
        <v>316</v>
      </c>
      <c r="K725" s="83"/>
      <c r="L725" s="84" t="str">
        <f>IF(AND(ISNUMBER(I736),ISNUMBER(H736)),"OK","")</f>
        <v/>
      </c>
      <c r="M725" s="85"/>
    </row>
    <row r="726" spans="1:13" s="86" customFormat="1" ht="13.5">
      <c r="A726" s="79" t="str">
        <f>IF(B726="Code",1+MAX(A$5:A725),"")</f>
        <v/>
      </c>
      <c r="B726" s="87">
        <f>VLOOKUP(A725,BasicHeadings,2,0)</f>
        <v>1106121</v>
      </c>
      <c r="C726" s="88"/>
      <c r="D726" s="87" t="str">
        <f>VLOOKUP(B726,Step1EN,2,0)</f>
        <v>Other medical products</v>
      </c>
      <c r="E726" s="83">
        <v>1</v>
      </c>
      <c r="F726" s="16"/>
      <c r="G726" s="16"/>
      <c r="H726" s="17"/>
      <c r="I726" s="17"/>
      <c r="J726" s="17" t="s">
        <v>317</v>
      </c>
      <c r="K726" s="83"/>
      <c r="L726" s="89"/>
      <c r="M726" s="16"/>
    </row>
    <row r="727" spans="1:13" s="86" customFormat="1" ht="15" customHeight="1">
      <c r="A727" s="79" t="str">
        <f>IF(B727="Code",1+MAX(A$5:A726),"")</f>
        <v/>
      </c>
      <c r="B727" s="90"/>
      <c r="C727" s="91" t="s">
        <v>307</v>
      </c>
      <c r="D727" s="90"/>
      <c r="E727" s="83">
        <v>2</v>
      </c>
      <c r="F727" s="16"/>
      <c r="G727" s="16"/>
      <c r="H727" s="17"/>
      <c r="I727" s="17"/>
      <c r="J727" s="17" t="s">
        <v>317</v>
      </c>
      <c r="K727" s="83"/>
      <c r="L727" s="89"/>
      <c r="M727" s="16"/>
    </row>
    <row r="728" spans="1:13" s="86" customFormat="1" ht="13.5" customHeight="1">
      <c r="A728" s="79" t="str">
        <f>IF(B728="Code",1+MAX(A$5:A727),"")</f>
        <v/>
      </c>
      <c r="B728" s="92"/>
      <c r="C728" s="211" t="s">
        <v>356</v>
      </c>
      <c r="D728" s="212"/>
      <c r="E728" s="83">
        <v>3</v>
      </c>
      <c r="F728" s="16"/>
      <c r="G728" s="16"/>
      <c r="H728" s="17"/>
      <c r="I728" s="18"/>
      <c r="J728" s="17" t="s">
        <v>317</v>
      </c>
      <c r="K728" s="83"/>
      <c r="L728" s="89"/>
      <c r="M728" s="16"/>
    </row>
    <row r="729" spans="1:13" s="86" customFormat="1" ht="13.5">
      <c r="A729" s="79" t="str">
        <f>IF(B729="Code",1+MAX(A$5:A728),"")</f>
        <v/>
      </c>
      <c r="B729" s="93"/>
      <c r="C729" s="213"/>
      <c r="D729" s="214"/>
      <c r="E729" s="94">
        <v>4</v>
      </c>
      <c r="F729" s="16"/>
      <c r="G729" s="16"/>
      <c r="H729" s="17"/>
      <c r="I729" s="17"/>
      <c r="J729" s="17" t="s">
        <v>317</v>
      </c>
      <c r="K729" s="83"/>
      <c r="L729" s="89"/>
      <c r="M729" s="16"/>
    </row>
    <row r="730" spans="1:13" s="86" customFormat="1" ht="13.5">
      <c r="A730" s="79" t="str">
        <f>IF(B730="Code",1+MAX(A$5:A729),"")</f>
        <v/>
      </c>
      <c r="B730" s="95" t="s">
        <v>355</v>
      </c>
      <c r="C730" s="109"/>
      <c r="D730" s="96" t="str">
        <f>IF(ISNUMBER(C730),VLOOKUP(C730,Approaches,2,0),"")</f>
        <v/>
      </c>
      <c r="E730" s="83">
        <v>5</v>
      </c>
      <c r="F730" s="16"/>
      <c r="G730" s="17"/>
      <c r="H730" s="110"/>
      <c r="I730" s="19"/>
      <c r="J730" s="17" t="s">
        <v>317</v>
      </c>
      <c r="K730" s="94"/>
      <c r="L730" s="89"/>
      <c r="M730" s="16"/>
    </row>
    <row r="731" spans="1:13" s="86" customFormat="1" ht="13.5">
      <c r="A731" s="79"/>
      <c r="B731" s="95" t="s">
        <v>355</v>
      </c>
      <c r="C731" s="109"/>
      <c r="D731" s="93" t="str">
        <f>IF(ISNUMBER(C731),VLOOKUP(C731,Approaches,2,0),"")</f>
        <v/>
      </c>
      <c r="E731" s="83">
        <v>6</v>
      </c>
      <c r="F731" s="16"/>
      <c r="G731" s="17"/>
      <c r="H731" s="110"/>
      <c r="I731" s="19"/>
      <c r="J731" s="17"/>
      <c r="K731" s="94"/>
      <c r="L731" s="89"/>
      <c r="M731" s="16"/>
    </row>
    <row r="732" spans="1:13" s="86" customFormat="1" ht="13.5">
      <c r="A732" s="79"/>
      <c r="B732" s="95" t="s">
        <v>355</v>
      </c>
      <c r="C732" s="109"/>
      <c r="D732" s="93" t="str">
        <f>IF(ISNUMBER(C732),VLOOKUP(C732,Approaches,2,0),"")</f>
        <v/>
      </c>
      <c r="E732" s="83">
        <v>7</v>
      </c>
      <c r="F732" s="16"/>
      <c r="G732" s="17"/>
      <c r="H732" s="110"/>
      <c r="I732" s="19"/>
      <c r="J732" s="17"/>
      <c r="K732" s="94"/>
      <c r="L732" s="89"/>
      <c r="M732" s="16"/>
    </row>
    <row r="733" spans="1:13" s="86" customFormat="1" ht="13.5">
      <c r="A733" s="79"/>
      <c r="B733" s="95" t="s">
        <v>355</v>
      </c>
      <c r="C733" s="109"/>
      <c r="D733" s="93" t="str">
        <f>IF(ISNUMBER(C733),VLOOKUP(C733,Approaches,2,0),"")</f>
        <v/>
      </c>
      <c r="E733" s="83">
        <v>8</v>
      </c>
      <c r="F733" s="16"/>
      <c r="G733" s="17"/>
      <c r="H733" s="110"/>
      <c r="I733" s="19"/>
      <c r="J733" s="17"/>
      <c r="K733" s="94"/>
      <c r="L733" s="89"/>
      <c r="M733" s="16"/>
    </row>
    <row r="734" spans="1:13" s="86" customFormat="1" ht="13.5">
      <c r="A734" s="79"/>
      <c r="B734" s="95" t="s">
        <v>355</v>
      </c>
      <c r="C734" s="109"/>
      <c r="D734" s="97" t="str">
        <f>IF(ISNUMBER(C734),VLOOKUP(C734,Approaches,2,0),"")</f>
        <v/>
      </c>
      <c r="E734" s="83">
        <v>9</v>
      </c>
      <c r="F734" s="16"/>
      <c r="G734" s="17"/>
      <c r="H734" s="110"/>
      <c r="I734" s="19"/>
      <c r="J734" s="17"/>
      <c r="K734" s="94"/>
      <c r="L734" s="89"/>
      <c r="M734" s="16"/>
    </row>
    <row r="735" spans="1:13" s="86" customFormat="1" ht="14.25" thickBot="1">
      <c r="A735" s="79"/>
      <c r="B735" s="98"/>
      <c r="C735" s="98"/>
      <c r="D735" s="93"/>
      <c r="E735" s="83">
        <v>10</v>
      </c>
      <c r="F735" s="16"/>
      <c r="G735" s="17"/>
      <c r="H735" s="110"/>
      <c r="I735" s="20"/>
      <c r="J735" s="17"/>
      <c r="K735" s="94"/>
      <c r="L735" s="89"/>
      <c r="M735" s="16"/>
    </row>
    <row r="736" spans="1:13" s="86" customFormat="1" ht="14.25" thickBot="1">
      <c r="A736" s="79" t="str">
        <f>IF(B736="Code",1+MAX(A$5:A730),"")</f>
        <v/>
      </c>
      <c r="B736" s="99"/>
      <c r="C736" s="99"/>
      <c r="D736" s="99"/>
      <c r="E736" s="100"/>
      <c r="F736" s="101"/>
      <c r="G736" s="99" t="s">
        <v>259</v>
      </c>
      <c r="H736" s="102">
        <f>B726</f>
        <v>1106121</v>
      </c>
      <c r="I736" s="111"/>
      <c r="J736" s="100" t="s">
        <v>317</v>
      </c>
      <c r="K736" s="100"/>
      <c r="L736" s="100"/>
      <c r="M736" s="100"/>
    </row>
    <row r="737" spans="1:13" s="86" customFormat="1" ht="14.25" thickBot="1">
      <c r="A737" s="79">
        <f>IF(B737="Code",1+MAX(A$5:A736),"")</f>
        <v>62</v>
      </c>
      <c r="B737" s="80" t="s">
        <v>254</v>
      </c>
      <c r="C737" s="80"/>
      <c r="D737" s="81" t="s">
        <v>255</v>
      </c>
      <c r="E737" s="82"/>
      <c r="F737" s="81" t="s">
        <v>256</v>
      </c>
      <c r="G737" s="81" t="s">
        <v>257</v>
      </c>
      <c r="H737" s="82" t="s">
        <v>253</v>
      </c>
      <c r="I737" s="82" t="s">
        <v>258</v>
      </c>
      <c r="J737" s="82" t="s">
        <v>316</v>
      </c>
      <c r="K737" s="83"/>
      <c r="L737" s="84" t="str">
        <f>IF(AND(ISNUMBER(I748),ISNUMBER(H748)),"OK","")</f>
        <v/>
      </c>
      <c r="M737" s="85"/>
    </row>
    <row r="738" spans="1:13" s="86" customFormat="1" ht="13.5">
      <c r="A738" s="79" t="str">
        <f>IF(B738="Code",1+MAX(A$5:A737),"")</f>
        <v/>
      </c>
      <c r="B738" s="87">
        <f>VLOOKUP(A737,BasicHeadings,2,0)</f>
        <v>1106131</v>
      </c>
      <c r="C738" s="88"/>
      <c r="D738" s="87" t="str">
        <f>VLOOKUP(B738,Step1EN,2,0)</f>
        <v>Therapeutic appliances and equipment</v>
      </c>
      <c r="E738" s="83">
        <v>1</v>
      </c>
      <c r="F738" s="16"/>
      <c r="G738" s="16"/>
      <c r="H738" s="17"/>
      <c r="I738" s="17"/>
      <c r="J738" s="17" t="s">
        <v>317</v>
      </c>
      <c r="K738" s="83"/>
      <c r="L738" s="89"/>
      <c r="M738" s="16"/>
    </row>
    <row r="739" spans="1:13" s="86" customFormat="1" ht="15" customHeight="1">
      <c r="A739" s="79" t="str">
        <f>IF(B739="Code",1+MAX(A$5:A738),"")</f>
        <v/>
      </c>
      <c r="B739" s="90"/>
      <c r="C739" s="91" t="s">
        <v>307</v>
      </c>
      <c r="D739" s="90"/>
      <c r="E739" s="83">
        <v>2</v>
      </c>
      <c r="F739" s="16"/>
      <c r="G739" s="16"/>
      <c r="H739" s="17"/>
      <c r="I739" s="17"/>
      <c r="J739" s="17" t="s">
        <v>317</v>
      </c>
      <c r="K739" s="83"/>
      <c r="L739" s="89"/>
      <c r="M739" s="16"/>
    </row>
    <row r="740" spans="1:13" s="86" customFormat="1" ht="13.5" customHeight="1">
      <c r="A740" s="79" t="str">
        <f>IF(B740="Code",1+MAX(A$5:A739),"")</f>
        <v/>
      </c>
      <c r="B740" s="92"/>
      <c r="C740" s="211" t="s">
        <v>356</v>
      </c>
      <c r="D740" s="212"/>
      <c r="E740" s="83">
        <v>3</v>
      </c>
      <c r="F740" s="16"/>
      <c r="G740" s="16"/>
      <c r="H740" s="17"/>
      <c r="I740" s="18"/>
      <c r="J740" s="17" t="s">
        <v>317</v>
      </c>
      <c r="K740" s="83"/>
      <c r="L740" s="89"/>
      <c r="M740" s="16"/>
    </row>
    <row r="741" spans="1:13" s="86" customFormat="1" ht="13.5">
      <c r="A741" s="79" t="str">
        <f>IF(B741="Code",1+MAX(A$5:A740),"")</f>
        <v/>
      </c>
      <c r="B741" s="93"/>
      <c r="C741" s="213"/>
      <c r="D741" s="214"/>
      <c r="E741" s="94">
        <v>4</v>
      </c>
      <c r="F741" s="16"/>
      <c r="G741" s="16"/>
      <c r="H741" s="17"/>
      <c r="I741" s="17"/>
      <c r="J741" s="17" t="s">
        <v>317</v>
      </c>
      <c r="K741" s="83"/>
      <c r="L741" s="89"/>
      <c r="M741" s="16"/>
    </row>
    <row r="742" spans="1:13" s="86" customFormat="1" ht="13.5">
      <c r="A742" s="79" t="str">
        <f>IF(B742="Code",1+MAX(A$5:A741),"")</f>
        <v/>
      </c>
      <c r="B742" s="95" t="s">
        <v>355</v>
      </c>
      <c r="C742" s="109"/>
      <c r="D742" s="96" t="str">
        <f>IF(ISNUMBER(C742),VLOOKUP(C742,Approaches,2,0),"")</f>
        <v/>
      </c>
      <c r="E742" s="83">
        <v>5</v>
      </c>
      <c r="F742" s="16"/>
      <c r="G742" s="17"/>
      <c r="H742" s="110"/>
      <c r="I742" s="19"/>
      <c r="J742" s="17" t="s">
        <v>317</v>
      </c>
      <c r="K742" s="94"/>
      <c r="L742" s="89"/>
      <c r="M742" s="16"/>
    </row>
    <row r="743" spans="1:13" s="86" customFormat="1" ht="13.5">
      <c r="A743" s="79"/>
      <c r="B743" s="95" t="s">
        <v>355</v>
      </c>
      <c r="C743" s="109"/>
      <c r="D743" s="93" t="str">
        <f>IF(ISNUMBER(C743),VLOOKUP(C743,Approaches,2,0),"")</f>
        <v/>
      </c>
      <c r="E743" s="83">
        <v>6</v>
      </c>
      <c r="F743" s="16"/>
      <c r="G743" s="17"/>
      <c r="H743" s="110"/>
      <c r="I743" s="19"/>
      <c r="J743" s="17"/>
      <c r="K743" s="94"/>
      <c r="L743" s="89"/>
      <c r="M743" s="16"/>
    </row>
    <row r="744" spans="1:13" s="86" customFormat="1" ht="13.5">
      <c r="A744" s="79"/>
      <c r="B744" s="95" t="s">
        <v>355</v>
      </c>
      <c r="C744" s="109"/>
      <c r="D744" s="93" t="str">
        <f>IF(ISNUMBER(C744),VLOOKUP(C744,Approaches,2,0),"")</f>
        <v/>
      </c>
      <c r="E744" s="83">
        <v>7</v>
      </c>
      <c r="F744" s="16"/>
      <c r="G744" s="17"/>
      <c r="H744" s="110"/>
      <c r="I744" s="19"/>
      <c r="J744" s="17"/>
      <c r="K744" s="94"/>
      <c r="L744" s="89"/>
      <c r="M744" s="16"/>
    </row>
    <row r="745" spans="1:13" s="86" customFormat="1" ht="13.5">
      <c r="A745" s="79"/>
      <c r="B745" s="95" t="s">
        <v>355</v>
      </c>
      <c r="C745" s="109"/>
      <c r="D745" s="93" t="str">
        <f>IF(ISNUMBER(C745),VLOOKUP(C745,Approaches,2,0),"")</f>
        <v/>
      </c>
      <c r="E745" s="83">
        <v>8</v>
      </c>
      <c r="F745" s="16"/>
      <c r="G745" s="17"/>
      <c r="H745" s="110"/>
      <c r="I745" s="19"/>
      <c r="J745" s="17"/>
      <c r="K745" s="94"/>
      <c r="L745" s="89"/>
      <c r="M745" s="16"/>
    </row>
    <row r="746" spans="1:13" s="86" customFormat="1" ht="13.5">
      <c r="A746" s="79"/>
      <c r="B746" s="95" t="s">
        <v>355</v>
      </c>
      <c r="C746" s="109"/>
      <c r="D746" s="97" t="str">
        <f>IF(ISNUMBER(C746),VLOOKUP(C746,Approaches,2,0),"")</f>
        <v/>
      </c>
      <c r="E746" s="83">
        <v>9</v>
      </c>
      <c r="F746" s="16"/>
      <c r="G746" s="17"/>
      <c r="H746" s="110"/>
      <c r="I746" s="19"/>
      <c r="J746" s="17"/>
      <c r="K746" s="94"/>
      <c r="L746" s="89"/>
      <c r="M746" s="16"/>
    </row>
    <row r="747" spans="1:13" s="86" customFormat="1" ht="14.25" thickBot="1">
      <c r="A747" s="79"/>
      <c r="B747" s="98"/>
      <c r="C747" s="98"/>
      <c r="D747" s="93"/>
      <c r="E747" s="83">
        <v>10</v>
      </c>
      <c r="F747" s="16"/>
      <c r="G747" s="17"/>
      <c r="H747" s="110"/>
      <c r="I747" s="20"/>
      <c r="J747" s="17"/>
      <c r="K747" s="94"/>
      <c r="L747" s="89"/>
      <c r="M747" s="16"/>
    </row>
    <row r="748" spans="1:13" s="86" customFormat="1" ht="14.25" thickBot="1">
      <c r="A748" s="79" t="str">
        <f>IF(B748="Code",1+MAX(A$5:A742),"")</f>
        <v/>
      </c>
      <c r="B748" s="99"/>
      <c r="C748" s="99"/>
      <c r="D748" s="99"/>
      <c r="E748" s="100"/>
      <c r="F748" s="101"/>
      <c r="G748" s="99" t="s">
        <v>259</v>
      </c>
      <c r="H748" s="102">
        <f>B738</f>
        <v>1106131</v>
      </c>
      <c r="I748" s="111"/>
      <c r="J748" s="100" t="s">
        <v>317</v>
      </c>
      <c r="K748" s="100"/>
      <c r="L748" s="100"/>
      <c r="M748" s="100"/>
    </row>
    <row r="749" spans="1:13" s="86" customFormat="1" ht="14.25" thickBot="1">
      <c r="A749" s="79">
        <f>IF(B749="Code",1+MAX(A$5:A748),"")</f>
        <v>63</v>
      </c>
      <c r="B749" s="80" t="s">
        <v>254</v>
      </c>
      <c r="C749" s="80"/>
      <c r="D749" s="81" t="s">
        <v>255</v>
      </c>
      <c r="E749" s="82"/>
      <c r="F749" s="81" t="s">
        <v>256</v>
      </c>
      <c r="G749" s="81" t="s">
        <v>257</v>
      </c>
      <c r="H749" s="82" t="s">
        <v>253</v>
      </c>
      <c r="I749" s="82" t="s">
        <v>258</v>
      </c>
      <c r="J749" s="82" t="s">
        <v>316</v>
      </c>
      <c r="K749" s="83"/>
      <c r="L749" s="84" t="str">
        <f>IF(AND(ISNUMBER(I760),ISNUMBER(H760)),"OK","")</f>
        <v/>
      </c>
      <c r="M749" s="85"/>
    </row>
    <row r="750" spans="1:13" s="86" customFormat="1" ht="13.5">
      <c r="A750" s="79" t="str">
        <f>IF(B750="Code",1+MAX(A$5:A749),"")</f>
        <v/>
      </c>
      <c r="B750" s="87">
        <f>VLOOKUP(A749,BasicHeadings,2,0)</f>
        <v>1106211</v>
      </c>
      <c r="C750" s="88"/>
      <c r="D750" s="87" t="str">
        <f>VLOOKUP(B750,Step1EN,2,0)</f>
        <v>Medical Services</v>
      </c>
      <c r="E750" s="83">
        <v>1</v>
      </c>
      <c r="F750" s="16"/>
      <c r="G750" s="16"/>
      <c r="H750" s="17"/>
      <c r="I750" s="17"/>
      <c r="J750" s="17" t="s">
        <v>317</v>
      </c>
      <c r="K750" s="83"/>
      <c r="L750" s="89"/>
      <c r="M750" s="16"/>
    </row>
    <row r="751" spans="1:13" s="86" customFormat="1" ht="15" customHeight="1">
      <c r="A751" s="79" t="str">
        <f>IF(B751="Code",1+MAX(A$5:A750),"")</f>
        <v/>
      </c>
      <c r="B751" s="90"/>
      <c r="C751" s="91" t="s">
        <v>307</v>
      </c>
      <c r="D751" s="90"/>
      <c r="E751" s="83">
        <v>2</v>
      </c>
      <c r="F751" s="16"/>
      <c r="G751" s="16"/>
      <c r="H751" s="17"/>
      <c r="I751" s="17"/>
      <c r="J751" s="17" t="s">
        <v>317</v>
      </c>
      <c r="K751" s="83"/>
      <c r="L751" s="89"/>
      <c r="M751" s="16"/>
    </row>
    <row r="752" spans="1:13" s="86" customFormat="1" ht="13.5" customHeight="1">
      <c r="A752" s="79" t="str">
        <f>IF(B752="Code",1+MAX(A$5:A751),"")</f>
        <v/>
      </c>
      <c r="B752" s="92"/>
      <c r="C752" s="211" t="s">
        <v>356</v>
      </c>
      <c r="D752" s="212"/>
      <c r="E752" s="83">
        <v>3</v>
      </c>
      <c r="F752" s="16"/>
      <c r="G752" s="16"/>
      <c r="H752" s="17"/>
      <c r="I752" s="18"/>
      <c r="J752" s="17" t="s">
        <v>317</v>
      </c>
      <c r="K752" s="83"/>
      <c r="L752" s="89"/>
      <c r="M752" s="16"/>
    </row>
    <row r="753" spans="1:13" s="86" customFormat="1" ht="13.5">
      <c r="A753" s="79" t="str">
        <f>IF(B753="Code",1+MAX(A$5:A752),"")</f>
        <v/>
      </c>
      <c r="B753" s="93"/>
      <c r="C753" s="213"/>
      <c r="D753" s="214"/>
      <c r="E753" s="94">
        <v>4</v>
      </c>
      <c r="F753" s="16"/>
      <c r="G753" s="16"/>
      <c r="H753" s="17"/>
      <c r="I753" s="17"/>
      <c r="J753" s="17" t="s">
        <v>317</v>
      </c>
      <c r="K753" s="83"/>
      <c r="L753" s="89"/>
      <c r="M753" s="16"/>
    </row>
    <row r="754" spans="1:13" s="86" customFormat="1" ht="13.5">
      <c r="A754" s="79" t="str">
        <f>IF(B754="Code",1+MAX(A$5:A753),"")</f>
        <v/>
      </c>
      <c r="B754" s="95" t="s">
        <v>355</v>
      </c>
      <c r="C754" s="109"/>
      <c r="D754" s="96" t="str">
        <f>IF(ISNUMBER(C754),VLOOKUP(C754,Approaches,2,0),"")</f>
        <v/>
      </c>
      <c r="E754" s="83">
        <v>5</v>
      </c>
      <c r="F754" s="16"/>
      <c r="G754" s="17"/>
      <c r="H754" s="110"/>
      <c r="I754" s="19"/>
      <c r="J754" s="17" t="s">
        <v>317</v>
      </c>
      <c r="K754" s="94"/>
      <c r="L754" s="89"/>
      <c r="M754" s="16"/>
    </row>
    <row r="755" spans="1:13" s="86" customFormat="1" ht="13.5">
      <c r="A755" s="79"/>
      <c r="B755" s="95" t="s">
        <v>355</v>
      </c>
      <c r="C755" s="109"/>
      <c r="D755" s="93" t="str">
        <f>IF(ISNUMBER(C755),VLOOKUP(C755,Approaches,2,0),"")</f>
        <v/>
      </c>
      <c r="E755" s="83">
        <v>6</v>
      </c>
      <c r="F755" s="16"/>
      <c r="G755" s="17"/>
      <c r="H755" s="110"/>
      <c r="I755" s="19"/>
      <c r="J755" s="17"/>
      <c r="K755" s="94"/>
      <c r="L755" s="89"/>
      <c r="M755" s="16"/>
    </row>
    <row r="756" spans="1:13" s="86" customFormat="1" ht="13.5">
      <c r="A756" s="79"/>
      <c r="B756" s="95" t="s">
        <v>355</v>
      </c>
      <c r="C756" s="109"/>
      <c r="D756" s="93" t="str">
        <f>IF(ISNUMBER(C756),VLOOKUP(C756,Approaches,2,0),"")</f>
        <v/>
      </c>
      <c r="E756" s="83">
        <v>7</v>
      </c>
      <c r="F756" s="16"/>
      <c r="G756" s="17"/>
      <c r="H756" s="110"/>
      <c r="I756" s="19"/>
      <c r="J756" s="17"/>
      <c r="K756" s="94"/>
      <c r="L756" s="89"/>
      <c r="M756" s="16"/>
    </row>
    <row r="757" spans="1:13" s="86" customFormat="1" ht="13.5">
      <c r="A757" s="79"/>
      <c r="B757" s="95" t="s">
        <v>355</v>
      </c>
      <c r="C757" s="109"/>
      <c r="D757" s="93" t="str">
        <f>IF(ISNUMBER(C757),VLOOKUP(C757,Approaches,2,0),"")</f>
        <v/>
      </c>
      <c r="E757" s="83">
        <v>8</v>
      </c>
      <c r="F757" s="16"/>
      <c r="G757" s="17"/>
      <c r="H757" s="110"/>
      <c r="I757" s="19"/>
      <c r="J757" s="17"/>
      <c r="K757" s="94"/>
      <c r="L757" s="89"/>
      <c r="M757" s="16"/>
    </row>
    <row r="758" spans="1:13" s="86" customFormat="1" ht="13.5">
      <c r="A758" s="79"/>
      <c r="B758" s="95" t="s">
        <v>355</v>
      </c>
      <c r="C758" s="109"/>
      <c r="D758" s="97" t="str">
        <f>IF(ISNUMBER(C758),VLOOKUP(C758,Approaches,2,0),"")</f>
        <v/>
      </c>
      <c r="E758" s="83">
        <v>9</v>
      </c>
      <c r="F758" s="16"/>
      <c r="G758" s="17"/>
      <c r="H758" s="110"/>
      <c r="I758" s="19"/>
      <c r="J758" s="17"/>
      <c r="K758" s="94"/>
      <c r="L758" s="89"/>
      <c r="M758" s="16"/>
    </row>
    <row r="759" spans="1:13" s="86" customFormat="1" ht="14.25" thickBot="1">
      <c r="A759" s="79"/>
      <c r="B759" s="98"/>
      <c r="C759" s="98"/>
      <c r="D759" s="93"/>
      <c r="E759" s="83">
        <v>10</v>
      </c>
      <c r="F759" s="16"/>
      <c r="G759" s="17"/>
      <c r="H759" s="110"/>
      <c r="I759" s="20"/>
      <c r="J759" s="17"/>
      <c r="K759" s="94"/>
      <c r="L759" s="89"/>
      <c r="M759" s="16"/>
    </row>
    <row r="760" spans="1:13" s="86" customFormat="1" ht="14.25" thickBot="1">
      <c r="A760" s="79" t="str">
        <f>IF(B760="Code",1+MAX(A$5:A754),"")</f>
        <v/>
      </c>
      <c r="B760" s="99"/>
      <c r="C760" s="99"/>
      <c r="D760" s="99"/>
      <c r="E760" s="100"/>
      <c r="F760" s="101"/>
      <c r="G760" s="99" t="s">
        <v>259</v>
      </c>
      <c r="H760" s="102">
        <f>B750</f>
        <v>1106211</v>
      </c>
      <c r="I760" s="111"/>
      <c r="J760" s="100" t="s">
        <v>317</v>
      </c>
      <c r="K760" s="100"/>
      <c r="L760" s="100"/>
      <c r="M760" s="100"/>
    </row>
    <row r="761" spans="1:13" s="86" customFormat="1" ht="14.25" thickBot="1">
      <c r="A761" s="79">
        <f>IF(B761="Code",1+MAX(A$5:A760),"")</f>
        <v>64</v>
      </c>
      <c r="B761" s="80" t="s">
        <v>254</v>
      </c>
      <c r="C761" s="80"/>
      <c r="D761" s="81" t="s">
        <v>255</v>
      </c>
      <c r="E761" s="82"/>
      <c r="F761" s="81" t="s">
        <v>256</v>
      </c>
      <c r="G761" s="81" t="s">
        <v>257</v>
      </c>
      <c r="H761" s="82" t="s">
        <v>253</v>
      </c>
      <c r="I761" s="82" t="s">
        <v>258</v>
      </c>
      <c r="J761" s="82" t="s">
        <v>316</v>
      </c>
      <c r="K761" s="83"/>
      <c r="L761" s="84" t="str">
        <f>IF(AND(ISNUMBER(I772),ISNUMBER(H772)),"OK","")</f>
        <v/>
      </c>
      <c r="M761" s="85"/>
    </row>
    <row r="762" spans="1:13" s="86" customFormat="1" ht="13.5">
      <c r="A762" s="79" t="str">
        <f>IF(B762="Code",1+MAX(A$5:A761),"")</f>
        <v/>
      </c>
      <c r="B762" s="87">
        <f>VLOOKUP(A761,BasicHeadings,2,0)</f>
        <v>1106221</v>
      </c>
      <c r="C762" s="88"/>
      <c r="D762" s="87" t="str">
        <f>VLOOKUP(B762,Step1EN,2,0)</f>
        <v>Dental services</v>
      </c>
      <c r="E762" s="83">
        <v>1</v>
      </c>
      <c r="F762" s="16"/>
      <c r="G762" s="16"/>
      <c r="H762" s="17"/>
      <c r="I762" s="17"/>
      <c r="J762" s="17" t="s">
        <v>317</v>
      </c>
      <c r="K762" s="83"/>
      <c r="L762" s="89"/>
      <c r="M762" s="16"/>
    </row>
    <row r="763" spans="1:13" s="86" customFormat="1" ht="15" customHeight="1">
      <c r="A763" s="79" t="str">
        <f>IF(B763="Code",1+MAX(A$5:A762),"")</f>
        <v/>
      </c>
      <c r="B763" s="90"/>
      <c r="C763" s="91" t="s">
        <v>307</v>
      </c>
      <c r="D763" s="90"/>
      <c r="E763" s="83">
        <v>2</v>
      </c>
      <c r="F763" s="16"/>
      <c r="G763" s="16"/>
      <c r="H763" s="17"/>
      <c r="I763" s="17"/>
      <c r="J763" s="17" t="s">
        <v>317</v>
      </c>
      <c r="K763" s="83"/>
      <c r="L763" s="89"/>
      <c r="M763" s="16"/>
    </row>
    <row r="764" spans="1:13" s="86" customFormat="1" ht="13.5" customHeight="1">
      <c r="A764" s="79" t="str">
        <f>IF(B764="Code",1+MAX(A$5:A763),"")</f>
        <v/>
      </c>
      <c r="B764" s="92"/>
      <c r="C764" s="211" t="s">
        <v>356</v>
      </c>
      <c r="D764" s="212"/>
      <c r="E764" s="83">
        <v>3</v>
      </c>
      <c r="F764" s="16"/>
      <c r="G764" s="16"/>
      <c r="H764" s="17"/>
      <c r="I764" s="18"/>
      <c r="J764" s="17" t="s">
        <v>317</v>
      </c>
      <c r="K764" s="83"/>
      <c r="L764" s="89"/>
      <c r="M764" s="16"/>
    </row>
    <row r="765" spans="1:13" s="86" customFormat="1" ht="13.5">
      <c r="A765" s="79" t="str">
        <f>IF(B765="Code",1+MAX(A$5:A764),"")</f>
        <v/>
      </c>
      <c r="B765" s="93"/>
      <c r="C765" s="213"/>
      <c r="D765" s="214"/>
      <c r="E765" s="94">
        <v>4</v>
      </c>
      <c r="F765" s="16"/>
      <c r="G765" s="16"/>
      <c r="H765" s="17"/>
      <c r="I765" s="17"/>
      <c r="J765" s="17" t="s">
        <v>317</v>
      </c>
      <c r="K765" s="83"/>
      <c r="L765" s="89"/>
      <c r="M765" s="16"/>
    </row>
    <row r="766" spans="1:13" s="86" customFormat="1" ht="13.5">
      <c r="A766" s="79" t="str">
        <f>IF(B766="Code",1+MAX(A$5:A765),"")</f>
        <v/>
      </c>
      <c r="B766" s="95" t="s">
        <v>355</v>
      </c>
      <c r="C766" s="109"/>
      <c r="D766" s="96" t="str">
        <f>IF(ISNUMBER(C766),VLOOKUP(C766,Approaches,2,0),"")</f>
        <v/>
      </c>
      <c r="E766" s="83">
        <v>5</v>
      </c>
      <c r="F766" s="16"/>
      <c r="G766" s="17"/>
      <c r="H766" s="110"/>
      <c r="I766" s="19"/>
      <c r="J766" s="17" t="s">
        <v>317</v>
      </c>
      <c r="K766" s="94"/>
      <c r="L766" s="89"/>
      <c r="M766" s="16"/>
    </row>
    <row r="767" spans="1:13" s="86" customFormat="1" ht="13.5">
      <c r="A767" s="79"/>
      <c r="B767" s="95" t="s">
        <v>355</v>
      </c>
      <c r="C767" s="109"/>
      <c r="D767" s="93" t="str">
        <f>IF(ISNUMBER(C767),VLOOKUP(C767,Approaches,2,0),"")</f>
        <v/>
      </c>
      <c r="E767" s="83">
        <v>6</v>
      </c>
      <c r="F767" s="16"/>
      <c r="G767" s="17"/>
      <c r="H767" s="110"/>
      <c r="I767" s="19"/>
      <c r="J767" s="17"/>
      <c r="K767" s="94"/>
      <c r="L767" s="89"/>
      <c r="M767" s="16"/>
    </row>
    <row r="768" spans="1:13" s="86" customFormat="1" ht="13.5">
      <c r="A768" s="79"/>
      <c r="B768" s="95" t="s">
        <v>355</v>
      </c>
      <c r="C768" s="109"/>
      <c r="D768" s="93" t="str">
        <f>IF(ISNUMBER(C768),VLOOKUP(C768,Approaches,2,0),"")</f>
        <v/>
      </c>
      <c r="E768" s="83">
        <v>7</v>
      </c>
      <c r="F768" s="16"/>
      <c r="G768" s="17"/>
      <c r="H768" s="110"/>
      <c r="I768" s="19"/>
      <c r="J768" s="17"/>
      <c r="K768" s="94"/>
      <c r="L768" s="89"/>
      <c r="M768" s="16"/>
    </row>
    <row r="769" spans="1:13" s="86" customFormat="1" ht="13.5">
      <c r="A769" s="79"/>
      <c r="B769" s="95" t="s">
        <v>355</v>
      </c>
      <c r="C769" s="109"/>
      <c r="D769" s="93" t="str">
        <f>IF(ISNUMBER(C769),VLOOKUP(C769,Approaches,2,0),"")</f>
        <v/>
      </c>
      <c r="E769" s="83">
        <v>8</v>
      </c>
      <c r="F769" s="16"/>
      <c r="G769" s="17"/>
      <c r="H769" s="110"/>
      <c r="I769" s="19"/>
      <c r="J769" s="17"/>
      <c r="K769" s="94"/>
      <c r="L769" s="89"/>
      <c r="M769" s="16"/>
    </row>
    <row r="770" spans="1:13" s="86" customFormat="1" ht="13.5">
      <c r="A770" s="79"/>
      <c r="B770" s="95" t="s">
        <v>355</v>
      </c>
      <c r="C770" s="109"/>
      <c r="D770" s="97" t="str">
        <f>IF(ISNUMBER(C770),VLOOKUP(C770,Approaches,2,0),"")</f>
        <v/>
      </c>
      <c r="E770" s="83">
        <v>9</v>
      </c>
      <c r="F770" s="16"/>
      <c r="G770" s="17"/>
      <c r="H770" s="110"/>
      <c r="I770" s="19"/>
      <c r="J770" s="17"/>
      <c r="K770" s="94"/>
      <c r="L770" s="89"/>
      <c r="M770" s="16"/>
    </row>
    <row r="771" spans="1:13" s="86" customFormat="1" ht="14.25" thickBot="1">
      <c r="A771" s="79"/>
      <c r="B771" s="98"/>
      <c r="C771" s="98"/>
      <c r="D771" s="93"/>
      <c r="E771" s="83">
        <v>10</v>
      </c>
      <c r="F771" s="16"/>
      <c r="G771" s="17"/>
      <c r="H771" s="110"/>
      <c r="I771" s="20"/>
      <c r="J771" s="17"/>
      <c r="K771" s="94"/>
      <c r="L771" s="89"/>
      <c r="M771" s="16"/>
    </row>
    <row r="772" spans="1:13" s="86" customFormat="1" ht="14.25" thickBot="1">
      <c r="A772" s="79" t="str">
        <f>IF(B772="Code",1+MAX(A$5:A766),"")</f>
        <v/>
      </c>
      <c r="B772" s="99"/>
      <c r="C772" s="99"/>
      <c r="D772" s="99"/>
      <c r="E772" s="100"/>
      <c r="F772" s="101"/>
      <c r="G772" s="99" t="s">
        <v>259</v>
      </c>
      <c r="H772" s="102">
        <f>B762</f>
        <v>1106221</v>
      </c>
      <c r="I772" s="111"/>
      <c r="J772" s="100" t="s">
        <v>317</v>
      </c>
      <c r="K772" s="100"/>
      <c r="L772" s="100"/>
      <c r="M772" s="100"/>
    </row>
    <row r="773" spans="1:13" s="86" customFormat="1" ht="14.25" thickBot="1">
      <c r="A773" s="79">
        <f>IF(B773="Code",1+MAX(A$5:A772),"")</f>
        <v>65</v>
      </c>
      <c r="B773" s="80" t="s">
        <v>254</v>
      </c>
      <c r="C773" s="80"/>
      <c r="D773" s="81" t="s">
        <v>255</v>
      </c>
      <c r="E773" s="82"/>
      <c r="F773" s="81" t="s">
        <v>256</v>
      </c>
      <c r="G773" s="81" t="s">
        <v>257</v>
      </c>
      <c r="H773" s="82" t="s">
        <v>253</v>
      </c>
      <c r="I773" s="82" t="s">
        <v>258</v>
      </c>
      <c r="J773" s="82" t="s">
        <v>316</v>
      </c>
      <c r="K773" s="83"/>
      <c r="L773" s="84" t="str">
        <f>IF(AND(ISNUMBER(I784),ISNUMBER(H784)),"OK","")</f>
        <v/>
      </c>
      <c r="M773" s="85"/>
    </row>
    <row r="774" spans="1:13" s="86" customFormat="1" ht="13.5">
      <c r="A774" s="79" t="str">
        <f>IF(B774="Code",1+MAX(A$5:A773),"")</f>
        <v/>
      </c>
      <c r="B774" s="87">
        <f>VLOOKUP(A773,BasicHeadings,2,0)</f>
        <v>1106231</v>
      </c>
      <c r="C774" s="88"/>
      <c r="D774" s="87" t="str">
        <f>VLOOKUP(B774,Step1EN,2,0)</f>
        <v>Paramedical services</v>
      </c>
      <c r="E774" s="83">
        <v>1</v>
      </c>
      <c r="F774" s="16"/>
      <c r="G774" s="16"/>
      <c r="H774" s="17"/>
      <c r="I774" s="17"/>
      <c r="J774" s="17" t="s">
        <v>317</v>
      </c>
      <c r="K774" s="83"/>
      <c r="L774" s="89"/>
      <c r="M774" s="16"/>
    </row>
    <row r="775" spans="1:13" s="86" customFormat="1" ht="15" customHeight="1">
      <c r="A775" s="79" t="str">
        <f>IF(B775="Code",1+MAX(A$5:A774),"")</f>
        <v/>
      </c>
      <c r="B775" s="90"/>
      <c r="C775" s="91" t="s">
        <v>307</v>
      </c>
      <c r="D775" s="90"/>
      <c r="E775" s="83">
        <v>2</v>
      </c>
      <c r="F775" s="16"/>
      <c r="G775" s="16"/>
      <c r="H775" s="17"/>
      <c r="I775" s="17"/>
      <c r="J775" s="17" t="s">
        <v>317</v>
      </c>
      <c r="K775" s="83"/>
      <c r="L775" s="89"/>
      <c r="M775" s="16"/>
    </row>
    <row r="776" spans="1:13" s="86" customFormat="1" ht="13.5" customHeight="1">
      <c r="A776" s="79" t="str">
        <f>IF(B776="Code",1+MAX(A$5:A775),"")</f>
        <v/>
      </c>
      <c r="B776" s="92"/>
      <c r="C776" s="211" t="s">
        <v>356</v>
      </c>
      <c r="D776" s="212"/>
      <c r="E776" s="83">
        <v>3</v>
      </c>
      <c r="F776" s="16"/>
      <c r="G776" s="16"/>
      <c r="H776" s="17"/>
      <c r="I776" s="18"/>
      <c r="J776" s="17" t="s">
        <v>317</v>
      </c>
      <c r="K776" s="83"/>
      <c r="L776" s="89"/>
      <c r="M776" s="16"/>
    </row>
    <row r="777" spans="1:13" s="86" customFormat="1" ht="13.5">
      <c r="A777" s="79" t="str">
        <f>IF(B777="Code",1+MAX(A$5:A776),"")</f>
        <v/>
      </c>
      <c r="B777" s="93"/>
      <c r="C777" s="213"/>
      <c r="D777" s="214"/>
      <c r="E777" s="94">
        <v>4</v>
      </c>
      <c r="F777" s="16"/>
      <c r="G777" s="16"/>
      <c r="H777" s="17"/>
      <c r="I777" s="17"/>
      <c r="J777" s="17" t="s">
        <v>317</v>
      </c>
      <c r="K777" s="83"/>
      <c r="L777" s="89"/>
      <c r="M777" s="16"/>
    </row>
    <row r="778" spans="1:13" s="86" customFormat="1" ht="13.5">
      <c r="A778" s="79" t="str">
        <f>IF(B778="Code",1+MAX(A$5:A777),"")</f>
        <v/>
      </c>
      <c r="B778" s="95" t="s">
        <v>355</v>
      </c>
      <c r="C778" s="109"/>
      <c r="D778" s="96" t="str">
        <f>IF(ISNUMBER(C778),VLOOKUP(C778,Approaches,2,0),"")</f>
        <v/>
      </c>
      <c r="E778" s="83">
        <v>5</v>
      </c>
      <c r="F778" s="16"/>
      <c r="G778" s="17"/>
      <c r="H778" s="110"/>
      <c r="I778" s="19"/>
      <c r="J778" s="17" t="s">
        <v>317</v>
      </c>
      <c r="K778" s="94"/>
      <c r="L778" s="89"/>
      <c r="M778" s="16"/>
    </row>
    <row r="779" spans="1:13" s="86" customFormat="1" ht="13.5">
      <c r="A779" s="79"/>
      <c r="B779" s="95" t="s">
        <v>355</v>
      </c>
      <c r="C779" s="109"/>
      <c r="D779" s="93" t="str">
        <f>IF(ISNUMBER(C779),VLOOKUP(C779,Approaches,2,0),"")</f>
        <v/>
      </c>
      <c r="E779" s="83">
        <v>6</v>
      </c>
      <c r="F779" s="16"/>
      <c r="G779" s="17"/>
      <c r="H779" s="110"/>
      <c r="I779" s="19"/>
      <c r="J779" s="17"/>
      <c r="K779" s="94"/>
      <c r="L779" s="89"/>
      <c r="M779" s="16"/>
    </row>
    <row r="780" spans="1:13" s="86" customFormat="1" ht="13.5">
      <c r="A780" s="79"/>
      <c r="B780" s="95" t="s">
        <v>355</v>
      </c>
      <c r="C780" s="109"/>
      <c r="D780" s="93" t="str">
        <f>IF(ISNUMBER(C780),VLOOKUP(C780,Approaches,2,0),"")</f>
        <v/>
      </c>
      <c r="E780" s="83">
        <v>7</v>
      </c>
      <c r="F780" s="16"/>
      <c r="G780" s="17"/>
      <c r="H780" s="110"/>
      <c r="I780" s="19"/>
      <c r="J780" s="17"/>
      <c r="K780" s="94"/>
      <c r="L780" s="89"/>
      <c r="M780" s="16"/>
    </row>
    <row r="781" spans="1:13" s="86" customFormat="1" ht="13.5">
      <c r="A781" s="79"/>
      <c r="B781" s="95" t="s">
        <v>355</v>
      </c>
      <c r="C781" s="109"/>
      <c r="D781" s="93" t="str">
        <f>IF(ISNUMBER(C781),VLOOKUP(C781,Approaches,2,0),"")</f>
        <v/>
      </c>
      <c r="E781" s="83">
        <v>8</v>
      </c>
      <c r="F781" s="16"/>
      <c r="G781" s="17"/>
      <c r="H781" s="110"/>
      <c r="I781" s="19"/>
      <c r="J781" s="17"/>
      <c r="K781" s="94"/>
      <c r="L781" s="89"/>
      <c r="M781" s="16"/>
    </row>
    <row r="782" spans="1:13" s="86" customFormat="1" ht="13.5">
      <c r="A782" s="79"/>
      <c r="B782" s="95" t="s">
        <v>355</v>
      </c>
      <c r="C782" s="109"/>
      <c r="D782" s="97" t="str">
        <f>IF(ISNUMBER(C782),VLOOKUP(C782,Approaches,2,0),"")</f>
        <v/>
      </c>
      <c r="E782" s="83">
        <v>9</v>
      </c>
      <c r="F782" s="16"/>
      <c r="G782" s="17"/>
      <c r="H782" s="110"/>
      <c r="I782" s="19"/>
      <c r="J782" s="17"/>
      <c r="K782" s="94"/>
      <c r="L782" s="89"/>
      <c r="M782" s="16"/>
    </row>
    <row r="783" spans="1:13" s="86" customFormat="1" ht="14.25" thickBot="1">
      <c r="A783" s="79"/>
      <c r="B783" s="98"/>
      <c r="C783" s="98"/>
      <c r="D783" s="93"/>
      <c r="E783" s="83">
        <v>10</v>
      </c>
      <c r="F783" s="16"/>
      <c r="G783" s="17"/>
      <c r="H783" s="110"/>
      <c r="I783" s="20"/>
      <c r="J783" s="17"/>
      <c r="K783" s="94"/>
      <c r="L783" s="89"/>
      <c r="M783" s="16"/>
    </row>
    <row r="784" spans="1:13" s="86" customFormat="1" ht="14.25" thickBot="1">
      <c r="A784" s="79" t="str">
        <f>IF(B784="Code",1+MAX(A$5:A778),"")</f>
        <v/>
      </c>
      <c r="B784" s="99"/>
      <c r="C784" s="99"/>
      <c r="D784" s="99"/>
      <c r="E784" s="100"/>
      <c r="F784" s="101"/>
      <c r="G784" s="99" t="s">
        <v>259</v>
      </c>
      <c r="H784" s="102">
        <f>B774</f>
        <v>1106231</v>
      </c>
      <c r="I784" s="111"/>
      <c r="J784" s="100" t="s">
        <v>317</v>
      </c>
      <c r="K784" s="100"/>
      <c r="L784" s="100"/>
      <c r="M784" s="100"/>
    </row>
    <row r="785" spans="1:13" s="86" customFormat="1" ht="14.25" thickBot="1">
      <c r="A785" s="79">
        <f>IF(B785="Code",1+MAX(A$5:A784),"")</f>
        <v>66</v>
      </c>
      <c r="B785" s="80" t="s">
        <v>254</v>
      </c>
      <c r="C785" s="80"/>
      <c r="D785" s="81" t="s">
        <v>255</v>
      </c>
      <c r="E785" s="82"/>
      <c r="F785" s="81" t="s">
        <v>256</v>
      </c>
      <c r="G785" s="81" t="s">
        <v>257</v>
      </c>
      <c r="H785" s="82" t="s">
        <v>253</v>
      </c>
      <c r="I785" s="82" t="s">
        <v>258</v>
      </c>
      <c r="J785" s="82" t="s">
        <v>316</v>
      </c>
      <c r="K785" s="83"/>
      <c r="L785" s="84" t="str">
        <f>IF(AND(ISNUMBER(I796),ISNUMBER(H796)),"OK","")</f>
        <v/>
      </c>
      <c r="M785" s="85"/>
    </row>
    <row r="786" spans="1:13" s="86" customFormat="1" ht="13.5">
      <c r="A786" s="79" t="str">
        <f>IF(B786="Code",1+MAX(A$5:A785),"")</f>
        <v/>
      </c>
      <c r="B786" s="87">
        <f>VLOOKUP(A785,BasicHeadings,2,0)</f>
        <v>1106311</v>
      </c>
      <c r="C786" s="88"/>
      <c r="D786" s="87" t="str">
        <f>VLOOKUP(B786,Step1EN,2,0)</f>
        <v>Hospital services</v>
      </c>
      <c r="E786" s="83">
        <v>1</v>
      </c>
      <c r="F786" s="16"/>
      <c r="G786" s="16"/>
      <c r="H786" s="17"/>
      <c r="I786" s="17"/>
      <c r="J786" s="17" t="s">
        <v>317</v>
      </c>
      <c r="K786" s="83"/>
      <c r="L786" s="89"/>
      <c r="M786" s="16"/>
    </row>
    <row r="787" spans="1:13" s="86" customFormat="1" ht="15" customHeight="1">
      <c r="A787" s="79" t="str">
        <f>IF(B787="Code",1+MAX(A$5:A786),"")</f>
        <v/>
      </c>
      <c r="B787" s="90"/>
      <c r="C787" s="91" t="s">
        <v>307</v>
      </c>
      <c r="D787" s="90"/>
      <c r="E787" s="83">
        <v>2</v>
      </c>
      <c r="F787" s="16"/>
      <c r="G787" s="16"/>
      <c r="H787" s="17"/>
      <c r="I787" s="17"/>
      <c r="J787" s="17" t="s">
        <v>317</v>
      </c>
      <c r="K787" s="83"/>
      <c r="L787" s="89"/>
      <c r="M787" s="16"/>
    </row>
    <row r="788" spans="1:13" s="86" customFormat="1" ht="13.5" customHeight="1">
      <c r="A788" s="79" t="str">
        <f>IF(B788="Code",1+MAX(A$5:A787),"")</f>
        <v/>
      </c>
      <c r="B788" s="92"/>
      <c r="C788" s="211" t="s">
        <v>356</v>
      </c>
      <c r="D788" s="212"/>
      <c r="E788" s="83">
        <v>3</v>
      </c>
      <c r="F788" s="16"/>
      <c r="G788" s="16"/>
      <c r="H788" s="17"/>
      <c r="I788" s="18"/>
      <c r="J788" s="17" t="s">
        <v>317</v>
      </c>
      <c r="K788" s="83"/>
      <c r="L788" s="89"/>
      <c r="M788" s="16"/>
    </row>
    <row r="789" spans="1:13" s="86" customFormat="1" ht="13.5">
      <c r="A789" s="79" t="str">
        <f>IF(B789="Code",1+MAX(A$5:A788),"")</f>
        <v/>
      </c>
      <c r="B789" s="93"/>
      <c r="C789" s="213"/>
      <c r="D789" s="214"/>
      <c r="E789" s="94">
        <v>4</v>
      </c>
      <c r="F789" s="16"/>
      <c r="G789" s="16"/>
      <c r="H789" s="17"/>
      <c r="I789" s="17"/>
      <c r="J789" s="17" t="s">
        <v>317</v>
      </c>
      <c r="K789" s="83"/>
      <c r="L789" s="89"/>
      <c r="M789" s="16"/>
    </row>
    <row r="790" spans="1:13" s="86" customFormat="1" ht="13.5">
      <c r="A790" s="79" t="str">
        <f>IF(B790="Code",1+MAX(A$5:A789),"")</f>
        <v/>
      </c>
      <c r="B790" s="95" t="s">
        <v>355</v>
      </c>
      <c r="C790" s="109"/>
      <c r="D790" s="96" t="str">
        <f>IF(ISNUMBER(C790),VLOOKUP(C790,Approaches,2,0),"")</f>
        <v/>
      </c>
      <c r="E790" s="83">
        <v>5</v>
      </c>
      <c r="F790" s="16"/>
      <c r="G790" s="17"/>
      <c r="H790" s="110"/>
      <c r="I790" s="19"/>
      <c r="J790" s="17" t="s">
        <v>317</v>
      </c>
      <c r="K790" s="94"/>
      <c r="L790" s="89"/>
      <c r="M790" s="16"/>
    </row>
    <row r="791" spans="1:13" s="86" customFormat="1" ht="13.5">
      <c r="A791" s="79"/>
      <c r="B791" s="95" t="s">
        <v>355</v>
      </c>
      <c r="C791" s="109"/>
      <c r="D791" s="93" t="str">
        <f>IF(ISNUMBER(C791),VLOOKUP(C791,Approaches,2,0),"")</f>
        <v/>
      </c>
      <c r="E791" s="83">
        <v>6</v>
      </c>
      <c r="F791" s="16"/>
      <c r="G791" s="17"/>
      <c r="H791" s="110"/>
      <c r="I791" s="19"/>
      <c r="J791" s="17"/>
      <c r="K791" s="94"/>
      <c r="L791" s="89"/>
      <c r="M791" s="16"/>
    </row>
    <row r="792" spans="1:13" s="86" customFormat="1" ht="13.5">
      <c r="A792" s="79"/>
      <c r="B792" s="95" t="s">
        <v>355</v>
      </c>
      <c r="C792" s="109"/>
      <c r="D792" s="93" t="str">
        <f>IF(ISNUMBER(C792),VLOOKUP(C792,Approaches,2,0),"")</f>
        <v/>
      </c>
      <c r="E792" s="83">
        <v>7</v>
      </c>
      <c r="F792" s="16"/>
      <c r="G792" s="17"/>
      <c r="H792" s="110"/>
      <c r="I792" s="19"/>
      <c r="J792" s="17"/>
      <c r="K792" s="94"/>
      <c r="L792" s="89"/>
      <c r="M792" s="16"/>
    </row>
    <row r="793" spans="1:13" s="86" customFormat="1" ht="13.5">
      <c r="A793" s="79"/>
      <c r="B793" s="95" t="s">
        <v>355</v>
      </c>
      <c r="C793" s="109"/>
      <c r="D793" s="93" t="str">
        <f>IF(ISNUMBER(C793),VLOOKUP(C793,Approaches,2,0),"")</f>
        <v/>
      </c>
      <c r="E793" s="83">
        <v>8</v>
      </c>
      <c r="F793" s="16"/>
      <c r="G793" s="17"/>
      <c r="H793" s="110"/>
      <c r="I793" s="19"/>
      <c r="J793" s="17"/>
      <c r="K793" s="94"/>
      <c r="L793" s="89"/>
      <c r="M793" s="16"/>
    </row>
    <row r="794" spans="1:13" s="86" customFormat="1" ht="13.5">
      <c r="A794" s="79"/>
      <c r="B794" s="95" t="s">
        <v>355</v>
      </c>
      <c r="C794" s="109"/>
      <c r="D794" s="97" t="str">
        <f>IF(ISNUMBER(C794),VLOOKUP(C794,Approaches,2,0),"")</f>
        <v/>
      </c>
      <c r="E794" s="83">
        <v>9</v>
      </c>
      <c r="F794" s="16"/>
      <c r="G794" s="17"/>
      <c r="H794" s="110"/>
      <c r="I794" s="19"/>
      <c r="J794" s="17"/>
      <c r="K794" s="94"/>
      <c r="L794" s="89"/>
      <c r="M794" s="16"/>
    </row>
    <row r="795" spans="1:13" s="86" customFormat="1" ht="14.25" thickBot="1">
      <c r="A795" s="79"/>
      <c r="B795" s="98"/>
      <c r="C795" s="98"/>
      <c r="D795" s="93"/>
      <c r="E795" s="83">
        <v>10</v>
      </c>
      <c r="F795" s="16"/>
      <c r="G795" s="17"/>
      <c r="H795" s="110"/>
      <c r="I795" s="20"/>
      <c r="J795" s="17"/>
      <c r="K795" s="94"/>
      <c r="L795" s="89"/>
      <c r="M795" s="16"/>
    </row>
    <row r="796" spans="1:13" s="86" customFormat="1" ht="14.25" thickBot="1">
      <c r="A796" s="79" t="str">
        <f>IF(B796="Code",1+MAX(A$5:A790),"")</f>
        <v/>
      </c>
      <c r="B796" s="99"/>
      <c r="C796" s="99"/>
      <c r="D796" s="99"/>
      <c r="E796" s="100"/>
      <c r="F796" s="101"/>
      <c r="G796" s="99" t="s">
        <v>259</v>
      </c>
      <c r="H796" s="102">
        <f>B786</f>
        <v>1106311</v>
      </c>
      <c r="I796" s="111"/>
      <c r="J796" s="100" t="s">
        <v>317</v>
      </c>
      <c r="K796" s="100"/>
      <c r="L796" s="100"/>
      <c r="M796" s="100"/>
    </row>
    <row r="797" spans="1:13" s="86" customFormat="1" ht="14.25" thickBot="1">
      <c r="A797" s="79">
        <f>IF(B797="Code",1+MAX(A$5:A796),"")</f>
        <v>67</v>
      </c>
      <c r="B797" s="80" t="s">
        <v>254</v>
      </c>
      <c r="C797" s="80"/>
      <c r="D797" s="81" t="s">
        <v>255</v>
      </c>
      <c r="E797" s="82"/>
      <c r="F797" s="81" t="s">
        <v>256</v>
      </c>
      <c r="G797" s="81" t="s">
        <v>257</v>
      </c>
      <c r="H797" s="82" t="s">
        <v>253</v>
      </c>
      <c r="I797" s="82" t="s">
        <v>258</v>
      </c>
      <c r="J797" s="82" t="s">
        <v>316</v>
      </c>
      <c r="K797" s="83"/>
      <c r="L797" s="84" t="str">
        <f>IF(AND(ISNUMBER(I808),ISNUMBER(H808)),"OK","")</f>
        <v/>
      </c>
      <c r="M797" s="85"/>
    </row>
    <row r="798" spans="1:13" s="86" customFormat="1" ht="13.5">
      <c r="A798" s="79" t="str">
        <f>IF(B798="Code",1+MAX(A$5:A797),"")</f>
        <v/>
      </c>
      <c r="B798" s="87">
        <f>VLOOKUP(A797,BasicHeadings,2,0)</f>
        <v>1107111</v>
      </c>
      <c r="C798" s="88"/>
      <c r="D798" s="87" t="str">
        <f>VLOOKUP(B798,Step1EN,2,0)</f>
        <v>Motor cars</v>
      </c>
      <c r="E798" s="83">
        <v>1</v>
      </c>
      <c r="F798" s="16"/>
      <c r="G798" s="16"/>
      <c r="H798" s="17"/>
      <c r="I798" s="17"/>
      <c r="J798" s="17" t="s">
        <v>317</v>
      </c>
      <c r="K798" s="83"/>
      <c r="L798" s="89"/>
      <c r="M798" s="16"/>
    </row>
    <row r="799" spans="1:13" s="86" customFormat="1" ht="15" customHeight="1">
      <c r="A799" s="79" t="str">
        <f>IF(B799="Code",1+MAX(A$5:A798),"")</f>
        <v/>
      </c>
      <c r="B799" s="90"/>
      <c r="C799" s="91" t="s">
        <v>307</v>
      </c>
      <c r="D799" s="90"/>
      <c r="E799" s="83">
        <v>2</v>
      </c>
      <c r="F799" s="16"/>
      <c r="G799" s="16"/>
      <c r="H799" s="17"/>
      <c r="I799" s="17"/>
      <c r="J799" s="17" t="s">
        <v>317</v>
      </c>
      <c r="K799" s="83"/>
      <c r="L799" s="89"/>
      <c r="M799" s="16"/>
    </row>
    <row r="800" spans="1:13" s="86" customFormat="1" ht="13.5" customHeight="1">
      <c r="A800" s="79" t="str">
        <f>IF(B800="Code",1+MAX(A$5:A799),"")</f>
        <v/>
      </c>
      <c r="B800" s="92"/>
      <c r="C800" s="211" t="s">
        <v>356</v>
      </c>
      <c r="D800" s="212"/>
      <c r="E800" s="83">
        <v>3</v>
      </c>
      <c r="F800" s="16"/>
      <c r="G800" s="16"/>
      <c r="H800" s="17"/>
      <c r="I800" s="18"/>
      <c r="J800" s="17" t="s">
        <v>317</v>
      </c>
      <c r="K800" s="83"/>
      <c r="L800" s="89"/>
      <c r="M800" s="16"/>
    </row>
    <row r="801" spans="1:13" s="86" customFormat="1" ht="13.5">
      <c r="A801" s="79" t="str">
        <f>IF(B801="Code",1+MAX(A$5:A800),"")</f>
        <v/>
      </c>
      <c r="B801" s="93"/>
      <c r="C801" s="213"/>
      <c r="D801" s="214"/>
      <c r="E801" s="94">
        <v>4</v>
      </c>
      <c r="F801" s="16"/>
      <c r="G801" s="16"/>
      <c r="H801" s="17"/>
      <c r="I801" s="17"/>
      <c r="J801" s="17" t="s">
        <v>317</v>
      </c>
      <c r="K801" s="83"/>
      <c r="L801" s="89"/>
      <c r="M801" s="16"/>
    </row>
    <row r="802" spans="1:13" s="86" customFormat="1" ht="13.5">
      <c r="A802" s="79" t="str">
        <f>IF(B802="Code",1+MAX(A$5:A801),"")</f>
        <v/>
      </c>
      <c r="B802" s="95" t="s">
        <v>355</v>
      </c>
      <c r="C802" s="109"/>
      <c r="D802" s="96" t="str">
        <f>IF(ISNUMBER(C802),VLOOKUP(C802,Approaches,2,0),"")</f>
        <v/>
      </c>
      <c r="E802" s="83">
        <v>5</v>
      </c>
      <c r="F802" s="16"/>
      <c r="G802" s="17"/>
      <c r="H802" s="110"/>
      <c r="I802" s="19"/>
      <c r="J802" s="17" t="s">
        <v>317</v>
      </c>
      <c r="K802" s="94"/>
      <c r="L802" s="89"/>
      <c r="M802" s="16"/>
    </row>
    <row r="803" spans="1:13" s="86" customFormat="1" ht="13.5">
      <c r="A803" s="79"/>
      <c r="B803" s="95" t="s">
        <v>355</v>
      </c>
      <c r="C803" s="109"/>
      <c r="D803" s="93" t="str">
        <f>IF(ISNUMBER(C803),VLOOKUP(C803,Approaches,2,0),"")</f>
        <v/>
      </c>
      <c r="E803" s="83">
        <v>6</v>
      </c>
      <c r="F803" s="16"/>
      <c r="G803" s="17"/>
      <c r="H803" s="110"/>
      <c r="I803" s="19"/>
      <c r="J803" s="17"/>
      <c r="K803" s="94"/>
      <c r="L803" s="89"/>
      <c r="M803" s="16"/>
    </row>
    <row r="804" spans="1:13" s="86" customFormat="1" ht="13.5">
      <c r="A804" s="79"/>
      <c r="B804" s="95" t="s">
        <v>355</v>
      </c>
      <c r="C804" s="109"/>
      <c r="D804" s="93" t="str">
        <f>IF(ISNUMBER(C804),VLOOKUP(C804,Approaches,2,0),"")</f>
        <v/>
      </c>
      <c r="E804" s="83">
        <v>7</v>
      </c>
      <c r="F804" s="16"/>
      <c r="G804" s="17"/>
      <c r="H804" s="110"/>
      <c r="I804" s="19"/>
      <c r="J804" s="17"/>
      <c r="K804" s="94"/>
      <c r="L804" s="89"/>
      <c r="M804" s="16"/>
    </row>
    <row r="805" spans="1:13" s="86" customFormat="1" ht="13.5">
      <c r="A805" s="79"/>
      <c r="B805" s="95" t="s">
        <v>355</v>
      </c>
      <c r="C805" s="109"/>
      <c r="D805" s="93" t="str">
        <f>IF(ISNUMBER(C805),VLOOKUP(C805,Approaches,2,0),"")</f>
        <v/>
      </c>
      <c r="E805" s="83">
        <v>8</v>
      </c>
      <c r="F805" s="16"/>
      <c r="G805" s="17"/>
      <c r="H805" s="110"/>
      <c r="I805" s="19"/>
      <c r="J805" s="17"/>
      <c r="K805" s="94"/>
      <c r="L805" s="89"/>
      <c r="M805" s="16"/>
    </row>
    <row r="806" spans="1:13" s="86" customFormat="1" ht="13.5">
      <c r="A806" s="79"/>
      <c r="B806" s="95" t="s">
        <v>355</v>
      </c>
      <c r="C806" s="109"/>
      <c r="D806" s="97" t="str">
        <f>IF(ISNUMBER(C806),VLOOKUP(C806,Approaches,2,0),"")</f>
        <v/>
      </c>
      <c r="E806" s="83">
        <v>9</v>
      </c>
      <c r="F806" s="16"/>
      <c r="G806" s="17"/>
      <c r="H806" s="110"/>
      <c r="I806" s="19"/>
      <c r="J806" s="17"/>
      <c r="K806" s="94"/>
      <c r="L806" s="89"/>
      <c r="M806" s="16"/>
    </row>
    <row r="807" spans="1:13" s="86" customFormat="1" ht="14.25" thickBot="1">
      <c r="A807" s="79"/>
      <c r="B807" s="98"/>
      <c r="C807" s="98"/>
      <c r="D807" s="93"/>
      <c r="E807" s="83">
        <v>10</v>
      </c>
      <c r="F807" s="16"/>
      <c r="G807" s="17"/>
      <c r="H807" s="110"/>
      <c r="I807" s="20"/>
      <c r="J807" s="17"/>
      <c r="K807" s="94"/>
      <c r="L807" s="89"/>
      <c r="M807" s="16"/>
    </row>
    <row r="808" spans="1:13" s="86" customFormat="1" ht="14.25" thickBot="1">
      <c r="A808" s="79" t="str">
        <f>IF(B808="Code",1+MAX(A$5:A802),"")</f>
        <v/>
      </c>
      <c r="B808" s="99"/>
      <c r="C808" s="99"/>
      <c r="D808" s="99"/>
      <c r="E808" s="100"/>
      <c r="F808" s="101"/>
      <c r="G808" s="99" t="s">
        <v>259</v>
      </c>
      <c r="H808" s="102">
        <f>B798</f>
        <v>1107111</v>
      </c>
      <c r="I808" s="111"/>
      <c r="J808" s="100" t="s">
        <v>317</v>
      </c>
      <c r="K808" s="100"/>
      <c r="L808" s="100"/>
      <c r="M808" s="100"/>
    </row>
    <row r="809" spans="1:13" s="86" customFormat="1" ht="14.25" thickBot="1">
      <c r="A809" s="79">
        <f>IF(B809="Code",1+MAX(A$5:A808),"")</f>
        <v>68</v>
      </c>
      <c r="B809" s="80" t="s">
        <v>254</v>
      </c>
      <c r="C809" s="80"/>
      <c r="D809" s="81" t="s">
        <v>255</v>
      </c>
      <c r="E809" s="82"/>
      <c r="F809" s="81" t="s">
        <v>256</v>
      </c>
      <c r="G809" s="81" t="s">
        <v>257</v>
      </c>
      <c r="H809" s="82" t="s">
        <v>253</v>
      </c>
      <c r="I809" s="82" t="s">
        <v>258</v>
      </c>
      <c r="J809" s="82" t="s">
        <v>316</v>
      </c>
      <c r="K809" s="83"/>
      <c r="L809" s="84" t="str">
        <f>IF(AND(ISNUMBER(I820),ISNUMBER(H820)),"OK","")</f>
        <v/>
      </c>
      <c r="M809" s="85"/>
    </row>
    <row r="810" spans="1:13" s="86" customFormat="1" ht="13.5">
      <c r="A810" s="79" t="str">
        <f>IF(B810="Code",1+MAX(A$5:A809),"")</f>
        <v/>
      </c>
      <c r="B810" s="87">
        <f>VLOOKUP(A809,BasicHeadings,2,0)</f>
        <v>1107121</v>
      </c>
      <c r="C810" s="88"/>
      <c r="D810" s="87" t="str">
        <f>VLOOKUP(B810,Step1EN,2,0)</f>
        <v>Motor cycles</v>
      </c>
      <c r="E810" s="83">
        <v>1</v>
      </c>
      <c r="F810" s="16"/>
      <c r="G810" s="16"/>
      <c r="H810" s="17"/>
      <c r="I810" s="17"/>
      <c r="J810" s="17" t="s">
        <v>317</v>
      </c>
      <c r="K810" s="83"/>
      <c r="L810" s="89"/>
      <c r="M810" s="16"/>
    </row>
    <row r="811" spans="1:13" s="86" customFormat="1" ht="15" customHeight="1">
      <c r="A811" s="79" t="str">
        <f>IF(B811="Code",1+MAX(A$5:A810),"")</f>
        <v/>
      </c>
      <c r="B811" s="90"/>
      <c r="C811" s="91" t="s">
        <v>307</v>
      </c>
      <c r="D811" s="90"/>
      <c r="E811" s="83">
        <v>2</v>
      </c>
      <c r="F811" s="16"/>
      <c r="G811" s="16"/>
      <c r="H811" s="17"/>
      <c r="I811" s="17"/>
      <c r="J811" s="17" t="s">
        <v>317</v>
      </c>
      <c r="K811" s="83"/>
      <c r="L811" s="89"/>
      <c r="M811" s="16"/>
    </row>
    <row r="812" spans="1:13" s="86" customFormat="1" ht="13.5" customHeight="1">
      <c r="A812" s="79" t="str">
        <f>IF(B812="Code",1+MAX(A$5:A811),"")</f>
        <v/>
      </c>
      <c r="B812" s="92"/>
      <c r="C812" s="211" t="s">
        <v>356</v>
      </c>
      <c r="D812" s="212"/>
      <c r="E812" s="83">
        <v>3</v>
      </c>
      <c r="F812" s="16"/>
      <c r="G812" s="16"/>
      <c r="H812" s="17"/>
      <c r="I812" s="18"/>
      <c r="J812" s="17" t="s">
        <v>317</v>
      </c>
      <c r="K812" s="83"/>
      <c r="L812" s="89"/>
      <c r="M812" s="16"/>
    </row>
    <row r="813" spans="1:13" s="86" customFormat="1" ht="13.5">
      <c r="A813" s="79" t="str">
        <f>IF(B813="Code",1+MAX(A$5:A812),"")</f>
        <v/>
      </c>
      <c r="B813" s="93"/>
      <c r="C813" s="213"/>
      <c r="D813" s="214"/>
      <c r="E813" s="94">
        <v>4</v>
      </c>
      <c r="F813" s="16"/>
      <c r="G813" s="16"/>
      <c r="H813" s="17"/>
      <c r="I813" s="17"/>
      <c r="J813" s="17" t="s">
        <v>317</v>
      </c>
      <c r="K813" s="83"/>
      <c r="L813" s="89"/>
      <c r="M813" s="16"/>
    </row>
    <row r="814" spans="1:13" s="86" customFormat="1" ht="13.5">
      <c r="A814" s="79" t="str">
        <f>IF(B814="Code",1+MAX(A$5:A813),"")</f>
        <v/>
      </c>
      <c r="B814" s="95" t="s">
        <v>355</v>
      </c>
      <c r="C814" s="109"/>
      <c r="D814" s="96" t="str">
        <f>IF(ISNUMBER(C814),VLOOKUP(C814,Approaches,2,0),"")</f>
        <v/>
      </c>
      <c r="E814" s="83">
        <v>5</v>
      </c>
      <c r="F814" s="16"/>
      <c r="G814" s="17"/>
      <c r="H814" s="110"/>
      <c r="I814" s="19"/>
      <c r="J814" s="17" t="s">
        <v>317</v>
      </c>
      <c r="K814" s="94"/>
      <c r="L814" s="89"/>
      <c r="M814" s="16"/>
    </row>
    <row r="815" spans="1:13" s="86" customFormat="1" ht="13.5">
      <c r="A815" s="79"/>
      <c r="B815" s="95" t="s">
        <v>355</v>
      </c>
      <c r="C815" s="109"/>
      <c r="D815" s="93" t="str">
        <f>IF(ISNUMBER(C815),VLOOKUP(C815,Approaches,2,0),"")</f>
        <v/>
      </c>
      <c r="E815" s="83">
        <v>6</v>
      </c>
      <c r="F815" s="16"/>
      <c r="G815" s="17"/>
      <c r="H815" s="110"/>
      <c r="I815" s="19"/>
      <c r="J815" s="17"/>
      <c r="K815" s="94"/>
      <c r="L815" s="89"/>
      <c r="M815" s="16"/>
    </row>
    <row r="816" spans="1:13" s="86" customFormat="1" ht="13.5">
      <c r="A816" s="79"/>
      <c r="B816" s="95" t="s">
        <v>355</v>
      </c>
      <c r="C816" s="109"/>
      <c r="D816" s="93" t="str">
        <f>IF(ISNUMBER(C816),VLOOKUP(C816,Approaches,2,0),"")</f>
        <v/>
      </c>
      <c r="E816" s="83">
        <v>7</v>
      </c>
      <c r="F816" s="16"/>
      <c r="G816" s="17"/>
      <c r="H816" s="110"/>
      <c r="I816" s="19"/>
      <c r="J816" s="17"/>
      <c r="K816" s="94"/>
      <c r="L816" s="89"/>
      <c r="M816" s="16"/>
    </row>
    <row r="817" spans="1:13" s="86" customFormat="1" ht="13.5">
      <c r="A817" s="79"/>
      <c r="B817" s="95" t="s">
        <v>355</v>
      </c>
      <c r="C817" s="109"/>
      <c r="D817" s="93" t="str">
        <f>IF(ISNUMBER(C817),VLOOKUP(C817,Approaches,2,0),"")</f>
        <v/>
      </c>
      <c r="E817" s="83">
        <v>8</v>
      </c>
      <c r="F817" s="16"/>
      <c r="G817" s="17"/>
      <c r="H817" s="110"/>
      <c r="I817" s="19"/>
      <c r="J817" s="17"/>
      <c r="K817" s="94"/>
      <c r="L817" s="89"/>
      <c r="M817" s="16"/>
    </row>
    <row r="818" spans="1:13" s="86" customFormat="1" ht="13.5">
      <c r="A818" s="79"/>
      <c r="B818" s="95" t="s">
        <v>355</v>
      </c>
      <c r="C818" s="109"/>
      <c r="D818" s="97" t="str">
        <f>IF(ISNUMBER(C818),VLOOKUP(C818,Approaches,2,0),"")</f>
        <v/>
      </c>
      <c r="E818" s="83">
        <v>9</v>
      </c>
      <c r="F818" s="16"/>
      <c r="G818" s="17"/>
      <c r="H818" s="110"/>
      <c r="I818" s="19"/>
      <c r="J818" s="17"/>
      <c r="K818" s="94"/>
      <c r="L818" s="89"/>
      <c r="M818" s="16"/>
    </row>
    <row r="819" spans="1:13" s="86" customFormat="1" ht="14.25" thickBot="1">
      <c r="A819" s="79"/>
      <c r="B819" s="98"/>
      <c r="C819" s="98"/>
      <c r="D819" s="93"/>
      <c r="E819" s="83">
        <v>10</v>
      </c>
      <c r="F819" s="16"/>
      <c r="G819" s="17"/>
      <c r="H819" s="110"/>
      <c r="I819" s="20"/>
      <c r="J819" s="17"/>
      <c r="K819" s="94"/>
      <c r="L819" s="89"/>
      <c r="M819" s="16"/>
    </row>
    <row r="820" spans="1:13" s="86" customFormat="1" ht="14.25" thickBot="1">
      <c r="A820" s="79" t="str">
        <f>IF(B820="Code",1+MAX(A$5:A814),"")</f>
        <v/>
      </c>
      <c r="B820" s="99"/>
      <c r="C820" s="99"/>
      <c r="D820" s="99"/>
      <c r="E820" s="100"/>
      <c r="F820" s="101"/>
      <c r="G820" s="99" t="s">
        <v>259</v>
      </c>
      <c r="H820" s="102">
        <f>B810</f>
        <v>1107121</v>
      </c>
      <c r="I820" s="111"/>
      <c r="J820" s="100" t="s">
        <v>317</v>
      </c>
      <c r="K820" s="100"/>
      <c r="L820" s="100"/>
      <c r="M820" s="100"/>
    </row>
    <row r="821" spans="1:13" s="86" customFormat="1" ht="14.25" thickBot="1">
      <c r="A821" s="79">
        <f>IF(B821="Code",1+MAX(A$5:A820),"")</f>
        <v>69</v>
      </c>
      <c r="B821" s="80" t="s">
        <v>254</v>
      </c>
      <c r="C821" s="80"/>
      <c r="D821" s="81" t="s">
        <v>255</v>
      </c>
      <c r="E821" s="82"/>
      <c r="F821" s="81" t="s">
        <v>256</v>
      </c>
      <c r="G821" s="81" t="s">
        <v>257</v>
      </c>
      <c r="H821" s="82" t="s">
        <v>253</v>
      </c>
      <c r="I821" s="82" t="s">
        <v>258</v>
      </c>
      <c r="J821" s="82" t="s">
        <v>316</v>
      </c>
      <c r="K821" s="83"/>
      <c r="L821" s="84" t="str">
        <f>IF(AND(ISNUMBER(I832),ISNUMBER(H832)),"OK","")</f>
        <v/>
      </c>
      <c r="M821" s="85"/>
    </row>
    <row r="822" spans="1:13" s="86" customFormat="1" ht="13.5">
      <c r="A822" s="79" t="str">
        <f>IF(B822="Code",1+MAX(A$5:A821),"")</f>
        <v/>
      </c>
      <c r="B822" s="87">
        <f>VLOOKUP(A821,BasicHeadings,2,0)</f>
        <v>1107131</v>
      </c>
      <c r="C822" s="88"/>
      <c r="D822" s="87" t="str">
        <f>VLOOKUP(B822,Step1EN,2,0)</f>
        <v>Bicycles</v>
      </c>
      <c r="E822" s="83">
        <v>1</v>
      </c>
      <c r="F822" s="16"/>
      <c r="G822" s="16"/>
      <c r="H822" s="17"/>
      <c r="I822" s="17"/>
      <c r="J822" s="17" t="s">
        <v>317</v>
      </c>
      <c r="K822" s="83"/>
      <c r="L822" s="89"/>
      <c r="M822" s="16"/>
    </row>
    <row r="823" spans="1:13" s="86" customFormat="1" ht="15" customHeight="1">
      <c r="A823" s="79" t="str">
        <f>IF(B823="Code",1+MAX(A$5:A822),"")</f>
        <v/>
      </c>
      <c r="B823" s="90"/>
      <c r="C823" s="91" t="s">
        <v>307</v>
      </c>
      <c r="D823" s="90"/>
      <c r="E823" s="83">
        <v>2</v>
      </c>
      <c r="F823" s="16"/>
      <c r="G823" s="16"/>
      <c r="H823" s="17"/>
      <c r="I823" s="17"/>
      <c r="J823" s="17" t="s">
        <v>317</v>
      </c>
      <c r="K823" s="83"/>
      <c r="L823" s="89"/>
      <c r="M823" s="16"/>
    </row>
    <row r="824" spans="1:13" s="86" customFormat="1" ht="13.5" customHeight="1">
      <c r="A824" s="79" t="str">
        <f>IF(B824="Code",1+MAX(A$5:A823),"")</f>
        <v/>
      </c>
      <c r="B824" s="92"/>
      <c r="C824" s="211" t="s">
        <v>356</v>
      </c>
      <c r="D824" s="212"/>
      <c r="E824" s="83">
        <v>3</v>
      </c>
      <c r="F824" s="16"/>
      <c r="G824" s="16"/>
      <c r="H824" s="17"/>
      <c r="I824" s="18"/>
      <c r="J824" s="17" t="s">
        <v>317</v>
      </c>
      <c r="K824" s="83"/>
      <c r="L824" s="89"/>
      <c r="M824" s="16"/>
    </row>
    <row r="825" spans="1:13" s="86" customFormat="1" ht="13.5">
      <c r="A825" s="79" t="str">
        <f>IF(B825="Code",1+MAX(A$5:A824),"")</f>
        <v/>
      </c>
      <c r="B825" s="93"/>
      <c r="C825" s="213"/>
      <c r="D825" s="214"/>
      <c r="E825" s="94">
        <v>4</v>
      </c>
      <c r="F825" s="16"/>
      <c r="G825" s="16"/>
      <c r="H825" s="17"/>
      <c r="I825" s="17"/>
      <c r="J825" s="17" t="s">
        <v>317</v>
      </c>
      <c r="K825" s="83"/>
      <c r="L825" s="89"/>
      <c r="M825" s="16"/>
    </row>
    <row r="826" spans="1:13" s="86" customFormat="1" ht="13.5">
      <c r="A826" s="79" t="str">
        <f>IF(B826="Code",1+MAX(A$5:A825),"")</f>
        <v/>
      </c>
      <c r="B826" s="95" t="s">
        <v>355</v>
      </c>
      <c r="C826" s="109"/>
      <c r="D826" s="96" t="str">
        <f>IF(ISNUMBER(C826),VLOOKUP(C826,Approaches,2,0),"")</f>
        <v/>
      </c>
      <c r="E826" s="83">
        <v>5</v>
      </c>
      <c r="F826" s="16"/>
      <c r="G826" s="17"/>
      <c r="H826" s="110"/>
      <c r="I826" s="19"/>
      <c r="J826" s="17" t="s">
        <v>317</v>
      </c>
      <c r="K826" s="94"/>
      <c r="L826" s="89"/>
      <c r="M826" s="16"/>
    </row>
    <row r="827" spans="1:13" s="86" customFormat="1" ht="13.5">
      <c r="A827" s="79"/>
      <c r="B827" s="95" t="s">
        <v>355</v>
      </c>
      <c r="C827" s="109"/>
      <c r="D827" s="93" t="str">
        <f>IF(ISNUMBER(C827),VLOOKUP(C827,Approaches,2,0),"")</f>
        <v/>
      </c>
      <c r="E827" s="83">
        <v>6</v>
      </c>
      <c r="F827" s="16"/>
      <c r="G827" s="17"/>
      <c r="H827" s="110"/>
      <c r="I827" s="19"/>
      <c r="J827" s="17"/>
      <c r="K827" s="94"/>
      <c r="L827" s="89"/>
      <c r="M827" s="16"/>
    </row>
    <row r="828" spans="1:13" s="86" customFormat="1" ht="13.5">
      <c r="A828" s="79"/>
      <c r="B828" s="95" t="s">
        <v>355</v>
      </c>
      <c r="C828" s="109"/>
      <c r="D828" s="93" t="str">
        <f>IF(ISNUMBER(C828),VLOOKUP(C828,Approaches,2,0),"")</f>
        <v/>
      </c>
      <c r="E828" s="83">
        <v>7</v>
      </c>
      <c r="F828" s="16"/>
      <c r="G828" s="17"/>
      <c r="H828" s="110"/>
      <c r="I828" s="19"/>
      <c r="J828" s="17"/>
      <c r="K828" s="94"/>
      <c r="L828" s="89"/>
      <c r="M828" s="16"/>
    </row>
    <row r="829" spans="1:13" s="86" customFormat="1" ht="13.5">
      <c r="A829" s="79"/>
      <c r="B829" s="95" t="s">
        <v>355</v>
      </c>
      <c r="C829" s="109"/>
      <c r="D829" s="93" t="str">
        <f>IF(ISNUMBER(C829),VLOOKUP(C829,Approaches,2,0),"")</f>
        <v/>
      </c>
      <c r="E829" s="83">
        <v>8</v>
      </c>
      <c r="F829" s="16"/>
      <c r="G829" s="17"/>
      <c r="H829" s="110"/>
      <c r="I829" s="19"/>
      <c r="J829" s="17"/>
      <c r="K829" s="94"/>
      <c r="L829" s="89"/>
      <c r="M829" s="16"/>
    </row>
    <row r="830" spans="1:13" s="86" customFormat="1" ht="13.5">
      <c r="A830" s="79"/>
      <c r="B830" s="95" t="s">
        <v>355</v>
      </c>
      <c r="C830" s="109"/>
      <c r="D830" s="97" t="str">
        <f>IF(ISNUMBER(C830),VLOOKUP(C830,Approaches,2,0),"")</f>
        <v/>
      </c>
      <c r="E830" s="83">
        <v>9</v>
      </c>
      <c r="F830" s="16"/>
      <c r="G830" s="17"/>
      <c r="H830" s="110"/>
      <c r="I830" s="19"/>
      <c r="J830" s="17"/>
      <c r="K830" s="94"/>
      <c r="L830" s="89"/>
      <c r="M830" s="16"/>
    </row>
    <row r="831" spans="1:13" s="86" customFormat="1" ht="14.25" thickBot="1">
      <c r="A831" s="79"/>
      <c r="B831" s="98"/>
      <c r="C831" s="98"/>
      <c r="D831" s="93"/>
      <c r="E831" s="83">
        <v>10</v>
      </c>
      <c r="F831" s="16"/>
      <c r="G831" s="17"/>
      <c r="H831" s="110"/>
      <c r="I831" s="20"/>
      <c r="J831" s="17"/>
      <c r="K831" s="94"/>
      <c r="L831" s="89"/>
      <c r="M831" s="16"/>
    </row>
    <row r="832" spans="1:13" s="86" customFormat="1" ht="14.25" thickBot="1">
      <c r="A832" s="79" t="str">
        <f>IF(B832="Code",1+MAX(A$5:A826),"")</f>
        <v/>
      </c>
      <c r="B832" s="99"/>
      <c r="C832" s="99"/>
      <c r="D832" s="99"/>
      <c r="E832" s="100"/>
      <c r="F832" s="101"/>
      <c r="G832" s="99" t="s">
        <v>259</v>
      </c>
      <c r="H832" s="102">
        <f>B822</f>
        <v>1107131</v>
      </c>
      <c r="I832" s="111"/>
      <c r="J832" s="100" t="s">
        <v>317</v>
      </c>
      <c r="K832" s="100"/>
      <c r="L832" s="100"/>
      <c r="M832" s="100"/>
    </row>
    <row r="833" spans="1:13" s="86" customFormat="1" ht="14.25" thickBot="1">
      <c r="A833" s="79">
        <f>IF(B833="Code",1+MAX(A$5:A832),"")</f>
        <v>70</v>
      </c>
      <c r="B833" s="80" t="s">
        <v>254</v>
      </c>
      <c r="C833" s="80"/>
      <c r="D833" s="81" t="s">
        <v>255</v>
      </c>
      <c r="E833" s="82"/>
      <c r="F833" s="81" t="s">
        <v>256</v>
      </c>
      <c r="G833" s="81" t="s">
        <v>257</v>
      </c>
      <c r="H833" s="82" t="s">
        <v>253</v>
      </c>
      <c r="I833" s="82" t="s">
        <v>258</v>
      </c>
      <c r="J833" s="82" t="s">
        <v>316</v>
      </c>
      <c r="K833" s="83"/>
      <c r="L833" s="84" t="str">
        <f>IF(AND(ISNUMBER(I844),ISNUMBER(H844)),"OK","")</f>
        <v/>
      </c>
      <c r="M833" s="85"/>
    </row>
    <row r="834" spans="1:13" s="86" customFormat="1" ht="13.5">
      <c r="A834" s="79" t="str">
        <f>IF(B834="Code",1+MAX(A$5:A833),"")</f>
        <v/>
      </c>
      <c r="B834" s="87">
        <f>VLOOKUP(A833,BasicHeadings,2,0)</f>
        <v>1107141</v>
      </c>
      <c r="C834" s="88"/>
      <c r="D834" s="87" t="str">
        <f>VLOOKUP(B834,Step1EN,2,0)</f>
        <v>Animal drawn vehicles</v>
      </c>
      <c r="E834" s="83">
        <v>1</v>
      </c>
      <c r="F834" s="16"/>
      <c r="G834" s="16"/>
      <c r="H834" s="17"/>
      <c r="I834" s="17"/>
      <c r="J834" s="17" t="s">
        <v>317</v>
      </c>
      <c r="K834" s="83"/>
      <c r="L834" s="89"/>
      <c r="M834" s="16"/>
    </row>
    <row r="835" spans="1:13" s="86" customFormat="1" ht="15" customHeight="1">
      <c r="A835" s="79" t="str">
        <f>IF(B835="Code",1+MAX(A$5:A834),"")</f>
        <v/>
      </c>
      <c r="B835" s="90"/>
      <c r="C835" s="91" t="s">
        <v>307</v>
      </c>
      <c r="D835" s="90"/>
      <c r="E835" s="83">
        <v>2</v>
      </c>
      <c r="F835" s="16"/>
      <c r="G835" s="16"/>
      <c r="H835" s="17"/>
      <c r="I835" s="17"/>
      <c r="J835" s="17" t="s">
        <v>317</v>
      </c>
      <c r="K835" s="83"/>
      <c r="L835" s="89"/>
      <c r="M835" s="16"/>
    </row>
    <row r="836" spans="1:13" s="86" customFormat="1" ht="13.5" customHeight="1">
      <c r="A836" s="79" t="str">
        <f>IF(B836="Code",1+MAX(A$5:A835),"")</f>
        <v/>
      </c>
      <c r="B836" s="92"/>
      <c r="C836" s="211" t="s">
        <v>356</v>
      </c>
      <c r="D836" s="212"/>
      <c r="E836" s="83">
        <v>3</v>
      </c>
      <c r="F836" s="16"/>
      <c r="G836" s="16"/>
      <c r="H836" s="17"/>
      <c r="I836" s="18"/>
      <c r="J836" s="17" t="s">
        <v>317</v>
      </c>
      <c r="K836" s="83"/>
      <c r="L836" s="89"/>
      <c r="M836" s="16"/>
    </row>
    <row r="837" spans="1:13" s="86" customFormat="1" ht="13.5">
      <c r="A837" s="79" t="str">
        <f>IF(B837="Code",1+MAX(A$5:A836),"")</f>
        <v/>
      </c>
      <c r="B837" s="93"/>
      <c r="C837" s="213"/>
      <c r="D837" s="214"/>
      <c r="E837" s="94">
        <v>4</v>
      </c>
      <c r="F837" s="16"/>
      <c r="G837" s="16"/>
      <c r="H837" s="17"/>
      <c r="I837" s="17"/>
      <c r="J837" s="17" t="s">
        <v>317</v>
      </c>
      <c r="K837" s="83"/>
      <c r="L837" s="89"/>
      <c r="M837" s="16"/>
    </row>
    <row r="838" spans="1:13" s="86" customFormat="1" ht="13.5">
      <c r="A838" s="79" t="str">
        <f>IF(B838="Code",1+MAX(A$5:A837),"")</f>
        <v/>
      </c>
      <c r="B838" s="95" t="s">
        <v>355</v>
      </c>
      <c r="C838" s="109"/>
      <c r="D838" s="96" t="str">
        <f>IF(ISNUMBER(C838),VLOOKUP(C838,Approaches,2,0),"")</f>
        <v/>
      </c>
      <c r="E838" s="83">
        <v>5</v>
      </c>
      <c r="F838" s="16"/>
      <c r="G838" s="17"/>
      <c r="H838" s="110"/>
      <c r="I838" s="19"/>
      <c r="J838" s="17" t="s">
        <v>317</v>
      </c>
      <c r="K838" s="94"/>
      <c r="L838" s="89"/>
      <c r="M838" s="16"/>
    </row>
    <row r="839" spans="1:13" s="86" customFormat="1" ht="13.5">
      <c r="A839" s="79"/>
      <c r="B839" s="95" t="s">
        <v>355</v>
      </c>
      <c r="C839" s="109"/>
      <c r="D839" s="93" t="str">
        <f>IF(ISNUMBER(C839),VLOOKUP(C839,Approaches,2,0),"")</f>
        <v/>
      </c>
      <c r="E839" s="83">
        <v>6</v>
      </c>
      <c r="F839" s="16"/>
      <c r="G839" s="17"/>
      <c r="H839" s="110"/>
      <c r="I839" s="19"/>
      <c r="J839" s="17"/>
      <c r="K839" s="94"/>
      <c r="L839" s="89"/>
      <c r="M839" s="16"/>
    </row>
    <row r="840" spans="1:13" s="86" customFormat="1" ht="13.5">
      <c r="A840" s="79"/>
      <c r="B840" s="95" t="s">
        <v>355</v>
      </c>
      <c r="C840" s="109"/>
      <c r="D840" s="93" t="str">
        <f>IF(ISNUMBER(C840),VLOOKUP(C840,Approaches,2,0),"")</f>
        <v/>
      </c>
      <c r="E840" s="83">
        <v>7</v>
      </c>
      <c r="F840" s="16"/>
      <c r="G840" s="17"/>
      <c r="H840" s="110"/>
      <c r="I840" s="19"/>
      <c r="J840" s="17"/>
      <c r="K840" s="94"/>
      <c r="L840" s="89"/>
      <c r="M840" s="16"/>
    </row>
    <row r="841" spans="1:13" s="86" customFormat="1" ht="13.5">
      <c r="A841" s="79"/>
      <c r="B841" s="95" t="s">
        <v>355</v>
      </c>
      <c r="C841" s="109"/>
      <c r="D841" s="93" t="str">
        <f>IF(ISNUMBER(C841),VLOOKUP(C841,Approaches,2,0),"")</f>
        <v/>
      </c>
      <c r="E841" s="83">
        <v>8</v>
      </c>
      <c r="F841" s="16"/>
      <c r="G841" s="17"/>
      <c r="H841" s="110"/>
      <c r="I841" s="19"/>
      <c r="J841" s="17"/>
      <c r="K841" s="94"/>
      <c r="L841" s="89"/>
      <c r="M841" s="16"/>
    </row>
    <row r="842" spans="1:13" s="86" customFormat="1" ht="13.5">
      <c r="A842" s="79"/>
      <c r="B842" s="95" t="s">
        <v>355</v>
      </c>
      <c r="C842" s="109"/>
      <c r="D842" s="97" t="str">
        <f>IF(ISNUMBER(C842),VLOOKUP(C842,Approaches,2,0),"")</f>
        <v/>
      </c>
      <c r="E842" s="83">
        <v>9</v>
      </c>
      <c r="F842" s="16"/>
      <c r="G842" s="17"/>
      <c r="H842" s="110"/>
      <c r="I842" s="19"/>
      <c r="J842" s="17"/>
      <c r="K842" s="94"/>
      <c r="L842" s="89"/>
      <c r="M842" s="16"/>
    </row>
    <row r="843" spans="1:13" s="86" customFormat="1" ht="14.25" thickBot="1">
      <c r="A843" s="79"/>
      <c r="B843" s="98"/>
      <c r="C843" s="98"/>
      <c r="D843" s="93"/>
      <c r="E843" s="83">
        <v>10</v>
      </c>
      <c r="F843" s="16"/>
      <c r="G843" s="17"/>
      <c r="H843" s="110"/>
      <c r="I843" s="20"/>
      <c r="J843" s="17"/>
      <c r="K843" s="94"/>
      <c r="L843" s="89"/>
      <c r="M843" s="16"/>
    </row>
    <row r="844" spans="1:13" s="86" customFormat="1" ht="14.25" thickBot="1">
      <c r="A844" s="79" t="str">
        <f>IF(B844="Code",1+MAX(A$5:A838),"")</f>
        <v/>
      </c>
      <c r="B844" s="99"/>
      <c r="C844" s="99"/>
      <c r="D844" s="99"/>
      <c r="E844" s="100"/>
      <c r="F844" s="101"/>
      <c r="G844" s="99" t="s">
        <v>259</v>
      </c>
      <c r="H844" s="102">
        <f>B834</f>
        <v>1107141</v>
      </c>
      <c r="I844" s="111"/>
      <c r="J844" s="100" t="s">
        <v>317</v>
      </c>
      <c r="K844" s="100"/>
      <c r="L844" s="100"/>
      <c r="M844" s="100"/>
    </row>
    <row r="845" spans="1:13" s="86" customFormat="1" ht="14.25" thickBot="1">
      <c r="A845" s="79">
        <f>IF(B845="Code",1+MAX(A$5:A844),"")</f>
        <v>71</v>
      </c>
      <c r="B845" s="80" t="s">
        <v>254</v>
      </c>
      <c r="C845" s="80"/>
      <c r="D845" s="81" t="s">
        <v>255</v>
      </c>
      <c r="E845" s="82"/>
      <c r="F845" s="81" t="s">
        <v>256</v>
      </c>
      <c r="G845" s="81" t="s">
        <v>257</v>
      </c>
      <c r="H845" s="82" t="s">
        <v>253</v>
      </c>
      <c r="I845" s="82" t="s">
        <v>258</v>
      </c>
      <c r="J845" s="82" t="s">
        <v>316</v>
      </c>
      <c r="K845" s="83"/>
      <c r="L845" s="84" t="str">
        <f>IF(AND(ISNUMBER(I856),ISNUMBER(H856)),"OK","")</f>
        <v/>
      </c>
      <c r="M845" s="85"/>
    </row>
    <row r="846" spans="1:13" s="86" customFormat="1" ht="13.5">
      <c r="A846" s="79" t="str">
        <f>IF(B846="Code",1+MAX(A$5:A845),"")</f>
        <v/>
      </c>
      <c r="B846" s="87">
        <f>VLOOKUP(A845,BasicHeadings,2,0)</f>
        <v>1107221</v>
      </c>
      <c r="C846" s="88"/>
      <c r="D846" s="87" t="str">
        <f>VLOOKUP(B846,Step1EN,2,0)</f>
        <v>Fuels and lubricants for personal transport equipment</v>
      </c>
      <c r="E846" s="83">
        <v>1</v>
      </c>
      <c r="F846" s="16"/>
      <c r="G846" s="16"/>
      <c r="H846" s="17"/>
      <c r="I846" s="17"/>
      <c r="J846" s="17" t="s">
        <v>317</v>
      </c>
      <c r="K846" s="83"/>
      <c r="L846" s="89"/>
      <c r="M846" s="16"/>
    </row>
    <row r="847" spans="1:13" s="86" customFormat="1" ht="15" customHeight="1">
      <c r="A847" s="79" t="str">
        <f>IF(B847="Code",1+MAX(A$5:A846),"")</f>
        <v/>
      </c>
      <c r="B847" s="90"/>
      <c r="C847" s="91" t="s">
        <v>307</v>
      </c>
      <c r="D847" s="90"/>
      <c r="E847" s="83">
        <v>2</v>
      </c>
      <c r="F847" s="16"/>
      <c r="G847" s="16"/>
      <c r="H847" s="17"/>
      <c r="I847" s="17"/>
      <c r="J847" s="17" t="s">
        <v>317</v>
      </c>
      <c r="K847" s="83"/>
      <c r="L847" s="89"/>
      <c r="M847" s="16"/>
    </row>
    <row r="848" spans="1:13" s="86" customFormat="1" ht="13.5" customHeight="1">
      <c r="A848" s="79" t="str">
        <f>IF(B848="Code",1+MAX(A$5:A847),"")</f>
        <v/>
      </c>
      <c r="B848" s="92"/>
      <c r="C848" s="211" t="s">
        <v>356</v>
      </c>
      <c r="D848" s="212"/>
      <c r="E848" s="83">
        <v>3</v>
      </c>
      <c r="F848" s="16"/>
      <c r="G848" s="16"/>
      <c r="H848" s="17"/>
      <c r="I848" s="18"/>
      <c r="J848" s="17" t="s">
        <v>317</v>
      </c>
      <c r="K848" s="83"/>
      <c r="L848" s="89"/>
      <c r="M848" s="16"/>
    </row>
    <row r="849" spans="1:13" s="86" customFormat="1" ht="13.5">
      <c r="A849" s="79" t="str">
        <f>IF(B849="Code",1+MAX(A$5:A848),"")</f>
        <v/>
      </c>
      <c r="B849" s="93"/>
      <c r="C849" s="213"/>
      <c r="D849" s="214"/>
      <c r="E849" s="94">
        <v>4</v>
      </c>
      <c r="F849" s="16"/>
      <c r="G849" s="16"/>
      <c r="H849" s="17"/>
      <c r="I849" s="17"/>
      <c r="J849" s="17" t="s">
        <v>317</v>
      </c>
      <c r="K849" s="83"/>
      <c r="L849" s="89"/>
      <c r="M849" s="16"/>
    </row>
    <row r="850" spans="1:13" s="86" customFormat="1" ht="13.5">
      <c r="A850" s="79" t="str">
        <f>IF(B850="Code",1+MAX(A$5:A849),"")</f>
        <v/>
      </c>
      <c r="B850" s="95" t="s">
        <v>355</v>
      </c>
      <c r="C850" s="109"/>
      <c r="D850" s="96" t="str">
        <f>IF(ISNUMBER(C850),VLOOKUP(C850,Approaches,2,0),"")</f>
        <v/>
      </c>
      <c r="E850" s="83">
        <v>5</v>
      </c>
      <c r="F850" s="16"/>
      <c r="G850" s="17"/>
      <c r="H850" s="110"/>
      <c r="I850" s="19"/>
      <c r="J850" s="17" t="s">
        <v>317</v>
      </c>
      <c r="K850" s="94"/>
      <c r="L850" s="89"/>
      <c r="M850" s="16"/>
    </row>
    <row r="851" spans="1:13" s="86" customFormat="1" ht="13.5">
      <c r="A851" s="79"/>
      <c r="B851" s="95" t="s">
        <v>355</v>
      </c>
      <c r="C851" s="109"/>
      <c r="D851" s="93" t="str">
        <f>IF(ISNUMBER(C851),VLOOKUP(C851,Approaches,2,0),"")</f>
        <v/>
      </c>
      <c r="E851" s="83">
        <v>6</v>
      </c>
      <c r="F851" s="16"/>
      <c r="G851" s="17"/>
      <c r="H851" s="110"/>
      <c r="I851" s="19"/>
      <c r="J851" s="17"/>
      <c r="K851" s="94"/>
      <c r="L851" s="89"/>
      <c r="M851" s="16"/>
    </row>
    <row r="852" spans="1:13" s="86" customFormat="1" ht="13.5">
      <c r="A852" s="79"/>
      <c r="B852" s="95" t="s">
        <v>355</v>
      </c>
      <c r="C852" s="109"/>
      <c r="D852" s="93" t="str">
        <f>IF(ISNUMBER(C852),VLOOKUP(C852,Approaches,2,0),"")</f>
        <v/>
      </c>
      <c r="E852" s="83">
        <v>7</v>
      </c>
      <c r="F852" s="16"/>
      <c r="G852" s="17"/>
      <c r="H852" s="110"/>
      <c r="I852" s="19"/>
      <c r="J852" s="17"/>
      <c r="K852" s="94"/>
      <c r="L852" s="89"/>
      <c r="M852" s="16"/>
    </row>
    <row r="853" spans="1:13" s="86" customFormat="1" ht="13.5">
      <c r="A853" s="79"/>
      <c r="B853" s="95" t="s">
        <v>355</v>
      </c>
      <c r="C853" s="109"/>
      <c r="D853" s="93" t="str">
        <f>IF(ISNUMBER(C853),VLOOKUP(C853,Approaches,2,0),"")</f>
        <v/>
      </c>
      <c r="E853" s="83">
        <v>8</v>
      </c>
      <c r="F853" s="16"/>
      <c r="G853" s="17"/>
      <c r="H853" s="110"/>
      <c r="I853" s="19"/>
      <c r="J853" s="17"/>
      <c r="K853" s="94"/>
      <c r="L853" s="89"/>
      <c r="M853" s="16"/>
    </row>
    <row r="854" spans="1:13" s="86" customFormat="1" ht="13.5">
      <c r="A854" s="79"/>
      <c r="B854" s="95" t="s">
        <v>355</v>
      </c>
      <c r="C854" s="109"/>
      <c r="D854" s="97" t="str">
        <f>IF(ISNUMBER(C854),VLOOKUP(C854,Approaches,2,0),"")</f>
        <v/>
      </c>
      <c r="E854" s="83">
        <v>9</v>
      </c>
      <c r="F854" s="16"/>
      <c r="G854" s="17"/>
      <c r="H854" s="110"/>
      <c r="I854" s="19"/>
      <c r="J854" s="17"/>
      <c r="K854" s="94"/>
      <c r="L854" s="89"/>
      <c r="M854" s="16"/>
    </row>
    <row r="855" spans="1:13" s="86" customFormat="1" ht="14.25" thickBot="1">
      <c r="A855" s="79"/>
      <c r="B855" s="98"/>
      <c r="C855" s="98"/>
      <c r="D855" s="93"/>
      <c r="E855" s="83">
        <v>10</v>
      </c>
      <c r="F855" s="16"/>
      <c r="G855" s="17"/>
      <c r="H855" s="110"/>
      <c r="I855" s="20"/>
      <c r="J855" s="17"/>
      <c r="K855" s="94"/>
      <c r="L855" s="89"/>
      <c r="M855" s="16"/>
    </row>
    <row r="856" spans="1:13" s="86" customFormat="1" ht="14.25" thickBot="1">
      <c r="A856" s="79" t="str">
        <f>IF(B856="Code",1+MAX(A$5:A850),"")</f>
        <v/>
      </c>
      <c r="B856" s="99"/>
      <c r="C856" s="99"/>
      <c r="D856" s="99"/>
      <c r="E856" s="100"/>
      <c r="F856" s="101"/>
      <c r="G856" s="99" t="s">
        <v>259</v>
      </c>
      <c r="H856" s="102">
        <f>B846</f>
        <v>1107221</v>
      </c>
      <c r="I856" s="111"/>
      <c r="J856" s="100" t="s">
        <v>317</v>
      </c>
      <c r="K856" s="100"/>
      <c r="L856" s="100"/>
      <c r="M856" s="100"/>
    </row>
    <row r="857" spans="1:13" s="86" customFormat="1" ht="14.25" thickBot="1">
      <c r="A857" s="79">
        <f>IF(B857="Code",1+MAX(A$5:A856),"")</f>
        <v>72</v>
      </c>
      <c r="B857" s="80" t="s">
        <v>254</v>
      </c>
      <c r="C857" s="80"/>
      <c r="D857" s="81" t="s">
        <v>255</v>
      </c>
      <c r="E857" s="82"/>
      <c r="F857" s="81" t="s">
        <v>256</v>
      </c>
      <c r="G857" s="81" t="s">
        <v>257</v>
      </c>
      <c r="H857" s="82" t="s">
        <v>253</v>
      </c>
      <c r="I857" s="82" t="s">
        <v>258</v>
      </c>
      <c r="J857" s="82" t="s">
        <v>316</v>
      </c>
      <c r="K857" s="83"/>
      <c r="L857" s="84" t="str">
        <f>IF(AND(ISNUMBER(I868),ISNUMBER(H868)),"OK","")</f>
        <v/>
      </c>
      <c r="M857" s="85"/>
    </row>
    <row r="858" spans="1:13" s="86" customFormat="1" ht="13.5">
      <c r="A858" s="79" t="str">
        <f>IF(B858="Code",1+MAX(A$5:A857),"")</f>
        <v/>
      </c>
      <c r="B858" s="87">
        <f>VLOOKUP(A857,BasicHeadings,2,0)</f>
        <v>1107231</v>
      </c>
      <c r="C858" s="88"/>
      <c r="D858" s="87" t="str">
        <f>VLOOKUP(B858,Step1EN,2,0)</f>
        <v>Maintenance and repair of personal transport equipment</v>
      </c>
      <c r="E858" s="83">
        <v>1</v>
      </c>
      <c r="F858" s="16"/>
      <c r="G858" s="16"/>
      <c r="H858" s="17"/>
      <c r="I858" s="17"/>
      <c r="J858" s="17" t="s">
        <v>317</v>
      </c>
      <c r="K858" s="83"/>
      <c r="L858" s="89"/>
      <c r="M858" s="16"/>
    </row>
    <row r="859" spans="1:13" s="86" customFormat="1" ht="15" customHeight="1">
      <c r="A859" s="79" t="str">
        <f>IF(B859="Code",1+MAX(A$5:A858),"")</f>
        <v/>
      </c>
      <c r="B859" s="90"/>
      <c r="C859" s="91" t="s">
        <v>307</v>
      </c>
      <c r="D859" s="90"/>
      <c r="E859" s="83">
        <v>2</v>
      </c>
      <c r="F859" s="16"/>
      <c r="G859" s="16"/>
      <c r="H859" s="17"/>
      <c r="I859" s="17"/>
      <c r="J859" s="17" t="s">
        <v>317</v>
      </c>
      <c r="K859" s="83"/>
      <c r="L859" s="89"/>
      <c r="M859" s="16"/>
    </row>
    <row r="860" spans="1:13" s="86" customFormat="1" ht="13.5" customHeight="1">
      <c r="A860" s="79" t="str">
        <f>IF(B860="Code",1+MAX(A$5:A859),"")</f>
        <v/>
      </c>
      <c r="B860" s="92"/>
      <c r="C860" s="211" t="s">
        <v>356</v>
      </c>
      <c r="D860" s="212"/>
      <c r="E860" s="83">
        <v>3</v>
      </c>
      <c r="F860" s="16"/>
      <c r="G860" s="16"/>
      <c r="H860" s="17"/>
      <c r="I860" s="18"/>
      <c r="J860" s="17" t="s">
        <v>317</v>
      </c>
      <c r="K860" s="83"/>
      <c r="L860" s="89"/>
      <c r="M860" s="16"/>
    </row>
    <row r="861" spans="1:13" s="86" customFormat="1" ht="13.5">
      <c r="A861" s="79" t="str">
        <f>IF(B861="Code",1+MAX(A$5:A860),"")</f>
        <v/>
      </c>
      <c r="B861" s="93"/>
      <c r="C861" s="213"/>
      <c r="D861" s="214"/>
      <c r="E861" s="94">
        <v>4</v>
      </c>
      <c r="F861" s="16"/>
      <c r="G861" s="16"/>
      <c r="H861" s="17"/>
      <c r="I861" s="17"/>
      <c r="J861" s="17" t="s">
        <v>317</v>
      </c>
      <c r="K861" s="83"/>
      <c r="L861" s="89"/>
      <c r="M861" s="16"/>
    </row>
    <row r="862" spans="1:13" s="86" customFormat="1" ht="13.5">
      <c r="A862" s="79" t="str">
        <f>IF(B862="Code",1+MAX(A$5:A861),"")</f>
        <v/>
      </c>
      <c r="B862" s="95" t="s">
        <v>355</v>
      </c>
      <c r="C862" s="109"/>
      <c r="D862" s="96" t="str">
        <f>IF(ISNUMBER(C862),VLOOKUP(C862,Approaches,2,0),"")</f>
        <v/>
      </c>
      <c r="E862" s="83">
        <v>5</v>
      </c>
      <c r="F862" s="16"/>
      <c r="G862" s="17"/>
      <c r="H862" s="110"/>
      <c r="I862" s="19"/>
      <c r="J862" s="17" t="s">
        <v>317</v>
      </c>
      <c r="K862" s="94"/>
      <c r="L862" s="89"/>
      <c r="M862" s="16"/>
    </row>
    <row r="863" spans="1:13" s="86" customFormat="1" ht="13.5">
      <c r="A863" s="79"/>
      <c r="B863" s="95" t="s">
        <v>355</v>
      </c>
      <c r="C863" s="109"/>
      <c r="D863" s="93" t="str">
        <f>IF(ISNUMBER(C863),VLOOKUP(C863,Approaches,2,0),"")</f>
        <v/>
      </c>
      <c r="E863" s="83">
        <v>6</v>
      </c>
      <c r="F863" s="16"/>
      <c r="G863" s="17"/>
      <c r="H863" s="110"/>
      <c r="I863" s="19"/>
      <c r="J863" s="17"/>
      <c r="K863" s="94"/>
      <c r="L863" s="89"/>
      <c r="M863" s="16"/>
    </row>
    <row r="864" spans="1:13" s="86" customFormat="1" ht="13.5">
      <c r="A864" s="79"/>
      <c r="B864" s="95" t="s">
        <v>355</v>
      </c>
      <c r="C864" s="109"/>
      <c r="D864" s="93" t="str">
        <f>IF(ISNUMBER(C864),VLOOKUP(C864,Approaches,2,0),"")</f>
        <v/>
      </c>
      <c r="E864" s="83">
        <v>7</v>
      </c>
      <c r="F864" s="16"/>
      <c r="G864" s="17"/>
      <c r="H864" s="110"/>
      <c r="I864" s="19"/>
      <c r="J864" s="17"/>
      <c r="K864" s="94"/>
      <c r="L864" s="89"/>
      <c r="M864" s="16"/>
    </row>
    <row r="865" spans="1:13" s="86" customFormat="1" ht="13.5">
      <c r="A865" s="79"/>
      <c r="B865" s="95" t="s">
        <v>355</v>
      </c>
      <c r="C865" s="109"/>
      <c r="D865" s="93" t="str">
        <f>IF(ISNUMBER(C865),VLOOKUP(C865,Approaches,2,0),"")</f>
        <v/>
      </c>
      <c r="E865" s="83">
        <v>8</v>
      </c>
      <c r="F865" s="16"/>
      <c r="G865" s="17"/>
      <c r="H865" s="110"/>
      <c r="I865" s="19"/>
      <c r="J865" s="17"/>
      <c r="K865" s="94"/>
      <c r="L865" s="89"/>
      <c r="M865" s="16"/>
    </row>
    <row r="866" spans="1:13" s="86" customFormat="1" ht="13.5">
      <c r="A866" s="79"/>
      <c r="B866" s="95" t="s">
        <v>355</v>
      </c>
      <c r="C866" s="109"/>
      <c r="D866" s="97" t="str">
        <f>IF(ISNUMBER(C866),VLOOKUP(C866,Approaches,2,0),"")</f>
        <v/>
      </c>
      <c r="E866" s="83">
        <v>9</v>
      </c>
      <c r="F866" s="16"/>
      <c r="G866" s="17"/>
      <c r="H866" s="110"/>
      <c r="I866" s="19"/>
      <c r="J866" s="17"/>
      <c r="K866" s="94"/>
      <c r="L866" s="89"/>
      <c r="M866" s="16"/>
    </row>
    <row r="867" spans="1:13" s="86" customFormat="1" ht="14.25" thickBot="1">
      <c r="A867" s="79"/>
      <c r="B867" s="98"/>
      <c r="C867" s="98"/>
      <c r="D867" s="93"/>
      <c r="E867" s="83">
        <v>10</v>
      </c>
      <c r="F867" s="16"/>
      <c r="G867" s="17"/>
      <c r="H867" s="110"/>
      <c r="I867" s="20"/>
      <c r="J867" s="17"/>
      <c r="K867" s="94"/>
      <c r="L867" s="89"/>
      <c r="M867" s="16"/>
    </row>
    <row r="868" spans="1:13" s="86" customFormat="1" ht="14.25" thickBot="1">
      <c r="A868" s="79" t="str">
        <f>IF(B868="Code",1+MAX(A$5:A862),"")</f>
        <v/>
      </c>
      <c r="B868" s="99"/>
      <c r="C868" s="99"/>
      <c r="D868" s="99"/>
      <c r="E868" s="100"/>
      <c r="F868" s="101"/>
      <c r="G868" s="99" t="s">
        <v>259</v>
      </c>
      <c r="H868" s="102">
        <f>B858</f>
        <v>1107231</v>
      </c>
      <c r="I868" s="111"/>
      <c r="J868" s="100" t="s">
        <v>317</v>
      </c>
      <c r="K868" s="100"/>
      <c r="L868" s="100"/>
      <c r="M868" s="100"/>
    </row>
    <row r="869" spans="1:13" s="86" customFormat="1" ht="14.25" thickBot="1">
      <c r="A869" s="79">
        <f>IF(B869="Code",1+MAX(A$5:A868),"")</f>
        <v>73</v>
      </c>
      <c r="B869" s="80" t="s">
        <v>254</v>
      </c>
      <c r="C869" s="80"/>
      <c r="D869" s="81" t="s">
        <v>255</v>
      </c>
      <c r="E869" s="82"/>
      <c r="F869" s="81" t="s">
        <v>256</v>
      </c>
      <c r="G869" s="81" t="s">
        <v>257</v>
      </c>
      <c r="H869" s="82" t="s">
        <v>253</v>
      </c>
      <c r="I869" s="82" t="s">
        <v>258</v>
      </c>
      <c r="J869" s="82" t="s">
        <v>316</v>
      </c>
      <c r="K869" s="83"/>
      <c r="L869" s="84" t="str">
        <f>IF(AND(ISNUMBER(I880),ISNUMBER(H880)),"OK","")</f>
        <v/>
      </c>
      <c r="M869" s="85"/>
    </row>
    <row r="870" spans="1:13" s="86" customFormat="1" ht="13.5">
      <c r="A870" s="79" t="str">
        <f>IF(B870="Code",1+MAX(A$5:A869),"")</f>
        <v/>
      </c>
      <c r="B870" s="87">
        <f>VLOOKUP(A869,BasicHeadings,2,0)</f>
        <v>1107241</v>
      </c>
      <c r="C870" s="88"/>
      <c r="D870" s="87" t="str">
        <f>VLOOKUP(B870,Step1EN,2,0)</f>
        <v>Other services in respect of personal transport equipment</v>
      </c>
      <c r="E870" s="83">
        <v>1</v>
      </c>
      <c r="F870" s="16"/>
      <c r="G870" s="16"/>
      <c r="H870" s="17"/>
      <c r="I870" s="17"/>
      <c r="J870" s="17" t="s">
        <v>317</v>
      </c>
      <c r="K870" s="83"/>
      <c r="L870" s="89"/>
      <c r="M870" s="16"/>
    </row>
    <row r="871" spans="1:13" s="86" customFormat="1" ht="15" customHeight="1">
      <c r="A871" s="79" t="str">
        <f>IF(B871="Code",1+MAX(A$5:A870),"")</f>
        <v/>
      </c>
      <c r="B871" s="90"/>
      <c r="C871" s="91" t="s">
        <v>307</v>
      </c>
      <c r="D871" s="90"/>
      <c r="E871" s="83">
        <v>2</v>
      </c>
      <c r="F871" s="16"/>
      <c r="G871" s="16"/>
      <c r="H871" s="17"/>
      <c r="I871" s="17"/>
      <c r="J871" s="17" t="s">
        <v>317</v>
      </c>
      <c r="K871" s="83"/>
      <c r="L871" s="89"/>
      <c r="M871" s="16"/>
    </row>
    <row r="872" spans="1:13" s="86" customFormat="1" ht="13.5" customHeight="1">
      <c r="A872" s="79" t="str">
        <f>IF(B872="Code",1+MAX(A$5:A871),"")</f>
        <v/>
      </c>
      <c r="B872" s="92"/>
      <c r="C872" s="211" t="s">
        <v>356</v>
      </c>
      <c r="D872" s="212"/>
      <c r="E872" s="83">
        <v>3</v>
      </c>
      <c r="F872" s="16"/>
      <c r="G872" s="16"/>
      <c r="H872" s="17"/>
      <c r="I872" s="18"/>
      <c r="J872" s="17" t="s">
        <v>317</v>
      </c>
      <c r="K872" s="83"/>
      <c r="L872" s="89"/>
      <c r="M872" s="16"/>
    </row>
    <row r="873" spans="1:13" s="86" customFormat="1" ht="13.5">
      <c r="A873" s="79" t="str">
        <f>IF(B873="Code",1+MAX(A$5:A872),"")</f>
        <v/>
      </c>
      <c r="B873" s="93"/>
      <c r="C873" s="213"/>
      <c r="D873" s="214"/>
      <c r="E873" s="94">
        <v>4</v>
      </c>
      <c r="F873" s="16"/>
      <c r="G873" s="16"/>
      <c r="H873" s="17"/>
      <c r="I873" s="17"/>
      <c r="J873" s="17" t="s">
        <v>317</v>
      </c>
      <c r="K873" s="83"/>
      <c r="L873" s="89"/>
      <c r="M873" s="16"/>
    </row>
    <row r="874" spans="1:13" s="86" customFormat="1" ht="13.5">
      <c r="A874" s="79" t="str">
        <f>IF(B874="Code",1+MAX(A$5:A873),"")</f>
        <v/>
      </c>
      <c r="B874" s="95" t="s">
        <v>355</v>
      </c>
      <c r="C874" s="109"/>
      <c r="D874" s="96" t="str">
        <f>IF(ISNUMBER(C874),VLOOKUP(C874,Approaches,2,0),"")</f>
        <v/>
      </c>
      <c r="E874" s="83">
        <v>5</v>
      </c>
      <c r="F874" s="16"/>
      <c r="G874" s="17"/>
      <c r="H874" s="110"/>
      <c r="I874" s="19"/>
      <c r="J874" s="17" t="s">
        <v>317</v>
      </c>
      <c r="K874" s="94"/>
      <c r="L874" s="89"/>
      <c r="M874" s="16"/>
    </row>
    <row r="875" spans="1:13" s="86" customFormat="1" ht="13.5">
      <c r="A875" s="79"/>
      <c r="B875" s="95" t="s">
        <v>355</v>
      </c>
      <c r="C875" s="109"/>
      <c r="D875" s="93" t="str">
        <f>IF(ISNUMBER(C875),VLOOKUP(C875,Approaches,2,0),"")</f>
        <v/>
      </c>
      <c r="E875" s="83">
        <v>6</v>
      </c>
      <c r="F875" s="16"/>
      <c r="G875" s="17"/>
      <c r="H875" s="110"/>
      <c r="I875" s="19"/>
      <c r="J875" s="17"/>
      <c r="K875" s="94"/>
      <c r="L875" s="89"/>
      <c r="M875" s="16"/>
    </row>
    <row r="876" spans="1:13" s="86" customFormat="1" ht="13.5">
      <c r="A876" s="79"/>
      <c r="B876" s="95" t="s">
        <v>355</v>
      </c>
      <c r="C876" s="109"/>
      <c r="D876" s="93" t="str">
        <f>IF(ISNUMBER(C876),VLOOKUP(C876,Approaches,2,0),"")</f>
        <v/>
      </c>
      <c r="E876" s="83">
        <v>7</v>
      </c>
      <c r="F876" s="16"/>
      <c r="G876" s="17"/>
      <c r="H876" s="110"/>
      <c r="I876" s="19"/>
      <c r="J876" s="17"/>
      <c r="K876" s="94"/>
      <c r="L876" s="89"/>
      <c r="M876" s="16"/>
    </row>
    <row r="877" spans="1:13" s="86" customFormat="1" ht="13.5">
      <c r="A877" s="79"/>
      <c r="B877" s="95" t="s">
        <v>355</v>
      </c>
      <c r="C877" s="109"/>
      <c r="D877" s="93" t="str">
        <f>IF(ISNUMBER(C877),VLOOKUP(C877,Approaches,2,0),"")</f>
        <v/>
      </c>
      <c r="E877" s="83">
        <v>8</v>
      </c>
      <c r="F877" s="16"/>
      <c r="G877" s="17"/>
      <c r="H877" s="110"/>
      <c r="I877" s="19"/>
      <c r="J877" s="17"/>
      <c r="K877" s="94"/>
      <c r="L877" s="89"/>
      <c r="M877" s="16"/>
    </row>
    <row r="878" spans="1:13" s="86" customFormat="1" ht="13.5">
      <c r="A878" s="79"/>
      <c r="B878" s="95" t="s">
        <v>355</v>
      </c>
      <c r="C878" s="109"/>
      <c r="D878" s="97" t="str">
        <f>IF(ISNUMBER(C878),VLOOKUP(C878,Approaches,2,0),"")</f>
        <v/>
      </c>
      <c r="E878" s="83">
        <v>9</v>
      </c>
      <c r="F878" s="16"/>
      <c r="G878" s="17"/>
      <c r="H878" s="110"/>
      <c r="I878" s="19"/>
      <c r="J878" s="17"/>
      <c r="K878" s="94"/>
      <c r="L878" s="89"/>
      <c r="M878" s="16"/>
    </row>
    <row r="879" spans="1:13" s="86" customFormat="1" ht="14.25" thickBot="1">
      <c r="A879" s="79"/>
      <c r="B879" s="98"/>
      <c r="C879" s="98"/>
      <c r="D879" s="93"/>
      <c r="E879" s="83">
        <v>10</v>
      </c>
      <c r="F879" s="16"/>
      <c r="G879" s="17"/>
      <c r="H879" s="110"/>
      <c r="I879" s="20"/>
      <c r="J879" s="17"/>
      <c r="K879" s="94"/>
      <c r="L879" s="89"/>
      <c r="M879" s="16"/>
    </row>
    <row r="880" spans="1:13" s="86" customFormat="1" ht="14.25" thickBot="1">
      <c r="A880" s="79" t="str">
        <f>IF(B880="Code",1+MAX(A$5:A874),"")</f>
        <v/>
      </c>
      <c r="B880" s="99"/>
      <c r="C880" s="99"/>
      <c r="D880" s="99"/>
      <c r="E880" s="100"/>
      <c r="F880" s="101"/>
      <c r="G880" s="99" t="s">
        <v>259</v>
      </c>
      <c r="H880" s="102">
        <f>B870</f>
        <v>1107241</v>
      </c>
      <c r="I880" s="111"/>
      <c r="J880" s="100" t="s">
        <v>317</v>
      </c>
      <c r="K880" s="100"/>
      <c r="L880" s="100"/>
      <c r="M880" s="100"/>
    </row>
    <row r="881" spans="1:13" s="86" customFormat="1" ht="14.25" thickBot="1">
      <c r="A881" s="79">
        <f>IF(B881="Code",1+MAX(A$5:A880),"")</f>
        <v>74</v>
      </c>
      <c r="B881" s="80" t="s">
        <v>254</v>
      </c>
      <c r="C881" s="80"/>
      <c r="D881" s="81" t="s">
        <v>255</v>
      </c>
      <c r="E881" s="82"/>
      <c r="F881" s="81" t="s">
        <v>256</v>
      </c>
      <c r="G881" s="81" t="s">
        <v>257</v>
      </c>
      <c r="H881" s="82" t="s">
        <v>253</v>
      </c>
      <c r="I881" s="82" t="s">
        <v>258</v>
      </c>
      <c r="J881" s="82" t="s">
        <v>316</v>
      </c>
      <c r="K881" s="83"/>
      <c r="L881" s="84" t="str">
        <f>IF(AND(ISNUMBER(I892),ISNUMBER(H892)),"OK","")</f>
        <v/>
      </c>
      <c r="M881" s="85"/>
    </row>
    <row r="882" spans="1:13" s="86" customFormat="1" ht="13.5">
      <c r="A882" s="79" t="str">
        <f>IF(B882="Code",1+MAX(A$5:A881),"")</f>
        <v/>
      </c>
      <c r="B882" s="87">
        <f>VLOOKUP(A881,BasicHeadings,2,0)</f>
        <v>1107311</v>
      </c>
      <c r="C882" s="88"/>
      <c r="D882" s="87" t="str">
        <f>VLOOKUP(B882,Step1EN,2,0)</f>
        <v>Passenger transport by railway</v>
      </c>
      <c r="E882" s="83">
        <v>1</v>
      </c>
      <c r="F882" s="16"/>
      <c r="G882" s="16"/>
      <c r="H882" s="17"/>
      <c r="I882" s="17"/>
      <c r="J882" s="17" t="s">
        <v>317</v>
      </c>
      <c r="K882" s="83"/>
      <c r="L882" s="89"/>
      <c r="M882" s="16"/>
    </row>
    <row r="883" spans="1:13" s="86" customFormat="1" ht="15" customHeight="1">
      <c r="A883" s="79" t="str">
        <f>IF(B883="Code",1+MAX(A$5:A882),"")</f>
        <v/>
      </c>
      <c r="B883" s="90"/>
      <c r="C883" s="91" t="s">
        <v>307</v>
      </c>
      <c r="D883" s="90"/>
      <c r="E883" s="83">
        <v>2</v>
      </c>
      <c r="F883" s="16"/>
      <c r="G883" s="16"/>
      <c r="H883" s="17"/>
      <c r="I883" s="17"/>
      <c r="J883" s="17" t="s">
        <v>317</v>
      </c>
      <c r="K883" s="83"/>
      <c r="L883" s="89"/>
      <c r="M883" s="16"/>
    </row>
    <row r="884" spans="1:13" s="86" customFormat="1" ht="13.5" customHeight="1">
      <c r="A884" s="79" t="str">
        <f>IF(B884="Code",1+MAX(A$5:A883),"")</f>
        <v/>
      </c>
      <c r="B884" s="92"/>
      <c r="C884" s="211" t="s">
        <v>356</v>
      </c>
      <c r="D884" s="212"/>
      <c r="E884" s="83">
        <v>3</v>
      </c>
      <c r="F884" s="16"/>
      <c r="G884" s="16"/>
      <c r="H884" s="17"/>
      <c r="I884" s="18"/>
      <c r="J884" s="17" t="s">
        <v>317</v>
      </c>
      <c r="K884" s="83"/>
      <c r="L884" s="89"/>
      <c r="M884" s="16"/>
    </row>
    <row r="885" spans="1:13" s="86" customFormat="1" ht="13.5">
      <c r="A885" s="79" t="str">
        <f>IF(B885="Code",1+MAX(A$5:A884),"")</f>
        <v/>
      </c>
      <c r="B885" s="93"/>
      <c r="C885" s="213"/>
      <c r="D885" s="214"/>
      <c r="E885" s="94">
        <v>4</v>
      </c>
      <c r="F885" s="16"/>
      <c r="G885" s="16"/>
      <c r="H885" s="17"/>
      <c r="I885" s="17"/>
      <c r="J885" s="17" t="s">
        <v>317</v>
      </c>
      <c r="K885" s="83"/>
      <c r="L885" s="89"/>
      <c r="M885" s="16"/>
    </row>
    <row r="886" spans="1:13" s="86" customFormat="1" ht="13.5">
      <c r="A886" s="79" t="str">
        <f>IF(B886="Code",1+MAX(A$5:A885),"")</f>
        <v/>
      </c>
      <c r="B886" s="95" t="s">
        <v>355</v>
      </c>
      <c r="C886" s="109"/>
      <c r="D886" s="96" t="str">
        <f>IF(ISNUMBER(C886),VLOOKUP(C886,Approaches,2,0),"")</f>
        <v/>
      </c>
      <c r="E886" s="83">
        <v>5</v>
      </c>
      <c r="F886" s="16"/>
      <c r="G886" s="17"/>
      <c r="H886" s="110"/>
      <c r="I886" s="19"/>
      <c r="J886" s="17" t="s">
        <v>317</v>
      </c>
      <c r="K886" s="94"/>
      <c r="L886" s="89"/>
      <c r="M886" s="16"/>
    </row>
    <row r="887" spans="1:13" s="86" customFormat="1" ht="13.5">
      <c r="A887" s="79"/>
      <c r="B887" s="95" t="s">
        <v>355</v>
      </c>
      <c r="C887" s="109"/>
      <c r="D887" s="93" t="str">
        <f>IF(ISNUMBER(C887),VLOOKUP(C887,Approaches,2,0),"")</f>
        <v/>
      </c>
      <c r="E887" s="83">
        <v>6</v>
      </c>
      <c r="F887" s="16"/>
      <c r="G887" s="17"/>
      <c r="H887" s="110"/>
      <c r="I887" s="19"/>
      <c r="J887" s="17"/>
      <c r="K887" s="94"/>
      <c r="L887" s="89"/>
      <c r="M887" s="16"/>
    </row>
    <row r="888" spans="1:13" s="86" customFormat="1" ht="13.5">
      <c r="A888" s="79"/>
      <c r="B888" s="95" t="s">
        <v>355</v>
      </c>
      <c r="C888" s="109"/>
      <c r="D888" s="93" t="str">
        <f>IF(ISNUMBER(C888),VLOOKUP(C888,Approaches,2,0),"")</f>
        <v/>
      </c>
      <c r="E888" s="83">
        <v>7</v>
      </c>
      <c r="F888" s="16"/>
      <c r="G888" s="17"/>
      <c r="H888" s="110"/>
      <c r="I888" s="19"/>
      <c r="J888" s="17"/>
      <c r="K888" s="94"/>
      <c r="L888" s="89"/>
      <c r="M888" s="16"/>
    </row>
    <row r="889" spans="1:13" s="86" customFormat="1" ht="13.5">
      <c r="A889" s="79"/>
      <c r="B889" s="95" t="s">
        <v>355</v>
      </c>
      <c r="C889" s="109"/>
      <c r="D889" s="93" t="str">
        <f>IF(ISNUMBER(C889),VLOOKUP(C889,Approaches,2,0),"")</f>
        <v/>
      </c>
      <c r="E889" s="83">
        <v>8</v>
      </c>
      <c r="F889" s="16"/>
      <c r="G889" s="17"/>
      <c r="H889" s="110"/>
      <c r="I889" s="19"/>
      <c r="J889" s="17"/>
      <c r="K889" s="94"/>
      <c r="L889" s="89"/>
      <c r="M889" s="16"/>
    </row>
    <row r="890" spans="1:13" s="86" customFormat="1" ht="13.5">
      <c r="A890" s="79"/>
      <c r="B890" s="95" t="s">
        <v>355</v>
      </c>
      <c r="C890" s="109"/>
      <c r="D890" s="97" t="str">
        <f>IF(ISNUMBER(C890),VLOOKUP(C890,Approaches,2,0),"")</f>
        <v/>
      </c>
      <c r="E890" s="83">
        <v>9</v>
      </c>
      <c r="F890" s="16"/>
      <c r="G890" s="17"/>
      <c r="H890" s="110"/>
      <c r="I890" s="19"/>
      <c r="J890" s="17"/>
      <c r="K890" s="94"/>
      <c r="L890" s="89"/>
      <c r="M890" s="16"/>
    </row>
    <row r="891" spans="1:13" s="86" customFormat="1" ht="14.25" thickBot="1">
      <c r="A891" s="79"/>
      <c r="B891" s="98"/>
      <c r="C891" s="98"/>
      <c r="D891" s="93"/>
      <c r="E891" s="83">
        <v>10</v>
      </c>
      <c r="F891" s="16"/>
      <c r="G891" s="17"/>
      <c r="H891" s="110"/>
      <c r="I891" s="20"/>
      <c r="J891" s="17"/>
      <c r="K891" s="94"/>
      <c r="L891" s="89"/>
      <c r="M891" s="16"/>
    </row>
    <row r="892" spans="1:13" s="86" customFormat="1" ht="14.25" thickBot="1">
      <c r="A892" s="79" t="str">
        <f>IF(B892="Code",1+MAX(A$5:A886),"")</f>
        <v/>
      </c>
      <c r="B892" s="99"/>
      <c r="C892" s="99"/>
      <c r="D892" s="99"/>
      <c r="E892" s="100"/>
      <c r="F892" s="101"/>
      <c r="G892" s="99" t="s">
        <v>259</v>
      </c>
      <c r="H892" s="102">
        <f>B882</f>
        <v>1107311</v>
      </c>
      <c r="I892" s="111"/>
      <c r="J892" s="100" t="s">
        <v>317</v>
      </c>
      <c r="K892" s="100"/>
      <c r="L892" s="100"/>
      <c r="M892" s="100"/>
    </row>
    <row r="893" spans="1:13" s="86" customFormat="1" ht="14.25" thickBot="1">
      <c r="A893" s="79">
        <f>IF(B893="Code",1+MAX(A$5:A892),"")</f>
        <v>75</v>
      </c>
      <c r="B893" s="80" t="s">
        <v>254</v>
      </c>
      <c r="C893" s="80"/>
      <c r="D893" s="81" t="s">
        <v>255</v>
      </c>
      <c r="E893" s="82"/>
      <c r="F893" s="81" t="s">
        <v>256</v>
      </c>
      <c r="G893" s="81" t="s">
        <v>257</v>
      </c>
      <c r="H893" s="82" t="s">
        <v>253</v>
      </c>
      <c r="I893" s="82" t="s">
        <v>258</v>
      </c>
      <c r="J893" s="82" t="s">
        <v>316</v>
      </c>
      <c r="K893" s="83"/>
      <c r="L893" s="84" t="str">
        <f>IF(AND(ISNUMBER(I904),ISNUMBER(H904)),"OK","")</f>
        <v/>
      </c>
      <c r="M893" s="85"/>
    </row>
    <row r="894" spans="1:13" s="86" customFormat="1" ht="13.5">
      <c r="A894" s="79" t="str">
        <f>IF(B894="Code",1+MAX(A$5:A893),"")</f>
        <v/>
      </c>
      <c r="B894" s="87">
        <f>VLOOKUP(A893,BasicHeadings,2,0)</f>
        <v>1107321</v>
      </c>
      <c r="C894" s="88"/>
      <c r="D894" s="87" t="str">
        <f>VLOOKUP(B894,Step1EN,2,0)</f>
        <v>Passenger transport by road</v>
      </c>
      <c r="E894" s="83">
        <v>1</v>
      </c>
      <c r="F894" s="16"/>
      <c r="G894" s="16"/>
      <c r="H894" s="17"/>
      <c r="I894" s="17"/>
      <c r="J894" s="17" t="s">
        <v>317</v>
      </c>
      <c r="K894" s="83"/>
      <c r="L894" s="89"/>
      <c r="M894" s="16"/>
    </row>
    <row r="895" spans="1:13" s="86" customFormat="1" ht="15" customHeight="1">
      <c r="A895" s="79" t="str">
        <f>IF(B895="Code",1+MAX(A$5:A894),"")</f>
        <v/>
      </c>
      <c r="B895" s="90"/>
      <c r="C895" s="91" t="s">
        <v>307</v>
      </c>
      <c r="D895" s="90"/>
      <c r="E895" s="83">
        <v>2</v>
      </c>
      <c r="F895" s="16"/>
      <c r="G895" s="16"/>
      <c r="H895" s="17"/>
      <c r="I895" s="17"/>
      <c r="J895" s="17" t="s">
        <v>317</v>
      </c>
      <c r="K895" s="83"/>
      <c r="L895" s="89"/>
      <c r="M895" s="16"/>
    </row>
    <row r="896" spans="1:13" s="86" customFormat="1" ht="13.5" customHeight="1">
      <c r="A896" s="79" t="str">
        <f>IF(B896="Code",1+MAX(A$5:A895),"")</f>
        <v/>
      </c>
      <c r="B896" s="92"/>
      <c r="C896" s="211" t="s">
        <v>356</v>
      </c>
      <c r="D896" s="212"/>
      <c r="E896" s="83">
        <v>3</v>
      </c>
      <c r="F896" s="16"/>
      <c r="G896" s="16"/>
      <c r="H896" s="17"/>
      <c r="I896" s="18"/>
      <c r="J896" s="17" t="s">
        <v>317</v>
      </c>
      <c r="K896" s="83"/>
      <c r="L896" s="89"/>
      <c r="M896" s="16"/>
    </row>
    <row r="897" spans="1:13" s="86" customFormat="1" ht="13.5">
      <c r="A897" s="79" t="str">
        <f>IF(B897="Code",1+MAX(A$5:A896),"")</f>
        <v/>
      </c>
      <c r="B897" s="93"/>
      <c r="C897" s="213"/>
      <c r="D897" s="214"/>
      <c r="E897" s="94">
        <v>4</v>
      </c>
      <c r="F897" s="16"/>
      <c r="G897" s="16"/>
      <c r="H897" s="17"/>
      <c r="I897" s="17"/>
      <c r="J897" s="17" t="s">
        <v>317</v>
      </c>
      <c r="K897" s="83"/>
      <c r="L897" s="89"/>
      <c r="M897" s="16"/>
    </row>
    <row r="898" spans="1:13" s="86" customFormat="1" ht="13.5">
      <c r="A898" s="79" t="str">
        <f>IF(B898="Code",1+MAX(A$5:A897),"")</f>
        <v/>
      </c>
      <c r="B898" s="95" t="s">
        <v>355</v>
      </c>
      <c r="C898" s="109"/>
      <c r="D898" s="96" t="str">
        <f>IF(ISNUMBER(C898),VLOOKUP(C898,Approaches,2,0),"")</f>
        <v/>
      </c>
      <c r="E898" s="83">
        <v>5</v>
      </c>
      <c r="F898" s="16"/>
      <c r="G898" s="17"/>
      <c r="H898" s="110"/>
      <c r="I898" s="19"/>
      <c r="J898" s="17" t="s">
        <v>317</v>
      </c>
      <c r="K898" s="94"/>
      <c r="L898" s="89"/>
      <c r="M898" s="16"/>
    </row>
    <row r="899" spans="1:13" s="86" customFormat="1" ht="13.5">
      <c r="A899" s="79"/>
      <c r="B899" s="95" t="s">
        <v>355</v>
      </c>
      <c r="C899" s="109"/>
      <c r="D899" s="93" t="str">
        <f>IF(ISNUMBER(C899),VLOOKUP(C899,Approaches,2,0),"")</f>
        <v/>
      </c>
      <c r="E899" s="83">
        <v>6</v>
      </c>
      <c r="F899" s="16"/>
      <c r="G899" s="17"/>
      <c r="H899" s="110"/>
      <c r="I899" s="19"/>
      <c r="J899" s="17"/>
      <c r="K899" s="94"/>
      <c r="L899" s="89"/>
      <c r="M899" s="16"/>
    </row>
    <row r="900" spans="1:13" s="86" customFormat="1" ht="13.5">
      <c r="A900" s="79"/>
      <c r="B900" s="95" t="s">
        <v>355</v>
      </c>
      <c r="C900" s="109"/>
      <c r="D900" s="93" t="str">
        <f>IF(ISNUMBER(C900),VLOOKUP(C900,Approaches,2,0),"")</f>
        <v/>
      </c>
      <c r="E900" s="83">
        <v>7</v>
      </c>
      <c r="F900" s="16"/>
      <c r="G900" s="17"/>
      <c r="H900" s="110"/>
      <c r="I900" s="19"/>
      <c r="J900" s="17"/>
      <c r="K900" s="94"/>
      <c r="L900" s="89"/>
      <c r="M900" s="16"/>
    </row>
    <row r="901" spans="1:13" s="86" customFormat="1" ht="13.5">
      <c r="A901" s="79"/>
      <c r="B901" s="95" t="s">
        <v>355</v>
      </c>
      <c r="C901" s="109"/>
      <c r="D901" s="93" t="str">
        <f>IF(ISNUMBER(C901),VLOOKUP(C901,Approaches,2,0),"")</f>
        <v/>
      </c>
      <c r="E901" s="83">
        <v>8</v>
      </c>
      <c r="F901" s="16"/>
      <c r="G901" s="17"/>
      <c r="H901" s="110"/>
      <c r="I901" s="19"/>
      <c r="J901" s="17"/>
      <c r="K901" s="94"/>
      <c r="L901" s="89"/>
      <c r="M901" s="16"/>
    </row>
    <row r="902" spans="1:13" s="86" customFormat="1" ht="13.5">
      <c r="A902" s="79"/>
      <c r="B902" s="95" t="s">
        <v>355</v>
      </c>
      <c r="C902" s="109"/>
      <c r="D902" s="97" t="str">
        <f>IF(ISNUMBER(C902),VLOOKUP(C902,Approaches,2,0),"")</f>
        <v/>
      </c>
      <c r="E902" s="83">
        <v>9</v>
      </c>
      <c r="F902" s="16"/>
      <c r="G902" s="17"/>
      <c r="H902" s="110"/>
      <c r="I902" s="19"/>
      <c r="J902" s="17"/>
      <c r="K902" s="94"/>
      <c r="L902" s="89"/>
      <c r="M902" s="16"/>
    </row>
    <row r="903" spans="1:13" s="86" customFormat="1" ht="14.25" thickBot="1">
      <c r="A903" s="79"/>
      <c r="B903" s="98"/>
      <c r="C903" s="98"/>
      <c r="D903" s="93"/>
      <c r="E903" s="83">
        <v>10</v>
      </c>
      <c r="F903" s="16"/>
      <c r="G903" s="17"/>
      <c r="H903" s="110"/>
      <c r="I903" s="20"/>
      <c r="J903" s="17"/>
      <c r="K903" s="94"/>
      <c r="L903" s="89"/>
      <c r="M903" s="16"/>
    </row>
    <row r="904" spans="1:13" s="86" customFormat="1" ht="14.25" thickBot="1">
      <c r="A904" s="79" t="str">
        <f>IF(B904="Code",1+MAX(A$5:A898),"")</f>
        <v/>
      </c>
      <c r="B904" s="99"/>
      <c r="C904" s="99"/>
      <c r="D904" s="99"/>
      <c r="E904" s="100"/>
      <c r="F904" s="101"/>
      <c r="G904" s="99" t="s">
        <v>259</v>
      </c>
      <c r="H904" s="102">
        <f>B894</f>
        <v>1107321</v>
      </c>
      <c r="I904" s="111"/>
      <c r="J904" s="100" t="s">
        <v>317</v>
      </c>
      <c r="K904" s="100"/>
      <c r="L904" s="100"/>
      <c r="M904" s="100"/>
    </row>
    <row r="905" spans="1:13" s="86" customFormat="1" ht="14.25" thickBot="1">
      <c r="A905" s="79">
        <f>IF(B905="Code",1+MAX(A$5:A904),"")</f>
        <v>76</v>
      </c>
      <c r="B905" s="80" t="s">
        <v>254</v>
      </c>
      <c r="C905" s="80"/>
      <c r="D905" s="81" t="s">
        <v>255</v>
      </c>
      <c r="E905" s="82"/>
      <c r="F905" s="81" t="s">
        <v>256</v>
      </c>
      <c r="G905" s="81" t="s">
        <v>257</v>
      </c>
      <c r="H905" s="82" t="s">
        <v>253</v>
      </c>
      <c r="I905" s="82" t="s">
        <v>258</v>
      </c>
      <c r="J905" s="82" t="s">
        <v>316</v>
      </c>
      <c r="K905" s="83"/>
      <c r="L905" s="84" t="str">
        <f>IF(AND(ISNUMBER(I916),ISNUMBER(H916)),"OK","")</f>
        <v/>
      </c>
      <c r="M905" s="85"/>
    </row>
    <row r="906" spans="1:13" s="86" customFormat="1" ht="13.5">
      <c r="A906" s="79" t="str">
        <f>IF(B906="Code",1+MAX(A$5:A905),"")</f>
        <v/>
      </c>
      <c r="B906" s="87">
        <f>VLOOKUP(A905,BasicHeadings,2,0)</f>
        <v>1107331</v>
      </c>
      <c r="C906" s="88"/>
      <c r="D906" s="87" t="str">
        <f>VLOOKUP(B906,Step1EN,2,0)</f>
        <v>Passenger transport by air</v>
      </c>
      <c r="E906" s="83">
        <v>1</v>
      </c>
      <c r="F906" s="16"/>
      <c r="G906" s="16"/>
      <c r="H906" s="17"/>
      <c r="I906" s="17"/>
      <c r="J906" s="17" t="s">
        <v>317</v>
      </c>
      <c r="K906" s="83"/>
      <c r="L906" s="89"/>
      <c r="M906" s="16"/>
    </row>
    <row r="907" spans="1:13" s="86" customFormat="1" ht="15" customHeight="1">
      <c r="A907" s="79" t="str">
        <f>IF(B907="Code",1+MAX(A$5:A906),"")</f>
        <v/>
      </c>
      <c r="B907" s="90"/>
      <c r="C907" s="91" t="s">
        <v>307</v>
      </c>
      <c r="D907" s="90"/>
      <c r="E907" s="83">
        <v>2</v>
      </c>
      <c r="F907" s="16"/>
      <c r="G907" s="16"/>
      <c r="H907" s="17"/>
      <c r="I907" s="17"/>
      <c r="J907" s="17" t="s">
        <v>317</v>
      </c>
      <c r="K907" s="83"/>
      <c r="L907" s="89"/>
      <c r="M907" s="16"/>
    </row>
    <row r="908" spans="1:13" s="86" customFormat="1" ht="13.5" customHeight="1">
      <c r="A908" s="79" t="str">
        <f>IF(B908="Code",1+MAX(A$5:A907),"")</f>
        <v/>
      </c>
      <c r="B908" s="92"/>
      <c r="C908" s="211" t="s">
        <v>356</v>
      </c>
      <c r="D908" s="212"/>
      <c r="E908" s="83">
        <v>3</v>
      </c>
      <c r="F908" s="16"/>
      <c r="G908" s="16"/>
      <c r="H908" s="17"/>
      <c r="I908" s="18"/>
      <c r="J908" s="17" t="s">
        <v>317</v>
      </c>
      <c r="K908" s="83"/>
      <c r="L908" s="89"/>
      <c r="M908" s="16"/>
    </row>
    <row r="909" spans="1:13" s="86" customFormat="1" ht="13.5">
      <c r="A909" s="79" t="str">
        <f>IF(B909="Code",1+MAX(A$5:A908),"")</f>
        <v/>
      </c>
      <c r="B909" s="93"/>
      <c r="C909" s="213"/>
      <c r="D909" s="214"/>
      <c r="E909" s="94">
        <v>4</v>
      </c>
      <c r="F909" s="16"/>
      <c r="G909" s="16"/>
      <c r="H909" s="17"/>
      <c r="I909" s="17"/>
      <c r="J909" s="17" t="s">
        <v>317</v>
      </c>
      <c r="K909" s="83"/>
      <c r="L909" s="89"/>
      <c r="M909" s="16"/>
    </row>
    <row r="910" spans="1:13" s="86" customFormat="1" ht="13.5">
      <c r="A910" s="79" t="str">
        <f>IF(B910="Code",1+MAX(A$5:A909),"")</f>
        <v/>
      </c>
      <c r="B910" s="95" t="s">
        <v>355</v>
      </c>
      <c r="C910" s="109"/>
      <c r="D910" s="96" t="str">
        <f>IF(ISNUMBER(C910),VLOOKUP(C910,Approaches,2,0),"")</f>
        <v/>
      </c>
      <c r="E910" s="83">
        <v>5</v>
      </c>
      <c r="F910" s="16"/>
      <c r="G910" s="17"/>
      <c r="H910" s="110"/>
      <c r="I910" s="19"/>
      <c r="J910" s="17" t="s">
        <v>317</v>
      </c>
      <c r="K910" s="94"/>
      <c r="L910" s="89"/>
      <c r="M910" s="16"/>
    </row>
    <row r="911" spans="1:13" s="86" customFormat="1" ht="13.5">
      <c r="A911" s="79"/>
      <c r="B911" s="95" t="s">
        <v>355</v>
      </c>
      <c r="C911" s="109"/>
      <c r="D911" s="93" t="str">
        <f>IF(ISNUMBER(C911),VLOOKUP(C911,Approaches,2,0),"")</f>
        <v/>
      </c>
      <c r="E911" s="83">
        <v>6</v>
      </c>
      <c r="F911" s="16"/>
      <c r="G911" s="17"/>
      <c r="H911" s="110"/>
      <c r="I911" s="19"/>
      <c r="J911" s="17"/>
      <c r="K911" s="94"/>
      <c r="L911" s="89"/>
      <c r="M911" s="16"/>
    </row>
    <row r="912" spans="1:13" s="86" customFormat="1" ht="13.5">
      <c r="A912" s="79"/>
      <c r="B912" s="95" t="s">
        <v>355</v>
      </c>
      <c r="C912" s="109"/>
      <c r="D912" s="93" t="str">
        <f>IF(ISNUMBER(C912),VLOOKUP(C912,Approaches,2,0),"")</f>
        <v/>
      </c>
      <c r="E912" s="83">
        <v>7</v>
      </c>
      <c r="F912" s="16"/>
      <c r="G912" s="17"/>
      <c r="H912" s="110"/>
      <c r="I912" s="19"/>
      <c r="J912" s="17"/>
      <c r="K912" s="94"/>
      <c r="L912" s="89"/>
      <c r="M912" s="16"/>
    </row>
    <row r="913" spans="1:13" s="86" customFormat="1" ht="13.5">
      <c r="A913" s="79"/>
      <c r="B913" s="95" t="s">
        <v>355</v>
      </c>
      <c r="C913" s="109"/>
      <c r="D913" s="93" t="str">
        <f>IF(ISNUMBER(C913),VLOOKUP(C913,Approaches,2,0),"")</f>
        <v/>
      </c>
      <c r="E913" s="83">
        <v>8</v>
      </c>
      <c r="F913" s="16"/>
      <c r="G913" s="17"/>
      <c r="H913" s="110"/>
      <c r="I913" s="19"/>
      <c r="J913" s="17"/>
      <c r="K913" s="94"/>
      <c r="L913" s="89"/>
      <c r="M913" s="16"/>
    </row>
    <row r="914" spans="1:13" s="86" customFormat="1" ht="13.5">
      <c r="A914" s="79"/>
      <c r="B914" s="95" t="s">
        <v>355</v>
      </c>
      <c r="C914" s="109"/>
      <c r="D914" s="97" t="str">
        <f>IF(ISNUMBER(C914),VLOOKUP(C914,Approaches,2,0),"")</f>
        <v/>
      </c>
      <c r="E914" s="83">
        <v>9</v>
      </c>
      <c r="F914" s="16"/>
      <c r="G914" s="17"/>
      <c r="H914" s="110"/>
      <c r="I914" s="19"/>
      <c r="J914" s="17"/>
      <c r="K914" s="94"/>
      <c r="L914" s="89"/>
      <c r="M914" s="16"/>
    </row>
    <row r="915" spans="1:13" s="86" customFormat="1" ht="14.25" thickBot="1">
      <c r="A915" s="79"/>
      <c r="B915" s="98"/>
      <c r="C915" s="98"/>
      <c r="D915" s="93"/>
      <c r="E915" s="83">
        <v>10</v>
      </c>
      <c r="F915" s="16"/>
      <c r="G915" s="17"/>
      <c r="H915" s="110"/>
      <c r="I915" s="20"/>
      <c r="J915" s="17"/>
      <c r="K915" s="94"/>
      <c r="L915" s="89"/>
      <c r="M915" s="16"/>
    </row>
    <row r="916" spans="1:13" s="86" customFormat="1" ht="14.25" thickBot="1">
      <c r="A916" s="79" t="str">
        <f>IF(B916="Code",1+MAX(A$5:A910),"")</f>
        <v/>
      </c>
      <c r="B916" s="99"/>
      <c r="C916" s="99"/>
      <c r="D916" s="99"/>
      <c r="E916" s="100"/>
      <c r="F916" s="101"/>
      <c r="G916" s="99" t="s">
        <v>259</v>
      </c>
      <c r="H916" s="102">
        <f>B906</f>
        <v>1107331</v>
      </c>
      <c r="I916" s="111"/>
      <c r="J916" s="100" t="s">
        <v>317</v>
      </c>
      <c r="K916" s="100"/>
      <c r="L916" s="100"/>
      <c r="M916" s="100"/>
    </row>
    <row r="917" spans="1:13" s="86" customFormat="1" ht="14.25" thickBot="1">
      <c r="A917" s="79">
        <f>IF(B917="Code",1+MAX(A$5:A916),"")</f>
        <v>77</v>
      </c>
      <c r="B917" s="80" t="s">
        <v>254</v>
      </c>
      <c r="C917" s="80"/>
      <c r="D917" s="81" t="s">
        <v>255</v>
      </c>
      <c r="E917" s="82"/>
      <c r="F917" s="81" t="s">
        <v>256</v>
      </c>
      <c r="G917" s="81" t="s">
        <v>257</v>
      </c>
      <c r="H917" s="82" t="s">
        <v>253</v>
      </c>
      <c r="I917" s="82" t="s">
        <v>258</v>
      </c>
      <c r="J917" s="82" t="s">
        <v>316</v>
      </c>
      <c r="K917" s="83"/>
      <c r="L917" s="84" t="str">
        <f>IF(AND(ISNUMBER(I928),ISNUMBER(H928)),"OK","")</f>
        <v/>
      </c>
      <c r="M917" s="85"/>
    </row>
    <row r="918" spans="1:13" s="86" customFormat="1" ht="13.5">
      <c r="A918" s="79" t="str">
        <f>IF(B918="Code",1+MAX(A$5:A917),"")</f>
        <v/>
      </c>
      <c r="B918" s="87">
        <f>VLOOKUP(A917,BasicHeadings,2,0)</f>
        <v>1107341</v>
      </c>
      <c r="C918" s="88"/>
      <c r="D918" s="87" t="str">
        <f>VLOOKUP(B918,Step1EN,2,0)</f>
        <v>Passenger transport by sea and inland waterway</v>
      </c>
      <c r="E918" s="83">
        <v>1</v>
      </c>
      <c r="F918" s="16"/>
      <c r="G918" s="16"/>
      <c r="H918" s="17"/>
      <c r="I918" s="17"/>
      <c r="J918" s="17" t="s">
        <v>317</v>
      </c>
      <c r="K918" s="83"/>
      <c r="L918" s="89"/>
      <c r="M918" s="16"/>
    </row>
    <row r="919" spans="1:13" s="86" customFormat="1" ht="15" customHeight="1">
      <c r="A919" s="79" t="str">
        <f>IF(B919="Code",1+MAX(A$5:A918),"")</f>
        <v/>
      </c>
      <c r="B919" s="90"/>
      <c r="C919" s="91" t="s">
        <v>307</v>
      </c>
      <c r="D919" s="90"/>
      <c r="E919" s="83">
        <v>2</v>
      </c>
      <c r="F919" s="16"/>
      <c r="G919" s="16"/>
      <c r="H919" s="17"/>
      <c r="I919" s="17"/>
      <c r="J919" s="17" t="s">
        <v>317</v>
      </c>
      <c r="K919" s="83"/>
      <c r="L919" s="89"/>
      <c r="M919" s="16"/>
    </row>
    <row r="920" spans="1:13" s="86" customFormat="1" ht="13.5" customHeight="1">
      <c r="A920" s="79" t="str">
        <f>IF(B920="Code",1+MAX(A$5:A919),"")</f>
        <v/>
      </c>
      <c r="B920" s="92"/>
      <c r="C920" s="211" t="s">
        <v>356</v>
      </c>
      <c r="D920" s="212"/>
      <c r="E920" s="83">
        <v>3</v>
      </c>
      <c r="F920" s="16"/>
      <c r="G920" s="16"/>
      <c r="H920" s="17"/>
      <c r="I920" s="18"/>
      <c r="J920" s="17" t="s">
        <v>317</v>
      </c>
      <c r="K920" s="83"/>
      <c r="L920" s="89"/>
      <c r="M920" s="16"/>
    </row>
    <row r="921" spans="1:13" s="86" customFormat="1" ht="13.5">
      <c r="A921" s="79" t="str">
        <f>IF(B921="Code",1+MAX(A$5:A920),"")</f>
        <v/>
      </c>
      <c r="B921" s="93"/>
      <c r="C921" s="213"/>
      <c r="D921" s="214"/>
      <c r="E921" s="94">
        <v>4</v>
      </c>
      <c r="F921" s="16"/>
      <c r="G921" s="16"/>
      <c r="H921" s="17"/>
      <c r="I921" s="17"/>
      <c r="J921" s="17" t="s">
        <v>317</v>
      </c>
      <c r="K921" s="83"/>
      <c r="L921" s="89"/>
      <c r="M921" s="16"/>
    </row>
    <row r="922" spans="1:13" s="86" customFormat="1" ht="13.5">
      <c r="A922" s="79" t="str">
        <f>IF(B922="Code",1+MAX(A$5:A921),"")</f>
        <v/>
      </c>
      <c r="B922" s="95" t="s">
        <v>355</v>
      </c>
      <c r="C922" s="109"/>
      <c r="D922" s="96" t="str">
        <f>IF(ISNUMBER(C922),VLOOKUP(C922,Approaches,2,0),"")</f>
        <v/>
      </c>
      <c r="E922" s="83">
        <v>5</v>
      </c>
      <c r="F922" s="16"/>
      <c r="G922" s="17"/>
      <c r="H922" s="110"/>
      <c r="I922" s="19"/>
      <c r="J922" s="17" t="s">
        <v>317</v>
      </c>
      <c r="K922" s="94"/>
      <c r="L922" s="89"/>
      <c r="M922" s="16"/>
    </row>
    <row r="923" spans="1:13" s="86" customFormat="1" ht="13.5">
      <c r="A923" s="79"/>
      <c r="B923" s="95" t="s">
        <v>355</v>
      </c>
      <c r="C923" s="109"/>
      <c r="D923" s="93" t="str">
        <f>IF(ISNUMBER(C923),VLOOKUP(C923,Approaches,2,0),"")</f>
        <v/>
      </c>
      <c r="E923" s="83">
        <v>6</v>
      </c>
      <c r="F923" s="16"/>
      <c r="G923" s="17"/>
      <c r="H923" s="110"/>
      <c r="I923" s="19"/>
      <c r="J923" s="17"/>
      <c r="K923" s="94"/>
      <c r="L923" s="89"/>
      <c r="M923" s="16"/>
    </row>
    <row r="924" spans="1:13" s="86" customFormat="1" ht="13.5">
      <c r="A924" s="79"/>
      <c r="B924" s="95" t="s">
        <v>355</v>
      </c>
      <c r="C924" s="109"/>
      <c r="D924" s="93" t="str">
        <f>IF(ISNUMBER(C924),VLOOKUP(C924,Approaches,2,0),"")</f>
        <v/>
      </c>
      <c r="E924" s="83">
        <v>7</v>
      </c>
      <c r="F924" s="16"/>
      <c r="G924" s="17"/>
      <c r="H924" s="110"/>
      <c r="I924" s="19"/>
      <c r="J924" s="17"/>
      <c r="K924" s="94"/>
      <c r="L924" s="89"/>
      <c r="M924" s="16"/>
    </row>
    <row r="925" spans="1:13" s="86" customFormat="1" ht="13.5">
      <c r="A925" s="79"/>
      <c r="B925" s="95" t="s">
        <v>355</v>
      </c>
      <c r="C925" s="109"/>
      <c r="D925" s="93" t="str">
        <f>IF(ISNUMBER(C925),VLOOKUP(C925,Approaches,2,0),"")</f>
        <v/>
      </c>
      <c r="E925" s="83">
        <v>8</v>
      </c>
      <c r="F925" s="16"/>
      <c r="G925" s="17"/>
      <c r="H925" s="110"/>
      <c r="I925" s="19"/>
      <c r="J925" s="17"/>
      <c r="K925" s="94"/>
      <c r="L925" s="89"/>
      <c r="M925" s="16"/>
    </row>
    <row r="926" spans="1:13" s="86" customFormat="1" ht="13.5">
      <c r="A926" s="79"/>
      <c r="B926" s="95" t="s">
        <v>355</v>
      </c>
      <c r="C926" s="109"/>
      <c r="D926" s="97" t="str">
        <f>IF(ISNUMBER(C926),VLOOKUP(C926,Approaches,2,0),"")</f>
        <v/>
      </c>
      <c r="E926" s="83">
        <v>9</v>
      </c>
      <c r="F926" s="16"/>
      <c r="G926" s="17"/>
      <c r="H926" s="110"/>
      <c r="I926" s="19"/>
      <c r="J926" s="17"/>
      <c r="K926" s="94"/>
      <c r="L926" s="89"/>
      <c r="M926" s="16"/>
    </row>
    <row r="927" spans="1:13" s="86" customFormat="1" ht="14.25" thickBot="1">
      <c r="A927" s="79"/>
      <c r="B927" s="98"/>
      <c r="C927" s="98"/>
      <c r="D927" s="93"/>
      <c r="E927" s="83">
        <v>10</v>
      </c>
      <c r="F927" s="16"/>
      <c r="G927" s="17"/>
      <c r="H927" s="110"/>
      <c r="I927" s="20"/>
      <c r="J927" s="17"/>
      <c r="K927" s="94"/>
      <c r="L927" s="89"/>
      <c r="M927" s="16"/>
    </row>
    <row r="928" spans="1:13" s="86" customFormat="1" ht="14.25" thickBot="1">
      <c r="A928" s="79" t="str">
        <f>IF(B928="Code",1+MAX(A$5:A922),"")</f>
        <v/>
      </c>
      <c r="B928" s="99"/>
      <c r="C928" s="99"/>
      <c r="D928" s="99"/>
      <c r="E928" s="100"/>
      <c r="F928" s="101"/>
      <c r="G928" s="99" t="s">
        <v>259</v>
      </c>
      <c r="H928" s="102">
        <f>B918</f>
        <v>1107341</v>
      </c>
      <c r="I928" s="111"/>
      <c r="J928" s="100" t="s">
        <v>317</v>
      </c>
      <c r="K928" s="100"/>
      <c r="L928" s="100"/>
      <c r="M928" s="100"/>
    </row>
    <row r="929" spans="1:13" s="86" customFormat="1" ht="14.25" thickBot="1">
      <c r="A929" s="79">
        <f>IF(B929="Code",1+MAX(A$5:A928),"")</f>
        <v>78</v>
      </c>
      <c r="B929" s="80" t="s">
        <v>254</v>
      </c>
      <c r="C929" s="80"/>
      <c r="D929" s="81" t="s">
        <v>255</v>
      </c>
      <c r="E929" s="82"/>
      <c r="F929" s="81" t="s">
        <v>256</v>
      </c>
      <c r="G929" s="81" t="s">
        <v>257</v>
      </c>
      <c r="H929" s="82" t="s">
        <v>253</v>
      </c>
      <c r="I929" s="82" t="s">
        <v>258</v>
      </c>
      <c r="J929" s="82" t="s">
        <v>316</v>
      </c>
      <c r="K929" s="83"/>
      <c r="L929" s="84" t="str">
        <f>IF(AND(ISNUMBER(I940),ISNUMBER(H940)),"OK","")</f>
        <v/>
      </c>
      <c r="M929" s="85"/>
    </row>
    <row r="930" spans="1:13" s="86" customFormat="1" ht="13.5">
      <c r="A930" s="79" t="str">
        <f>IF(B930="Code",1+MAX(A$5:A929),"")</f>
        <v/>
      </c>
      <c r="B930" s="87">
        <f>VLOOKUP(A929,BasicHeadings,2,0)</f>
        <v>1107351</v>
      </c>
      <c r="C930" s="88"/>
      <c r="D930" s="87" t="str">
        <f>VLOOKUP(B930,Step1EN,2,0)</f>
        <v>Combined passenger transport</v>
      </c>
      <c r="E930" s="83">
        <v>1</v>
      </c>
      <c r="F930" s="16"/>
      <c r="G930" s="16"/>
      <c r="H930" s="17"/>
      <c r="I930" s="17"/>
      <c r="J930" s="17" t="s">
        <v>317</v>
      </c>
      <c r="K930" s="83"/>
      <c r="L930" s="89"/>
      <c r="M930" s="16"/>
    </row>
    <row r="931" spans="1:13" s="86" customFormat="1" ht="15" customHeight="1">
      <c r="A931" s="79" t="str">
        <f>IF(B931="Code",1+MAX(A$5:A930),"")</f>
        <v/>
      </c>
      <c r="B931" s="90"/>
      <c r="C931" s="91" t="s">
        <v>307</v>
      </c>
      <c r="D931" s="90"/>
      <c r="E931" s="83">
        <v>2</v>
      </c>
      <c r="F931" s="16"/>
      <c r="G931" s="16"/>
      <c r="H931" s="17"/>
      <c r="I931" s="17"/>
      <c r="J931" s="17" t="s">
        <v>317</v>
      </c>
      <c r="K931" s="83"/>
      <c r="L931" s="89"/>
      <c r="M931" s="16"/>
    </row>
    <row r="932" spans="1:13" s="86" customFormat="1" ht="13.5" customHeight="1">
      <c r="A932" s="79" t="str">
        <f>IF(B932="Code",1+MAX(A$5:A931),"")</f>
        <v/>
      </c>
      <c r="B932" s="92"/>
      <c r="C932" s="211" t="s">
        <v>356</v>
      </c>
      <c r="D932" s="212"/>
      <c r="E932" s="83">
        <v>3</v>
      </c>
      <c r="F932" s="16"/>
      <c r="G932" s="16"/>
      <c r="H932" s="17"/>
      <c r="I932" s="18"/>
      <c r="J932" s="17" t="s">
        <v>317</v>
      </c>
      <c r="K932" s="83"/>
      <c r="L932" s="89"/>
      <c r="M932" s="16"/>
    </row>
    <row r="933" spans="1:13" s="86" customFormat="1" ht="13.5">
      <c r="A933" s="79" t="str">
        <f>IF(B933="Code",1+MAX(A$5:A932),"")</f>
        <v/>
      </c>
      <c r="B933" s="93"/>
      <c r="C933" s="213"/>
      <c r="D933" s="214"/>
      <c r="E933" s="94">
        <v>4</v>
      </c>
      <c r="F933" s="16"/>
      <c r="G933" s="16"/>
      <c r="H933" s="17"/>
      <c r="I933" s="17"/>
      <c r="J933" s="17" t="s">
        <v>317</v>
      </c>
      <c r="K933" s="83"/>
      <c r="L933" s="89"/>
      <c r="M933" s="16"/>
    </row>
    <row r="934" spans="1:13" s="86" customFormat="1" ht="13.5">
      <c r="A934" s="79" t="str">
        <f>IF(B934="Code",1+MAX(A$5:A933),"")</f>
        <v/>
      </c>
      <c r="B934" s="95" t="s">
        <v>355</v>
      </c>
      <c r="C934" s="109"/>
      <c r="D934" s="96" t="str">
        <f>IF(ISNUMBER(C934),VLOOKUP(C934,Approaches,2,0),"")</f>
        <v/>
      </c>
      <c r="E934" s="83">
        <v>5</v>
      </c>
      <c r="F934" s="16"/>
      <c r="G934" s="17"/>
      <c r="H934" s="110"/>
      <c r="I934" s="19"/>
      <c r="J934" s="17" t="s">
        <v>317</v>
      </c>
      <c r="K934" s="94"/>
      <c r="L934" s="89"/>
      <c r="M934" s="16"/>
    </row>
    <row r="935" spans="1:13" s="86" customFormat="1" ht="13.5">
      <c r="A935" s="79"/>
      <c r="B935" s="95" t="s">
        <v>355</v>
      </c>
      <c r="C935" s="109"/>
      <c r="D935" s="93" t="str">
        <f>IF(ISNUMBER(C935),VLOOKUP(C935,Approaches,2,0),"")</f>
        <v/>
      </c>
      <c r="E935" s="83">
        <v>6</v>
      </c>
      <c r="F935" s="16"/>
      <c r="G935" s="17"/>
      <c r="H935" s="110"/>
      <c r="I935" s="19"/>
      <c r="J935" s="17"/>
      <c r="K935" s="94"/>
      <c r="L935" s="89"/>
      <c r="M935" s="16"/>
    </row>
    <row r="936" spans="1:13" s="86" customFormat="1" ht="13.5">
      <c r="A936" s="79"/>
      <c r="B936" s="95" t="s">
        <v>355</v>
      </c>
      <c r="C936" s="109"/>
      <c r="D936" s="93" t="str">
        <f>IF(ISNUMBER(C936),VLOOKUP(C936,Approaches,2,0),"")</f>
        <v/>
      </c>
      <c r="E936" s="83">
        <v>7</v>
      </c>
      <c r="F936" s="16"/>
      <c r="G936" s="17"/>
      <c r="H936" s="110"/>
      <c r="I936" s="19"/>
      <c r="J936" s="17"/>
      <c r="K936" s="94"/>
      <c r="L936" s="89"/>
      <c r="M936" s="16"/>
    </row>
    <row r="937" spans="1:13" s="86" customFormat="1" ht="13.5">
      <c r="A937" s="79"/>
      <c r="B937" s="95" t="s">
        <v>355</v>
      </c>
      <c r="C937" s="109"/>
      <c r="D937" s="93" t="str">
        <f>IF(ISNUMBER(C937),VLOOKUP(C937,Approaches,2,0),"")</f>
        <v/>
      </c>
      <c r="E937" s="83">
        <v>8</v>
      </c>
      <c r="F937" s="16"/>
      <c r="G937" s="17"/>
      <c r="H937" s="110"/>
      <c r="I937" s="19"/>
      <c r="J937" s="17"/>
      <c r="K937" s="94"/>
      <c r="L937" s="89"/>
      <c r="M937" s="16"/>
    </row>
    <row r="938" spans="1:13" s="86" customFormat="1" ht="13.5">
      <c r="A938" s="79"/>
      <c r="B938" s="95" t="s">
        <v>355</v>
      </c>
      <c r="C938" s="109"/>
      <c r="D938" s="97" t="str">
        <f>IF(ISNUMBER(C938),VLOOKUP(C938,Approaches,2,0),"")</f>
        <v/>
      </c>
      <c r="E938" s="83">
        <v>9</v>
      </c>
      <c r="F938" s="16"/>
      <c r="G938" s="17"/>
      <c r="H938" s="110"/>
      <c r="I938" s="19"/>
      <c r="J938" s="17"/>
      <c r="K938" s="94"/>
      <c r="L938" s="89"/>
      <c r="M938" s="16"/>
    </row>
    <row r="939" spans="1:13" s="86" customFormat="1" ht="14.25" thickBot="1">
      <c r="A939" s="79"/>
      <c r="B939" s="98"/>
      <c r="C939" s="98"/>
      <c r="D939" s="93"/>
      <c r="E939" s="83">
        <v>10</v>
      </c>
      <c r="F939" s="16"/>
      <c r="G939" s="17"/>
      <c r="H939" s="110"/>
      <c r="I939" s="20"/>
      <c r="J939" s="17"/>
      <c r="K939" s="94"/>
      <c r="L939" s="89"/>
      <c r="M939" s="16"/>
    </row>
    <row r="940" spans="1:13" s="86" customFormat="1" ht="14.25" thickBot="1">
      <c r="A940" s="79" t="str">
        <f>IF(B940="Code",1+MAX(A$5:A934),"")</f>
        <v/>
      </c>
      <c r="B940" s="99"/>
      <c r="C940" s="99"/>
      <c r="D940" s="99"/>
      <c r="E940" s="100"/>
      <c r="F940" s="101"/>
      <c r="G940" s="99" t="s">
        <v>259</v>
      </c>
      <c r="H940" s="102">
        <f>B930</f>
        <v>1107351</v>
      </c>
      <c r="I940" s="111"/>
      <c r="J940" s="100" t="s">
        <v>317</v>
      </c>
      <c r="K940" s="100"/>
      <c r="L940" s="100"/>
      <c r="M940" s="100"/>
    </row>
    <row r="941" spans="1:13" s="86" customFormat="1" ht="14.25" thickBot="1">
      <c r="A941" s="79">
        <f>IF(B941="Code",1+MAX(A$5:A940),"")</f>
        <v>79</v>
      </c>
      <c r="B941" s="80" t="s">
        <v>254</v>
      </c>
      <c r="C941" s="80"/>
      <c r="D941" s="81" t="s">
        <v>255</v>
      </c>
      <c r="E941" s="82"/>
      <c r="F941" s="81" t="s">
        <v>256</v>
      </c>
      <c r="G941" s="81" t="s">
        <v>257</v>
      </c>
      <c r="H941" s="82" t="s">
        <v>253</v>
      </c>
      <c r="I941" s="82" t="s">
        <v>258</v>
      </c>
      <c r="J941" s="82" t="s">
        <v>316</v>
      </c>
      <c r="K941" s="83"/>
      <c r="L941" s="84" t="str">
        <f>IF(AND(ISNUMBER(I952),ISNUMBER(H952)),"OK","")</f>
        <v/>
      </c>
      <c r="M941" s="85"/>
    </row>
    <row r="942" spans="1:13" s="86" customFormat="1" ht="13.5">
      <c r="A942" s="79" t="str">
        <f>IF(B942="Code",1+MAX(A$5:A941),"")</f>
        <v/>
      </c>
      <c r="B942" s="87">
        <f>VLOOKUP(A941,BasicHeadings,2,0)</f>
        <v>1107361</v>
      </c>
      <c r="C942" s="88"/>
      <c r="D942" s="87" t="str">
        <f>VLOOKUP(B942,Step1EN,2,0)</f>
        <v>Other purchased transport services</v>
      </c>
      <c r="E942" s="83">
        <v>1</v>
      </c>
      <c r="F942" s="16"/>
      <c r="G942" s="16"/>
      <c r="H942" s="17"/>
      <c r="I942" s="17"/>
      <c r="J942" s="17" t="s">
        <v>317</v>
      </c>
      <c r="K942" s="83"/>
      <c r="L942" s="89"/>
      <c r="M942" s="16"/>
    </row>
    <row r="943" spans="1:13" s="86" customFormat="1" ht="15" customHeight="1">
      <c r="A943" s="79" t="str">
        <f>IF(B943="Code",1+MAX(A$5:A942),"")</f>
        <v/>
      </c>
      <c r="B943" s="90"/>
      <c r="C943" s="91" t="s">
        <v>307</v>
      </c>
      <c r="D943" s="90"/>
      <c r="E943" s="83">
        <v>2</v>
      </c>
      <c r="F943" s="16"/>
      <c r="G943" s="16"/>
      <c r="H943" s="17"/>
      <c r="I943" s="17"/>
      <c r="J943" s="17" t="s">
        <v>317</v>
      </c>
      <c r="K943" s="83"/>
      <c r="L943" s="89"/>
      <c r="M943" s="16"/>
    </row>
    <row r="944" spans="1:13" s="86" customFormat="1" ht="13.5" customHeight="1">
      <c r="A944" s="79" t="str">
        <f>IF(B944="Code",1+MAX(A$5:A943),"")</f>
        <v/>
      </c>
      <c r="B944" s="92"/>
      <c r="C944" s="211" t="s">
        <v>356</v>
      </c>
      <c r="D944" s="212"/>
      <c r="E944" s="83">
        <v>3</v>
      </c>
      <c r="F944" s="16"/>
      <c r="G944" s="16"/>
      <c r="H944" s="17"/>
      <c r="I944" s="18"/>
      <c r="J944" s="17" t="s">
        <v>317</v>
      </c>
      <c r="K944" s="83"/>
      <c r="L944" s="89"/>
      <c r="M944" s="16"/>
    </row>
    <row r="945" spans="1:13" s="86" customFormat="1" ht="13.5">
      <c r="A945" s="79" t="str">
        <f>IF(B945="Code",1+MAX(A$5:A944),"")</f>
        <v/>
      </c>
      <c r="B945" s="93"/>
      <c r="C945" s="213"/>
      <c r="D945" s="214"/>
      <c r="E945" s="94">
        <v>4</v>
      </c>
      <c r="F945" s="16"/>
      <c r="G945" s="16"/>
      <c r="H945" s="17"/>
      <c r="I945" s="17"/>
      <c r="J945" s="17" t="s">
        <v>317</v>
      </c>
      <c r="K945" s="83"/>
      <c r="L945" s="89"/>
      <c r="M945" s="16"/>
    </row>
    <row r="946" spans="1:13" s="86" customFormat="1" ht="13.5">
      <c r="A946" s="79" t="str">
        <f>IF(B946="Code",1+MAX(A$5:A945),"")</f>
        <v/>
      </c>
      <c r="B946" s="95" t="s">
        <v>355</v>
      </c>
      <c r="C946" s="109"/>
      <c r="D946" s="96" t="str">
        <f>IF(ISNUMBER(C946),VLOOKUP(C946,Approaches,2,0),"")</f>
        <v/>
      </c>
      <c r="E946" s="83">
        <v>5</v>
      </c>
      <c r="F946" s="16"/>
      <c r="G946" s="17"/>
      <c r="H946" s="110"/>
      <c r="I946" s="19"/>
      <c r="J946" s="17" t="s">
        <v>317</v>
      </c>
      <c r="K946" s="94"/>
      <c r="L946" s="89"/>
      <c r="M946" s="16"/>
    </row>
    <row r="947" spans="1:13" s="86" customFormat="1" ht="13.5">
      <c r="A947" s="79"/>
      <c r="B947" s="95" t="s">
        <v>355</v>
      </c>
      <c r="C947" s="109"/>
      <c r="D947" s="93" t="str">
        <f>IF(ISNUMBER(C947),VLOOKUP(C947,Approaches,2,0),"")</f>
        <v/>
      </c>
      <c r="E947" s="83">
        <v>6</v>
      </c>
      <c r="F947" s="16"/>
      <c r="G947" s="17"/>
      <c r="H947" s="110"/>
      <c r="I947" s="19"/>
      <c r="J947" s="17"/>
      <c r="K947" s="94"/>
      <c r="L947" s="89"/>
      <c r="M947" s="16"/>
    </row>
    <row r="948" spans="1:13" s="86" customFormat="1" ht="13.5">
      <c r="A948" s="79"/>
      <c r="B948" s="95" t="s">
        <v>355</v>
      </c>
      <c r="C948" s="109"/>
      <c r="D948" s="93" t="str">
        <f>IF(ISNUMBER(C948),VLOOKUP(C948,Approaches,2,0),"")</f>
        <v/>
      </c>
      <c r="E948" s="83">
        <v>7</v>
      </c>
      <c r="F948" s="16"/>
      <c r="G948" s="17"/>
      <c r="H948" s="110"/>
      <c r="I948" s="19"/>
      <c r="J948" s="17"/>
      <c r="K948" s="94"/>
      <c r="L948" s="89"/>
      <c r="M948" s="16"/>
    </row>
    <row r="949" spans="1:13" s="86" customFormat="1" ht="13.5">
      <c r="A949" s="79"/>
      <c r="B949" s="95" t="s">
        <v>355</v>
      </c>
      <c r="C949" s="109"/>
      <c r="D949" s="93" t="str">
        <f>IF(ISNUMBER(C949),VLOOKUP(C949,Approaches,2,0),"")</f>
        <v/>
      </c>
      <c r="E949" s="83">
        <v>8</v>
      </c>
      <c r="F949" s="16"/>
      <c r="G949" s="17"/>
      <c r="H949" s="110"/>
      <c r="I949" s="19"/>
      <c r="J949" s="17"/>
      <c r="K949" s="94"/>
      <c r="L949" s="89"/>
      <c r="M949" s="16"/>
    </row>
    <row r="950" spans="1:13" s="86" customFormat="1" ht="13.5">
      <c r="A950" s="79"/>
      <c r="B950" s="95" t="s">
        <v>355</v>
      </c>
      <c r="C950" s="109"/>
      <c r="D950" s="97" t="str">
        <f>IF(ISNUMBER(C950),VLOOKUP(C950,Approaches,2,0),"")</f>
        <v/>
      </c>
      <c r="E950" s="83">
        <v>9</v>
      </c>
      <c r="F950" s="16"/>
      <c r="G950" s="17"/>
      <c r="H950" s="110"/>
      <c r="I950" s="19"/>
      <c r="J950" s="17"/>
      <c r="K950" s="94"/>
      <c r="L950" s="89"/>
      <c r="M950" s="16"/>
    </row>
    <row r="951" spans="1:13" s="86" customFormat="1" ht="14.25" thickBot="1">
      <c r="A951" s="79"/>
      <c r="B951" s="98"/>
      <c r="C951" s="98"/>
      <c r="D951" s="93"/>
      <c r="E951" s="83">
        <v>10</v>
      </c>
      <c r="F951" s="16"/>
      <c r="G951" s="17"/>
      <c r="H951" s="110"/>
      <c r="I951" s="20"/>
      <c r="J951" s="17"/>
      <c r="K951" s="94"/>
      <c r="L951" s="89"/>
      <c r="M951" s="16"/>
    </row>
    <row r="952" spans="1:13" s="86" customFormat="1" ht="14.25" thickBot="1">
      <c r="A952" s="79" t="str">
        <f>IF(B952="Code",1+MAX(A$5:A946),"")</f>
        <v/>
      </c>
      <c r="B952" s="99"/>
      <c r="C952" s="99"/>
      <c r="D952" s="99"/>
      <c r="E952" s="100"/>
      <c r="F952" s="101"/>
      <c r="G952" s="99" t="s">
        <v>259</v>
      </c>
      <c r="H952" s="102">
        <f>B942</f>
        <v>1107361</v>
      </c>
      <c r="I952" s="111"/>
      <c r="J952" s="100" t="s">
        <v>317</v>
      </c>
      <c r="K952" s="100"/>
      <c r="L952" s="100"/>
      <c r="M952" s="100"/>
    </row>
    <row r="953" spans="1:13" s="86" customFormat="1" ht="14.25" thickBot="1">
      <c r="A953" s="79">
        <f>IF(B953="Code",1+MAX(A$5:A952),"")</f>
        <v>80</v>
      </c>
      <c r="B953" s="80" t="s">
        <v>254</v>
      </c>
      <c r="C953" s="80"/>
      <c r="D953" s="81" t="s">
        <v>255</v>
      </c>
      <c r="E953" s="82"/>
      <c r="F953" s="81" t="s">
        <v>256</v>
      </c>
      <c r="G953" s="81" t="s">
        <v>257</v>
      </c>
      <c r="H953" s="82" t="s">
        <v>253</v>
      </c>
      <c r="I953" s="82" t="s">
        <v>258</v>
      </c>
      <c r="J953" s="82" t="s">
        <v>316</v>
      </c>
      <c r="K953" s="83"/>
      <c r="L953" s="84" t="str">
        <f>IF(AND(ISNUMBER(I964),ISNUMBER(H964)),"OK","")</f>
        <v/>
      </c>
      <c r="M953" s="85"/>
    </row>
    <row r="954" spans="1:13" s="86" customFormat="1" ht="13.5">
      <c r="A954" s="79" t="str">
        <f>IF(B954="Code",1+MAX(A$5:A953),"")</f>
        <v/>
      </c>
      <c r="B954" s="87">
        <f>VLOOKUP(A953,BasicHeadings,2,0)</f>
        <v>1108111</v>
      </c>
      <c r="C954" s="88"/>
      <c r="D954" s="87" t="str">
        <f>VLOOKUP(B954,Step1EN,2,0)</f>
        <v>Postal services</v>
      </c>
      <c r="E954" s="83">
        <v>1</v>
      </c>
      <c r="F954" s="16"/>
      <c r="G954" s="16"/>
      <c r="H954" s="17"/>
      <c r="I954" s="17"/>
      <c r="J954" s="17" t="s">
        <v>317</v>
      </c>
      <c r="K954" s="83"/>
      <c r="L954" s="89"/>
      <c r="M954" s="16"/>
    </row>
    <row r="955" spans="1:13" s="86" customFormat="1" ht="15" customHeight="1">
      <c r="A955" s="79" t="str">
        <f>IF(B955="Code",1+MAX(A$5:A954),"")</f>
        <v/>
      </c>
      <c r="B955" s="90"/>
      <c r="C955" s="91" t="s">
        <v>307</v>
      </c>
      <c r="D955" s="90"/>
      <c r="E955" s="83">
        <v>2</v>
      </c>
      <c r="F955" s="16"/>
      <c r="G955" s="16"/>
      <c r="H955" s="17"/>
      <c r="I955" s="17"/>
      <c r="J955" s="17" t="s">
        <v>317</v>
      </c>
      <c r="K955" s="83"/>
      <c r="L955" s="89"/>
      <c r="M955" s="16"/>
    </row>
    <row r="956" spans="1:13" s="86" customFormat="1" ht="13.5" customHeight="1">
      <c r="A956" s="79" t="str">
        <f>IF(B956="Code",1+MAX(A$5:A955),"")</f>
        <v/>
      </c>
      <c r="B956" s="92"/>
      <c r="C956" s="211" t="s">
        <v>356</v>
      </c>
      <c r="D956" s="212"/>
      <c r="E956" s="83">
        <v>3</v>
      </c>
      <c r="F956" s="16"/>
      <c r="G956" s="16"/>
      <c r="H956" s="17"/>
      <c r="I956" s="18"/>
      <c r="J956" s="17" t="s">
        <v>317</v>
      </c>
      <c r="K956" s="83"/>
      <c r="L956" s="89"/>
      <c r="M956" s="16"/>
    </row>
    <row r="957" spans="1:13" s="86" customFormat="1" ht="13.5">
      <c r="A957" s="79" t="str">
        <f>IF(B957="Code",1+MAX(A$5:A956),"")</f>
        <v/>
      </c>
      <c r="B957" s="93"/>
      <c r="C957" s="213"/>
      <c r="D957" s="214"/>
      <c r="E957" s="94">
        <v>4</v>
      </c>
      <c r="F957" s="16"/>
      <c r="G957" s="16"/>
      <c r="H957" s="17"/>
      <c r="I957" s="17"/>
      <c r="J957" s="17" t="s">
        <v>317</v>
      </c>
      <c r="K957" s="83"/>
      <c r="L957" s="89"/>
      <c r="M957" s="16"/>
    </row>
    <row r="958" spans="1:13" s="86" customFormat="1" ht="13.5">
      <c r="A958" s="79" t="str">
        <f>IF(B958="Code",1+MAX(A$5:A957),"")</f>
        <v/>
      </c>
      <c r="B958" s="95" t="s">
        <v>355</v>
      </c>
      <c r="C958" s="109"/>
      <c r="D958" s="96" t="str">
        <f>IF(ISNUMBER(C958),VLOOKUP(C958,Approaches,2,0),"")</f>
        <v/>
      </c>
      <c r="E958" s="83">
        <v>5</v>
      </c>
      <c r="F958" s="16"/>
      <c r="G958" s="17"/>
      <c r="H958" s="110"/>
      <c r="I958" s="19"/>
      <c r="J958" s="17" t="s">
        <v>317</v>
      </c>
      <c r="K958" s="94"/>
      <c r="L958" s="89"/>
      <c r="M958" s="16"/>
    </row>
    <row r="959" spans="1:13" s="86" customFormat="1" ht="13.5">
      <c r="A959" s="79"/>
      <c r="B959" s="95" t="s">
        <v>355</v>
      </c>
      <c r="C959" s="109"/>
      <c r="D959" s="93" t="str">
        <f>IF(ISNUMBER(C959),VLOOKUP(C959,Approaches,2,0),"")</f>
        <v/>
      </c>
      <c r="E959" s="83">
        <v>6</v>
      </c>
      <c r="F959" s="16"/>
      <c r="G959" s="17"/>
      <c r="H959" s="110"/>
      <c r="I959" s="19"/>
      <c r="J959" s="17"/>
      <c r="K959" s="94"/>
      <c r="L959" s="89"/>
      <c r="M959" s="16"/>
    </row>
    <row r="960" spans="1:13" s="86" customFormat="1" ht="13.5">
      <c r="A960" s="79"/>
      <c r="B960" s="95" t="s">
        <v>355</v>
      </c>
      <c r="C960" s="109"/>
      <c r="D960" s="93" t="str">
        <f>IF(ISNUMBER(C960),VLOOKUP(C960,Approaches,2,0),"")</f>
        <v/>
      </c>
      <c r="E960" s="83">
        <v>7</v>
      </c>
      <c r="F960" s="16"/>
      <c r="G960" s="17"/>
      <c r="H960" s="110"/>
      <c r="I960" s="19"/>
      <c r="J960" s="17"/>
      <c r="K960" s="94"/>
      <c r="L960" s="89"/>
      <c r="M960" s="16"/>
    </row>
    <row r="961" spans="1:13" s="86" customFormat="1" ht="13.5">
      <c r="A961" s="79"/>
      <c r="B961" s="95" t="s">
        <v>355</v>
      </c>
      <c r="C961" s="109"/>
      <c r="D961" s="93" t="str">
        <f>IF(ISNUMBER(C961),VLOOKUP(C961,Approaches,2,0),"")</f>
        <v/>
      </c>
      <c r="E961" s="83">
        <v>8</v>
      </c>
      <c r="F961" s="16"/>
      <c r="G961" s="17"/>
      <c r="H961" s="110"/>
      <c r="I961" s="19"/>
      <c r="J961" s="17"/>
      <c r="K961" s="94"/>
      <c r="L961" s="89"/>
      <c r="M961" s="16"/>
    </row>
    <row r="962" spans="1:13" s="86" customFormat="1" ht="13.5">
      <c r="A962" s="79"/>
      <c r="B962" s="95" t="s">
        <v>355</v>
      </c>
      <c r="C962" s="109"/>
      <c r="D962" s="97" t="str">
        <f>IF(ISNUMBER(C962),VLOOKUP(C962,Approaches,2,0),"")</f>
        <v/>
      </c>
      <c r="E962" s="83">
        <v>9</v>
      </c>
      <c r="F962" s="16"/>
      <c r="G962" s="17"/>
      <c r="H962" s="110"/>
      <c r="I962" s="19"/>
      <c r="J962" s="17"/>
      <c r="K962" s="94"/>
      <c r="L962" s="89"/>
      <c r="M962" s="16"/>
    </row>
    <row r="963" spans="1:13" s="86" customFormat="1" ht="14.25" thickBot="1">
      <c r="A963" s="79"/>
      <c r="B963" s="98"/>
      <c r="C963" s="98"/>
      <c r="D963" s="93"/>
      <c r="E963" s="83">
        <v>10</v>
      </c>
      <c r="F963" s="16"/>
      <c r="G963" s="17"/>
      <c r="H963" s="110"/>
      <c r="I963" s="20"/>
      <c r="J963" s="17"/>
      <c r="K963" s="94"/>
      <c r="L963" s="89"/>
      <c r="M963" s="16"/>
    </row>
    <row r="964" spans="1:13" s="86" customFormat="1" ht="14.25" thickBot="1">
      <c r="A964" s="79" t="str">
        <f>IF(B964="Code",1+MAX(A$5:A958),"")</f>
        <v/>
      </c>
      <c r="B964" s="99"/>
      <c r="C964" s="99"/>
      <c r="D964" s="99"/>
      <c r="E964" s="100"/>
      <c r="F964" s="101"/>
      <c r="G964" s="99" t="s">
        <v>259</v>
      </c>
      <c r="H964" s="102">
        <f>B954</f>
        <v>1108111</v>
      </c>
      <c r="I964" s="111"/>
      <c r="J964" s="100" t="s">
        <v>317</v>
      </c>
      <c r="K964" s="100"/>
      <c r="L964" s="100"/>
      <c r="M964" s="100"/>
    </row>
    <row r="965" spans="1:13" s="86" customFormat="1" ht="14.25" thickBot="1">
      <c r="A965" s="79">
        <f>IF(B965="Code",1+MAX(A$5:A964),"")</f>
        <v>81</v>
      </c>
      <c r="B965" s="80" t="s">
        <v>254</v>
      </c>
      <c r="C965" s="80"/>
      <c r="D965" s="81" t="s">
        <v>255</v>
      </c>
      <c r="E965" s="82"/>
      <c r="F965" s="81" t="s">
        <v>256</v>
      </c>
      <c r="G965" s="81" t="s">
        <v>257</v>
      </c>
      <c r="H965" s="82" t="s">
        <v>253</v>
      </c>
      <c r="I965" s="82" t="s">
        <v>258</v>
      </c>
      <c r="J965" s="82" t="s">
        <v>316</v>
      </c>
      <c r="K965" s="83"/>
      <c r="L965" s="84" t="str">
        <f>IF(AND(ISNUMBER(I976),ISNUMBER(H976)),"OK","")</f>
        <v/>
      </c>
      <c r="M965" s="85"/>
    </row>
    <row r="966" spans="1:13" s="86" customFormat="1" ht="13.5">
      <c r="A966" s="79" t="str">
        <f>IF(B966="Code",1+MAX(A$5:A965),"")</f>
        <v/>
      </c>
      <c r="B966" s="87">
        <f>VLOOKUP(A965,BasicHeadings,2,0)</f>
        <v>1108211</v>
      </c>
      <c r="C966" s="88"/>
      <c r="D966" s="87" t="str">
        <f>VLOOKUP(B966,Step1EN,2,0)</f>
        <v>Telephone and telefax equipment</v>
      </c>
      <c r="E966" s="83">
        <v>1</v>
      </c>
      <c r="F966" s="16"/>
      <c r="G966" s="16"/>
      <c r="H966" s="17"/>
      <c r="I966" s="17"/>
      <c r="J966" s="17" t="s">
        <v>317</v>
      </c>
      <c r="K966" s="83"/>
      <c r="L966" s="89"/>
      <c r="M966" s="16"/>
    </row>
    <row r="967" spans="1:13" s="86" customFormat="1" ht="15" customHeight="1">
      <c r="A967" s="79" t="str">
        <f>IF(B967="Code",1+MAX(A$5:A966),"")</f>
        <v/>
      </c>
      <c r="B967" s="90"/>
      <c r="C967" s="91" t="s">
        <v>307</v>
      </c>
      <c r="D967" s="90"/>
      <c r="E967" s="83">
        <v>2</v>
      </c>
      <c r="F967" s="16"/>
      <c r="G967" s="16"/>
      <c r="H967" s="17"/>
      <c r="I967" s="17"/>
      <c r="J967" s="17" t="s">
        <v>317</v>
      </c>
      <c r="K967" s="83"/>
      <c r="L967" s="89"/>
      <c r="M967" s="16"/>
    </row>
    <row r="968" spans="1:13" s="86" customFormat="1" ht="13.5" customHeight="1">
      <c r="A968" s="79" t="str">
        <f>IF(B968="Code",1+MAX(A$5:A967),"")</f>
        <v/>
      </c>
      <c r="B968" s="92"/>
      <c r="C968" s="211" t="s">
        <v>356</v>
      </c>
      <c r="D968" s="212"/>
      <c r="E968" s="83">
        <v>3</v>
      </c>
      <c r="F968" s="16"/>
      <c r="G968" s="16"/>
      <c r="H968" s="17"/>
      <c r="I968" s="18"/>
      <c r="J968" s="17" t="s">
        <v>317</v>
      </c>
      <c r="K968" s="83"/>
      <c r="L968" s="89"/>
      <c r="M968" s="16"/>
    </row>
    <row r="969" spans="1:13" s="86" customFormat="1" ht="13.5">
      <c r="A969" s="79" t="str">
        <f>IF(B969="Code",1+MAX(A$5:A968),"")</f>
        <v/>
      </c>
      <c r="B969" s="93"/>
      <c r="C969" s="213"/>
      <c r="D969" s="214"/>
      <c r="E969" s="94">
        <v>4</v>
      </c>
      <c r="F969" s="16"/>
      <c r="G969" s="16"/>
      <c r="H969" s="17"/>
      <c r="I969" s="17"/>
      <c r="J969" s="17" t="s">
        <v>317</v>
      </c>
      <c r="K969" s="83"/>
      <c r="L969" s="89"/>
      <c r="M969" s="16"/>
    </row>
    <row r="970" spans="1:13" s="86" customFormat="1" ht="13.5">
      <c r="A970" s="79" t="str">
        <f>IF(B970="Code",1+MAX(A$5:A969),"")</f>
        <v/>
      </c>
      <c r="B970" s="95" t="s">
        <v>355</v>
      </c>
      <c r="C970" s="109"/>
      <c r="D970" s="96" t="str">
        <f>IF(ISNUMBER(C970),VLOOKUP(C970,Approaches,2,0),"")</f>
        <v/>
      </c>
      <c r="E970" s="83">
        <v>5</v>
      </c>
      <c r="F970" s="16"/>
      <c r="G970" s="17"/>
      <c r="H970" s="110"/>
      <c r="I970" s="19"/>
      <c r="J970" s="17" t="s">
        <v>317</v>
      </c>
      <c r="K970" s="94"/>
      <c r="L970" s="89"/>
      <c r="M970" s="16"/>
    </row>
    <row r="971" spans="1:13" s="86" customFormat="1" ht="13.5">
      <c r="A971" s="79"/>
      <c r="B971" s="95" t="s">
        <v>355</v>
      </c>
      <c r="C971" s="109"/>
      <c r="D971" s="93" t="str">
        <f>IF(ISNUMBER(C971),VLOOKUP(C971,Approaches,2,0),"")</f>
        <v/>
      </c>
      <c r="E971" s="83">
        <v>6</v>
      </c>
      <c r="F971" s="16"/>
      <c r="G971" s="17"/>
      <c r="H971" s="110"/>
      <c r="I971" s="19"/>
      <c r="J971" s="17"/>
      <c r="K971" s="94"/>
      <c r="L971" s="89"/>
      <c r="M971" s="16"/>
    </row>
    <row r="972" spans="1:13" s="86" customFormat="1" ht="13.5">
      <c r="A972" s="79"/>
      <c r="B972" s="95" t="s">
        <v>355</v>
      </c>
      <c r="C972" s="109"/>
      <c r="D972" s="93" t="str">
        <f>IF(ISNUMBER(C972),VLOOKUP(C972,Approaches,2,0),"")</f>
        <v/>
      </c>
      <c r="E972" s="83">
        <v>7</v>
      </c>
      <c r="F972" s="16"/>
      <c r="G972" s="17"/>
      <c r="H972" s="110"/>
      <c r="I972" s="19"/>
      <c r="J972" s="17"/>
      <c r="K972" s="94"/>
      <c r="L972" s="89"/>
      <c r="M972" s="16"/>
    </row>
    <row r="973" spans="1:13" s="86" customFormat="1" ht="13.5">
      <c r="A973" s="79"/>
      <c r="B973" s="95" t="s">
        <v>355</v>
      </c>
      <c r="C973" s="109"/>
      <c r="D973" s="93" t="str">
        <f>IF(ISNUMBER(C973),VLOOKUP(C973,Approaches,2,0),"")</f>
        <v/>
      </c>
      <c r="E973" s="83">
        <v>8</v>
      </c>
      <c r="F973" s="16"/>
      <c r="G973" s="17"/>
      <c r="H973" s="110"/>
      <c r="I973" s="19"/>
      <c r="J973" s="17"/>
      <c r="K973" s="94"/>
      <c r="L973" s="89"/>
      <c r="M973" s="16"/>
    </row>
    <row r="974" spans="1:13" s="86" customFormat="1" ht="13.5">
      <c r="A974" s="79"/>
      <c r="B974" s="95" t="s">
        <v>355</v>
      </c>
      <c r="C974" s="109"/>
      <c r="D974" s="97" t="str">
        <f>IF(ISNUMBER(C974),VLOOKUP(C974,Approaches,2,0),"")</f>
        <v/>
      </c>
      <c r="E974" s="83">
        <v>9</v>
      </c>
      <c r="F974" s="16"/>
      <c r="G974" s="17"/>
      <c r="H974" s="110"/>
      <c r="I974" s="19"/>
      <c r="J974" s="17"/>
      <c r="K974" s="94"/>
      <c r="L974" s="89"/>
      <c r="M974" s="16"/>
    </row>
    <row r="975" spans="1:13" s="86" customFormat="1" ht="14.25" thickBot="1">
      <c r="A975" s="79"/>
      <c r="B975" s="98"/>
      <c r="C975" s="98"/>
      <c r="D975" s="93"/>
      <c r="E975" s="83">
        <v>10</v>
      </c>
      <c r="F975" s="16"/>
      <c r="G975" s="17"/>
      <c r="H975" s="110"/>
      <c r="I975" s="20"/>
      <c r="J975" s="17"/>
      <c r="K975" s="94"/>
      <c r="L975" s="89"/>
      <c r="M975" s="16"/>
    </row>
    <row r="976" spans="1:13" s="86" customFormat="1" ht="14.25" thickBot="1">
      <c r="A976" s="79" t="str">
        <f>IF(B976="Code",1+MAX(A$5:A970),"")</f>
        <v/>
      </c>
      <c r="B976" s="99"/>
      <c r="C976" s="99"/>
      <c r="D976" s="99"/>
      <c r="E976" s="100"/>
      <c r="F976" s="101"/>
      <c r="G976" s="99" t="s">
        <v>259</v>
      </c>
      <c r="H976" s="102">
        <f>B966</f>
        <v>1108211</v>
      </c>
      <c r="I976" s="111"/>
      <c r="J976" s="100" t="s">
        <v>317</v>
      </c>
      <c r="K976" s="100"/>
      <c r="L976" s="100"/>
      <c r="M976" s="100"/>
    </row>
    <row r="977" spans="1:13" s="86" customFormat="1" ht="14.25" thickBot="1">
      <c r="A977" s="79">
        <f>IF(B977="Code",1+MAX(A$5:A976),"")</f>
        <v>82</v>
      </c>
      <c r="B977" s="80" t="s">
        <v>254</v>
      </c>
      <c r="C977" s="80"/>
      <c r="D977" s="81" t="s">
        <v>255</v>
      </c>
      <c r="E977" s="82"/>
      <c r="F977" s="81" t="s">
        <v>256</v>
      </c>
      <c r="G977" s="81" t="s">
        <v>257</v>
      </c>
      <c r="H977" s="82" t="s">
        <v>253</v>
      </c>
      <c r="I977" s="82" t="s">
        <v>258</v>
      </c>
      <c r="J977" s="82" t="s">
        <v>316</v>
      </c>
      <c r="K977" s="83"/>
      <c r="L977" s="84" t="str">
        <f>IF(AND(ISNUMBER(I988),ISNUMBER(H988)),"OK","")</f>
        <v/>
      </c>
      <c r="M977" s="85"/>
    </row>
    <row r="978" spans="1:13" s="86" customFormat="1" ht="13.5">
      <c r="A978" s="79" t="str">
        <f>IF(B978="Code",1+MAX(A$5:A977),"")</f>
        <v/>
      </c>
      <c r="B978" s="87">
        <f>VLOOKUP(A977,BasicHeadings,2,0)</f>
        <v>1108311</v>
      </c>
      <c r="C978" s="88"/>
      <c r="D978" s="87" t="str">
        <f>VLOOKUP(B978,Step1EN,2,0)</f>
        <v>Telephone and telefax services</v>
      </c>
      <c r="E978" s="83">
        <v>1</v>
      </c>
      <c r="F978" s="16"/>
      <c r="G978" s="16"/>
      <c r="H978" s="17"/>
      <c r="I978" s="17"/>
      <c r="J978" s="17" t="s">
        <v>317</v>
      </c>
      <c r="K978" s="83"/>
      <c r="L978" s="89"/>
      <c r="M978" s="16"/>
    </row>
    <row r="979" spans="1:13" s="86" customFormat="1" ht="15" customHeight="1">
      <c r="A979" s="79" t="str">
        <f>IF(B979="Code",1+MAX(A$5:A978),"")</f>
        <v/>
      </c>
      <c r="B979" s="90"/>
      <c r="C979" s="91" t="s">
        <v>307</v>
      </c>
      <c r="D979" s="90"/>
      <c r="E979" s="83">
        <v>2</v>
      </c>
      <c r="F979" s="16"/>
      <c r="G979" s="16"/>
      <c r="H979" s="17"/>
      <c r="I979" s="17"/>
      <c r="J979" s="17" t="s">
        <v>317</v>
      </c>
      <c r="K979" s="83"/>
      <c r="L979" s="89"/>
      <c r="M979" s="16"/>
    </row>
    <row r="980" spans="1:13" s="86" customFormat="1" ht="13.5" customHeight="1">
      <c r="A980" s="79" t="str">
        <f>IF(B980="Code",1+MAX(A$5:A979),"")</f>
        <v/>
      </c>
      <c r="B980" s="92"/>
      <c r="C980" s="211" t="s">
        <v>356</v>
      </c>
      <c r="D980" s="212"/>
      <c r="E980" s="83">
        <v>3</v>
      </c>
      <c r="F980" s="16"/>
      <c r="G980" s="16"/>
      <c r="H980" s="17"/>
      <c r="I980" s="18"/>
      <c r="J980" s="17" t="s">
        <v>317</v>
      </c>
      <c r="K980" s="83"/>
      <c r="L980" s="89"/>
      <c r="M980" s="16"/>
    </row>
    <row r="981" spans="1:13" s="86" customFormat="1" ht="13.5">
      <c r="A981" s="79" t="str">
        <f>IF(B981="Code",1+MAX(A$5:A980),"")</f>
        <v/>
      </c>
      <c r="B981" s="93"/>
      <c r="C981" s="213"/>
      <c r="D981" s="214"/>
      <c r="E981" s="94">
        <v>4</v>
      </c>
      <c r="F981" s="16"/>
      <c r="G981" s="16"/>
      <c r="H981" s="17"/>
      <c r="I981" s="17"/>
      <c r="J981" s="17" t="s">
        <v>317</v>
      </c>
      <c r="K981" s="83"/>
      <c r="L981" s="89"/>
      <c r="M981" s="16"/>
    </row>
    <row r="982" spans="1:13" s="86" customFormat="1" ht="13.5">
      <c r="A982" s="79" t="str">
        <f>IF(B982="Code",1+MAX(A$5:A981),"")</f>
        <v/>
      </c>
      <c r="B982" s="95" t="s">
        <v>355</v>
      </c>
      <c r="C982" s="109"/>
      <c r="D982" s="96" t="str">
        <f>IF(ISNUMBER(C982),VLOOKUP(C982,Approaches,2,0),"")</f>
        <v/>
      </c>
      <c r="E982" s="83">
        <v>5</v>
      </c>
      <c r="F982" s="16"/>
      <c r="G982" s="17"/>
      <c r="H982" s="110"/>
      <c r="I982" s="19"/>
      <c r="J982" s="17" t="s">
        <v>317</v>
      </c>
      <c r="K982" s="94"/>
      <c r="L982" s="89"/>
      <c r="M982" s="16"/>
    </row>
    <row r="983" spans="1:13" s="86" customFormat="1" ht="13.5">
      <c r="A983" s="79"/>
      <c r="B983" s="95" t="s">
        <v>355</v>
      </c>
      <c r="C983" s="109"/>
      <c r="D983" s="93" t="str">
        <f>IF(ISNUMBER(C983),VLOOKUP(C983,Approaches,2,0),"")</f>
        <v/>
      </c>
      <c r="E983" s="83">
        <v>6</v>
      </c>
      <c r="F983" s="16"/>
      <c r="G983" s="17"/>
      <c r="H983" s="110"/>
      <c r="I983" s="19"/>
      <c r="J983" s="17"/>
      <c r="K983" s="94"/>
      <c r="L983" s="89"/>
      <c r="M983" s="16"/>
    </row>
    <row r="984" spans="1:13" s="86" customFormat="1" ht="13.5">
      <c r="A984" s="79"/>
      <c r="B984" s="95" t="s">
        <v>355</v>
      </c>
      <c r="C984" s="109"/>
      <c r="D984" s="93" t="str">
        <f>IF(ISNUMBER(C984),VLOOKUP(C984,Approaches,2,0),"")</f>
        <v/>
      </c>
      <c r="E984" s="83">
        <v>7</v>
      </c>
      <c r="F984" s="16"/>
      <c r="G984" s="17"/>
      <c r="H984" s="110"/>
      <c r="I984" s="19"/>
      <c r="J984" s="17"/>
      <c r="K984" s="94"/>
      <c r="L984" s="89"/>
      <c r="M984" s="16"/>
    </row>
    <row r="985" spans="1:13" s="86" customFormat="1" ht="13.5">
      <c r="A985" s="79"/>
      <c r="B985" s="95" t="s">
        <v>355</v>
      </c>
      <c r="C985" s="109"/>
      <c r="D985" s="93" t="str">
        <f>IF(ISNUMBER(C985),VLOOKUP(C985,Approaches,2,0),"")</f>
        <v/>
      </c>
      <c r="E985" s="83">
        <v>8</v>
      </c>
      <c r="F985" s="16"/>
      <c r="G985" s="17"/>
      <c r="H985" s="110"/>
      <c r="I985" s="19"/>
      <c r="J985" s="17"/>
      <c r="K985" s="94"/>
      <c r="L985" s="89"/>
      <c r="M985" s="16"/>
    </row>
    <row r="986" spans="1:13" s="86" customFormat="1" ht="13.5">
      <c r="A986" s="79"/>
      <c r="B986" s="95" t="s">
        <v>355</v>
      </c>
      <c r="C986" s="109"/>
      <c r="D986" s="97" t="str">
        <f>IF(ISNUMBER(C986),VLOOKUP(C986,Approaches,2,0),"")</f>
        <v/>
      </c>
      <c r="E986" s="83">
        <v>9</v>
      </c>
      <c r="F986" s="16"/>
      <c r="G986" s="17"/>
      <c r="H986" s="110"/>
      <c r="I986" s="19"/>
      <c r="J986" s="17"/>
      <c r="K986" s="94"/>
      <c r="L986" s="89"/>
      <c r="M986" s="16"/>
    </row>
    <row r="987" spans="1:13" s="86" customFormat="1" ht="14.25" thickBot="1">
      <c r="A987" s="79"/>
      <c r="B987" s="98"/>
      <c r="C987" s="98"/>
      <c r="D987" s="93"/>
      <c r="E987" s="83">
        <v>10</v>
      </c>
      <c r="F987" s="16"/>
      <c r="G987" s="17"/>
      <c r="H987" s="110"/>
      <c r="I987" s="20"/>
      <c r="J987" s="17"/>
      <c r="K987" s="94"/>
      <c r="L987" s="89"/>
      <c r="M987" s="16"/>
    </row>
    <row r="988" spans="1:13" s="86" customFormat="1" ht="14.25" thickBot="1">
      <c r="A988" s="79" t="str">
        <f>IF(B988="Code",1+MAX(A$5:A982),"")</f>
        <v/>
      </c>
      <c r="B988" s="99"/>
      <c r="C988" s="99"/>
      <c r="D988" s="99"/>
      <c r="E988" s="100"/>
      <c r="F988" s="101"/>
      <c r="G988" s="99" t="s">
        <v>259</v>
      </c>
      <c r="H988" s="102">
        <f>B978</f>
        <v>1108311</v>
      </c>
      <c r="I988" s="111"/>
      <c r="J988" s="100" t="s">
        <v>317</v>
      </c>
      <c r="K988" s="100"/>
      <c r="L988" s="100"/>
      <c r="M988" s="100"/>
    </row>
    <row r="989" spans="1:13" s="86" customFormat="1" ht="14.25" thickBot="1">
      <c r="A989" s="79">
        <f>IF(B989="Code",1+MAX(A$5:A988),"")</f>
        <v>83</v>
      </c>
      <c r="B989" s="80" t="s">
        <v>254</v>
      </c>
      <c r="C989" s="80"/>
      <c r="D989" s="81" t="s">
        <v>255</v>
      </c>
      <c r="E989" s="82"/>
      <c r="F989" s="81" t="s">
        <v>256</v>
      </c>
      <c r="G989" s="81" t="s">
        <v>257</v>
      </c>
      <c r="H989" s="82" t="s">
        <v>253</v>
      </c>
      <c r="I989" s="82" t="s">
        <v>258</v>
      </c>
      <c r="J989" s="82" t="s">
        <v>316</v>
      </c>
      <c r="K989" s="83"/>
      <c r="L989" s="84" t="str">
        <f>IF(AND(ISNUMBER(I1000),ISNUMBER(H1000)),"OK","")</f>
        <v/>
      </c>
      <c r="M989" s="85"/>
    </row>
    <row r="990" spans="1:13" s="86" customFormat="1" ht="13.5">
      <c r="A990" s="79" t="str">
        <f>IF(B990="Code",1+MAX(A$5:A989),"")</f>
        <v/>
      </c>
      <c r="B990" s="87">
        <f>VLOOKUP(A989,BasicHeadings,2,0)</f>
        <v>1109111</v>
      </c>
      <c r="C990" s="88"/>
      <c r="D990" s="87" t="str">
        <f>VLOOKUP(B990,Step1EN,2,0)</f>
        <v>Audio-visual, photographic and information processing equipment</v>
      </c>
      <c r="E990" s="83">
        <v>1</v>
      </c>
      <c r="F990" s="16"/>
      <c r="G990" s="16"/>
      <c r="H990" s="17"/>
      <c r="I990" s="17"/>
      <c r="J990" s="17" t="s">
        <v>317</v>
      </c>
      <c r="K990" s="83"/>
      <c r="L990" s="89"/>
      <c r="M990" s="16"/>
    </row>
    <row r="991" spans="1:13" s="86" customFormat="1" ht="15" customHeight="1">
      <c r="A991" s="79" t="str">
        <f>IF(B991="Code",1+MAX(A$5:A990),"")</f>
        <v/>
      </c>
      <c r="B991" s="90"/>
      <c r="C991" s="91" t="s">
        <v>307</v>
      </c>
      <c r="D991" s="90"/>
      <c r="E991" s="83">
        <v>2</v>
      </c>
      <c r="F991" s="16"/>
      <c r="G991" s="16"/>
      <c r="H991" s="17"/>
      <c r="I991" s="17"/>
      <c r="J991" s="17" t="s">
        <v>317</v>
      </c>
      <c r="K991" s="83"/>
      <c r="L991" s="89"/>
      <c r="M991" s="16"/>
    </row>
    <row r="992" spans="1:13" s="86" customFormat="1" ht="13.5" customHeight="1">
      <c r="A992" s="79" t="str">
        <f>IF(B992="Code",1+MAX(A$5:A991),"")</f>
        <v/>
      </c>
      <c r="B992" s="92"/>
      <c r="C992" s="211" t="s">
        <v>356</v>
      </c>
      <c r="D992" s="212"/>
      <c r="E992" s="83">
        <v>3</v>
      </c>
      <c r="F992" s="16"/>
      <c r="G992" s="16"/>
      <c r="H992" s="17"/>
      <c r="I992" s="18"/>
      <c r="J992" s="17" t="s">
        <v>317</v>
      </c>
      <c r="K992" s="83"/>
      <c r="L992" s="89"/>
      <c r="M992" s="16"/>
    </row>
    <row r="993" spans="1:13" s="86" customFormat="1" ht="13.5">
      <c r="A993" s="79" t="str">
        <f>IF(B993="Code",1+MAX(A$5:A992),"")</f>
        <v/>
      </c>
      <c r="B993" s="93"/>
      <c r="C993" s="213"/>
      <c r="D993" s="214"/>
      <c r="E993" s="94">
        <v>4</v>
      </c>
      <c r="F993" s="16"/>
      <c r="G993" s="16"/>
      <c r="H993" s="17"/>
      <c r="I993" s="17"/>
      <c r="J993" s="17" t="s">
        <v>317</v>
      </c>
      <c r="K993" s="83"/>
      <c r="L993" s="89"/>
      <c r="M993" s="16"/>
    </row>
    <row r="994" spans="1:13" s="86" customFormat="1" ht="13.5">
      <c r="A994" s="79" t="str">
        <f>IF(B994="Code",1+MAX(A$5:A993),"")</f>
        <v/>
      </c>
      <c r="B994" s="95" t="s">
        <v>355</v>
      </c>
      <c r="C994" s="109"/>
      <c r="D994" s="96" t="str">
        <f>IF(ISNUMBER(C994),VLOOKUP(C994,Approaches,2,0),"")</f>
        <v/>
      </c>
      <c r="E994" s="83">
        <v>5</v>
      </c>
      <c r="F994" s="16"/>
      <c r="G994" s="17"/>
      <c r="H994" s="110"/>
      <c r="I994" s="19"/>
      <c r="J994" s="17" t="s">
        <v>317</v>
      </c>
      <c r="K994" s="94"/>
      <c r="L994" s="89"/>
      <c r="M994" s="16"/>
    </row>
    <row r="995" spans="1:13" s="86" customFormat="1" ht="13.5">
      <c r="A995" s="79"/>
      <c r="B995" s="95" t="s">
        <v>355</v>
      </c>
      <c r="C995" s="109"/>
      <c r="D995" s="93" t="str">
        <f>IF(ISNUMBER(C995),VLOOKUP(C995,Approaches,2,0),"")</f>
        <v/>
      </c>
      <c r="E995" s="83">
        <v>6</v>
      </c>
      <c r="F995" s="16"/>
      <c r="G995" s="17"/>
      <c r="H995" s="110"/>
      <c r="I995" s="19"/>
      <c r="J995" s="17"/>
      <c r="K995" s="94"/>
      <c r="L995" s="89"/>
      <c r="M995" s="16"/>
    </row>
    <row r="996" spans="1:13" s="86" customFormat="1" ht="13.5">
      <c r="A996" s="79"/>
      <c r="B996" s="95" t="s">
        <v>355</v>
      </c>
      <c r="C996" s="109"/>
      <c r="D996" s="93" t="str">
        <f>IF(ISNUMBER(C996),VLOOKUP(C996,Approaches,2,0),"")</f>
        <v/>
      </c>
      <c r="E996" s="83">
        <v>7</v>
      </c>
      <c r="F996" s="16"/>
      <c r="G996" s="17"/>
      <c r="H996" s="110"/>
      <c r="I996" s="19"/>
      <c r="J996" s="17"/>
      <c r="K996" s="94"/>
      <c r="L996" s="89"/>
      <c r="M996" s="16"/>
    </row>
    <row r="997" spans="1:13" s="86" customFormat="1" ht="13.5">
      <c r="A997" s="79"/>
      <c r="B997" s="95" t="s">
        <v>355</v>
      </c>
      <c r="C997" s="109"/>
      <c r="D997" s="93" t="str">
        <f>IF(ISNUMBER(C997),VLOOKUP(C997,Approaches,2,0),"")</f>
        <v/>
      </c>
      <c r="E997" s="83">
        <v>8</v>
      </c>
      <c r="F997" s="16"/>
      <c r="G997" s="17"/>
      <c r="H997" s="110"/>
      <c r="I997" s="19"/>
      <c r="J997" s="17"/>
      <c r="K997" s="94"/>
      <c r="L997" s="89"/>
      <c r="M997" s="16"/>
    </row>
    <row r="998" spans="1:13" s="86" customFormat="1" ht="13.5">
      <c r="A998" s="79"/>
      <c r="B998" s="95" t="s">
        <v>355</v>
      </c>
      <c r="C998" s="109"/>
      <c r="D998" s="97" t="str">
        <f>IF(ISNUMBER(C998),VLOOKUP(C998,Approaches,2,0),"")</f>
        <v/>
      </c>
      <c r="E998" s="83">
        <v>9</v>
      </c>
      <c r="F998" s="16"/>
      <c r="G998" s="17"/>
      <c r="H998" s="110"/>
      <c r="I998" s="19"/>
      <c r="J998" s="17"/>
      <c r="K998" s="94"/>
      <c r="L998" s="89"/>
      <c r="M998" s="16"/>
    </row>
    <row r="999" spans="1:13" s="86" customFormat="1" ht="14.25" thickBot="1">
      <c r="A999" s="79"/>
      <c r="B999" s="98"/>
      <c r="C999" s="98"/>
      <c r="D999" s="93"/>
      <c r="E999" s="83">
        <v>10</v>
      </c>
      <c r="F999" s="16"/>
      <c r="G999" s="17"/>
      <c r="H999" s="110"/>
      <c r="I999" s="20"/>
      <c r="J999" s="17"/>
      <c r="K999" s="94"/>
      <c r="L999" s="89"/>
      <c r="M999" s="16"/>
    </row>
    <row r="1000" spans="1:13" s="86" customFormat="1" ht="14.25" thickBot="1">
      <c r="A1000" s="79" t="str">
        <f>IF(B1000="Code",1+MAX(A$5:A994),"")</f>
        <v/>
      </c>
      <c r="B1000" s="99"/>
      <c r="C1000" s="99"/>
      <c r="D1000" s="99"/>
      <c r="E1000" s="100"/>
      <c r="F1000" s="101"/>
      <c r="G1000" s="99" t="s">
        <v>259</v>
      </c>
      <c r="H1000" s="102">
        <f>B990</f>
        <v>1109111</v>
      </c>
      <c r="I1000" s="111"/>
      <c r="J1000" s="100" t="s">
        <v>317</v>
      </c>
      <c r="K1000" s="100"/>
      <c r="L1000" s="100"/>
      <c r="M1000" s="100"/>
    </row>
    <row r="1001" spans="1:13" s="86" customFormat="1" ht="14.25" thickBot="1">
      <c r="A1001" s="79">
        <f>IF(B1001="Code",1+MAX(A$5:A1000),"")</f>
        <v>84</v>
      </c>
      <c r="B1001" s="80" t="s">
        <v>254</v>
      </c>
      <c r="C1001" s="80"/>
      <c r="D1001" s="81" t="s">
        <v>255</v>
      </c>
      <c r="E1001" s="82"/>
      <c r="F1001" s="81" t="s">
        <v>256</v>
      </c>
      <c r="G1001" s="81" t="s">
        <v>257</v>
      </c>
      <c r="H1001" s="82" t="s">
        <v>253</v>
      </c>
      <c r="I1001" s="82" t="s">
        <v>258</v>
      </c>
      <c r="J1001" s="82" t="s">
        <v>316</v>
      </c>
      <c r="K1001" s="83"/>
      <c r="L1001" s="84" t="str">
        <f>IF(AND(ISNUMBER(I1012),ISNUMBER(H1012)),"OK","")</f>
        <v/>
      </c>
      <c r="M1001" s="85"/>
    </row>
    <row r="1002" spans="1:13" s="86" customFormat="1" ht="13.5">
      <c r="A1002" s="79" t="str">
        <f>IF(B1002="Code",1+MAX(A$5:A1001),"")</f>
        <v/>
      </c>
      <c r="B1002" s="87">
        <f>VLOOKUP(A1001,BasicHeadings,2,0)</f>
        <v>1109141</v>
      </c>
      <c r="C1002" s="88"/>
      <c r="D1002" s="87" t="str">
        <f>VLOOKUP(B1002,Step1EN,2,0)</f>
        <v>Recording media</v>
      </c>
      <c r="E1002" s="83">
        <v>1</v>
      </c>
      <c r="F1002" s="16"/>
      <c r="G1002" s="16"/>
      <c r="H1002" s="17"/>
      <c r="I1002" s="17"/>
      <c r="J1002" s="17" t="s">
        <v>317</v>
      </c>
      <c r="K1002" s="83"/>
      <c r="L1002" s="89"/>
      <c r="M1002" s="16"/>
    </row>
    <row r="1003" spans="1:13" s="86" customFormat="1" ht="15" customHeight="1">
      <c r="A1003" s="79" t="str">
        <f>IF(B1003="Code",1+MAX(A$5:A1002),"")</f>
        <v/>
      </c>
      <c r="B1003" s="90"/>
      <c r="C1003" s="91" t="s">
        <v>307</v>
      </c>
      <c r="D1003" s="90"/>
      <c r="E1003" s="83">
        <v>2</v>
      </c>
      <c r="F1003" s="16"/>
      <c r="G1003" s="16"/>
      <c r="H1003" s="17"/>
      <c r="I1003" s="17"/>
      <c r="J1003" s="17" t="s">
        <v>317</v>
      </c>
      <c r="K1003" s="83"/>
      <c r="L1003" s="89"/>
      <c r="M1003" s="16"/>
    </row>
    <row r="1004" spans="1:13" s="86" customFormat="1" ht="13.5" customHeight="1">
      <c r="A1004" s="79" t="str">
        <f>IF(B1004="Code",1+MAX(A$5:A1003),"")</f>
        <v/>
      </c>
      <c r="B1004" s="92"/>
      <c r="C1004" s="211" t="s">
        <v>356</v>
      </c>
      <c r="D1004" s="212"/>
      <c r="E1004" s="83">
        <v>3</v>
      </c>
      <c r="F1004" s="16"/>
      <c r="G1004" s="16"/>
      <c r="H1004" s="17"/>
      <c r="I1004" s="18"/>
      <c r="J1004" s="17" t="s">
        <v>317</v>
      </c>
      <c r="K1004" s="83"/>
      <c r="L1004" s="89"/>
      <c r="M1004" s="16"/>
    </row>
    <row r="1005" spans="1:13" s="86" customFormat="1" ht="13.5">
      <c r="A1005" s="79" t="str">
        <f>IF(B1005="Code",1+MAX(A$5:A1004),"")</f>
        <v/>
      </c>
      <c r="B1005" s="93"/>
      <c r="C1005" s="213"/>
      <c r="D1005" s="214"/>
      <c r="E1005" s="94">
        <v>4</v>
      </c>
      <c r="F1005" s="16"/>
      <c r="G1005" s="16"/>
      <c r="H1005" s="17"/>
      <c r="I1005" s="17"/>
      <c r="J1005" s="17" t="s">
        <v>317</v>
      </c>
      <c r="K1005" s="83"/>
      <c r="L1005" s="89"/>
      <c r="M1005" s="16"/>
    </row>
    <row r="1006" spans="1:13" s="86" customFormat="1" ht="13.5">
      <c r="A1006" s="79" t="str">
        <f>IF(B1006="Code",1+MAX(A$5:A1005),"")</f>
        <v/>
      </c>
      <c r="B1006" s="95" t="s">
        <v>355</v>
      </c>
      <c r="C1006" s="109"/>
      <c r="D1006" s="96" t="str">
        <f>IF(ISNUMBER(C1006),VLOOKUP(C1006,Approaches,2,0),"")</f>
        <v/>
      </c>
      <c r="E1006" s="83">
        <v>5</v>
      </c>
      <c r="F1006" s="16"/>
      <c r="G1006" s="17"/>
      <c r="H1006" s="110"/>
      <c r="I1006" s="19"/>
      <c r="J1006" s="17" t="s">
        <v>317</v>
      </c>
      <c r="K1006" s="94"/>
      <c r="L1006" s="89"/>
      <c r="M1006" s="16"/>
    </row>
    <row r="1007" spans="1:13" s="86" customFormat="1" ht="13.5">
      <c r="A1007" s="79"/>
      <c r="B1007" s="95" t="s">
        <v>355</v>
      </c>
      <c r="C1007" s="109"/>
      <c r="D1007" s="93" t="str">
        <f>IF(ISNUMBER(C1007),VLOOKUP(C1007,Approaches,2,0),"")</f>
        <v/>
      </c>
      <c r="E1007" s="83">
        <v>6</v>
      </c>
      <c r="F1007" s="16"/>
      <c r="G1007" s="17"/>
      <c r="H1007" s="110"/>
      <c r="I1007" s="19"/>
      <c r="J1007" s="17"/>
      <c r="K1007" s="94"/>
      <c r="L1007" s="89"/>
      <c r="M1007" s="16"/>
    </row>
    <row r="1008" spans="1:13" s="86" customFormat="1" ht="13.5">
      <c r="A1008" s="79"/>
      <c r="B1008" s="95" t="s">
        <v>355</v>
      </c>
      <c r="C1008" s="109"/>
      <c r="D1008" s="93" t="str">
        <f>IF(ISNUMBER(C1008),VLOOKUP(C1008,Approaches,2,0),"")</f>
        <v/>
      </c>
      <c r="E1008" s="83">
        <v>7</v>
      </c>
      <c r="F1008" s="16"/>
      <c r="G1008" s="17"/>
      <c r="H1008" s="110"/>
      <c r="I1008" s="19"/>
      <c r="J1008" s="17"/>
      <c r="K1008" s="94"/>
      <c r="L1008" s="89"/>
      <c r="M1008" s="16"/>
    </row>
    <row r="1009" spans="1:13" s="86" customFormat="1" ht="13.5">
      <c r="A1009" s="79"/>
      <c r="B1009" s="95" t="s">
        <v>355</v>
      </c>
      <c r="C1009" s="109"/>
      <c r="D1009" s="93" t="str">
        <f>IF(ISNUMBER(C1009),VLOOKUP(C1009,Approaches,2,0),"")</f>
        <v/>
      </c>
      <c r="E1009" s="83">
        <v>8</v>
      </c>
      <c r="F1009" s="16"/>
      <c r="G1009" s="17"/>
      <c r="H1009" s="110"/>
      <c r="I1009" s="19"/>
      <c r="J1009" s="17"/>
      <c r="K1009" s="94"/>
      <c r="L1009" s="89"/>
      <c r="M1009" s="16"/>
    </row>
    <row r="1010" spans="1:13" s="86" customFormat="1" ht="13.5">
      <c r="A1010" s="79"/>
      <c r="B1010" s="95" t="s">
        <v>355</v>
      </c>
      <c r="C1010" s="109"/>
      <c r="D1010" s="97" t="str">
        <f>IF(ISNUMBER(C1010),VLOOKUP(C1010,Approaches,2,0),"")</f>
        <v/>
      </c>
      <c r="E1010" s="83">
        <v>9</v>
      </c>
      <c r="F1010" s="16"/>
      <c r="G1010" s="17"/>
      <c r="H1010" s="110"/>
      <c r="I1010" s="19"/>
      <c r="J1010" s="17"/>
      <c r="K1010" s="94"/>
      <c r="L1010" s="89"/>
      <c r="M1010" s="16"/>
    </row>
    <row r="1011" spans="1:13" s="86" customFormat="1" ht="14.25" thickBot="1">
      <c r="A1011" s="79"/>
      <c r="B1011" s="98"/>
      <c r="C1011" s="98"/>
      <c r="D1011" s="93"/>
      <c r="E1011" s="83">
        <v>10</v>
      </c>
      <c r="F1011" s="16"/>
      <c r="G1011" s="17"/>
      <c r="H1011" s="110"/>
      <c r="I1011" s="20"/>
      <c r="J1011" s="17"/>
      <c r="K1011" s="94"/>
      <c r="L1011" s="89"/>
      <c r="M1011" s="16"/>
    </row>
    <row r="1012" spans="1:13" s="86" customFormat="1" ht="14.25" thickBot="1">
      <c r="A1012" s="79" t="str">
        <f>IF(B1012="Code",1+MAX(A$5:A1006),"")</f>
        <v/>
      </c>
      <c r="B1012" s="99"/>
      <c r="C1012" s="99"/>
      <c r="D1012" s="99"/>
      <c r="E1012" s="100"/>
      <c r="F1012" s="101"/>
      <c r="G1012" s="99" t="s">
        <v>259</v>
      </c>
      <c r="H1012" s="102">
        <f>B1002</f>
        <v>1109141</v>
      </c>
      <c r="I1012" s="111"/>
      <c r="J1012" s="100" t="s">
        <v>317</v>
      </c>
      <c r="K1012" s="100"/>
      <c r="L1012" s="100"/>
      <c r="M1012" s="100"/>
    </row>
    <row r="1013" spans="1:13" s="86" customFormat="1" ht="14.25" thickBot="1">
      <c r="A1013" s="79">
        <f>IF(B1013="Code",1+MAX(A$5:A1012),"")</f>
        <v>85</v>
      </c>
      <c r="B1013" s="80" t="s">
        <v>254</v>
      </c>
      <c r="C1013" s="80"/>
      <c r="D1013" s="81" t="s">
        <v>255</v>
      </c>
      <c r="E1013" s="82"/>
      <c r="F1013" s="81" t="s">
        <v>256</v>
      </c>
      <c r="G1013" s="81" t="s">
        <v>257</v>
      </c>
      <c r="H1013" s="82" t="s">
        <v>253</v>
      </c>
      <c r="I1013" s="82" t="s">
        <v>258</v>
      </c>
      <c r="J1013" s="82" t="s">
        <v>316</v>
      </c>
      <c r="K1013" s="83"/>
      <c r="L1013" s="84" t="str">
        <f>IF(AND(ISNUMBER(I1024),ISNUMBER(H1024)),"OK","")</f>
        <v/>
      </c>
      <c r="M1013" s="85"/>
    </row>
    <row r="1014" spans="1:13" s="86" customFormat="1" ht="13.5">
      <c r="A1014" s="79" t="str">
        <f>IF(B1014="Code",1+MAX(A$5:A1013),"")</f>
        <v/>
      </c>
      <c r="B1014" s="87">
        <f>VLOOKUP(A1013,BasicHeadings,2,0)</f>
        <v>1109151</v>
      </c>
      <c r="C1014" s="88"/>
      <c r="D1014" s="87" t="str">
        <f>VLOOKUP(B1014,Step1EN,2,0)</f>
        <v>Repair of audio-visual, photographic and information processing equipment</v>
      </c>
      <c r="E1014" s="83">
        <v>1</v>
      </c>
      <c r="F1014" s="16"/>
      <c r="G1014" s="16"/>
      <c r="H1014" s="17"/>
      <c r="I1014" s="17"/>
      <c r="J1014" s="17" t="s">
        <v>317</v>
      </c>
      <c r="K1014" s="83"/>
      <c r="L1014" s="89"/>
      <c r="M1014" s="16"/>
    </row>
    <row r="1015" spans="1:13" s="86" customFormat="1" ht="15" customHeight="1">
      <c r="A1015" s="79" t="str">
        <f>IF(B1015="Code",1+MAX(A$5:A1014),"")</f>
        <v/>
      </c>
      <c r="B1015" s="90"/>
      <c r="C1015" s="91" t="s">
        <v>307</v>
      </c>
      <c r="D1015" s="90"/>
      <c r="E1015" s="83">
        <v>2</v>
      </c>
      <c r="F1015" s="16"/>
      <c r="G1015" s="16"/>
      <c r="H1015" s="17"/>
      <c r="I1015" s="17"/>
      <c r="J1015" s="17" t="s">
        <v>317</v>
      </c>
      <c r="K1015" s="83"/>
      <c r="L1015" s="89"/>
      <c r="M1015" s="16"/>
    </row>
    <row r="1016" spans="1:13" s="86" customFormat="1" ht="13.5" customHeight="1">
      <c r="A1016" s="79" t="str">
        <f>IF(B1016="Code",1+MAX(A$5:A1015),"")</f>
        <v/>
      </c>
      <c r="B1016" s="92"/>
      <c r="C1016" s="211" t="s">
        <v>356</v>
      </c>
      <c r="D1016" s="212"/>
      <c r="E1016" s="83">
        <v>3</v>
      </c>
      <c r="F1016" s="16"/>
      <c r="G1016" s="16"/>
      <c r="H1016" s="17"/>
      <c r="I1016" s="18"/>
      <c r="J1016" s="17" t="s">
        <v>317</v>
      </c>
      <c r="K1016" s="83"/>
      <c r="L1016" s="89"/>
      <c r="M1016" s="16"/>
    </row>
    <row r="1017" spans="1:13" s="86" customFormat="1" ht="13.5">
      <c r="A1017" s="79" t="str">
        <f>IF(B1017="Code",1+MAX(A$5:A1016),"")</f>
        <v/>
      </c>
      <c r="B1017" s="93"/>
      <c r="C1017" s="213"/>
      <c r="D1017" s="214"/>
      <c r="E1017" s="94">
        <v>4</v>
      </c>
      <c r="F1017" s="16"/>
      <c r="G1017" s="16"/>
      <c r="H1017" s="17"/>
      <c r="I1017" s="17"/>
      <c r="J1017" s="17" t="s">
        <v>317</v>
      </c>
      <c r="K1017" s="83"/>
      <c r="L1017" s="89"/>
      <c r="M1017" s="16"/>
    </row>
    <row r="1018" spans="1:13" s="86" customFormat="1" ht="13.5">
      <c r="A1018" s="79" t="str">
        <f>IF(B1018="Code",1+MAX(A$5:A1017),"")</f>
        <v/>
      </c>
      <c r="B1018" s="95" t="s">
        <v>355</v>
      </c>
      <c r="C1018" s="109"/>
      <c r="D1018" s="96" t="str">
        <f>IF(ISNUMBER(C1018),VLOOKUP(C1018,Approaches,2,0),"")</f>
        <v/>
      </c>
      <c r="E1018" s="83">
        <v>5</v>
      </c>
      <c r="F1018" s="16"/>
      <c r="G1018" s="17"/>
      <c r="H1018" s="110"/>
      <c r="I1018" s="19"/>
      <c r="J1018" s="17" t="s">
        <v>317</v>
      </c>
      <c r="K1018" s="94"/>
      <c r="L1018" s="89"/>
      <c r="M1018" s="16"/>
    </row>
    <row r="1019" spans="1:13" s="86" customFormat="1" ht="13.5">
      <c r="A1019" s="79"/>
      <c r="B1019" s="95" t="s">
        <v>355</v>
      </c>
      <c r="C1019" s="109"/>
      <c r="D1019" s="93" t="str">
        <f>IF(ISNUMBER(C1019),VLOOKUP(C1019,Approaches,2,0),"")</f>
        <v/>
      </c>
      <c r="E1019" s="83">
        <v>6</v>
      </c>
      <c r="F1019" s="16"/>
      <c r="G1019" s="17"/>
      <c r="H1019" s="110"/>
      <c r="I1019" s="19"/>
      <c r="J1019" s="17"/>
      <c r="K1019" s="94"/>
      <c r="L1019" s="89"/>
      <c r="M1019" s="16"/>
    </row>
    <row r="1020" spans="1:13" s="86" customFormat="1" ht="13.5">
      <c r="A1020" s="79"/>
      <c r="B1020" s="95" t="s">
        <v>355</v>
      </c>
      <c r="C1020" s="109"/>
      <c r="D1020" s="93" t="str">
        <f>IF(ISNUMBER(C1020),VLOOKUP(C1020,Approaches,2,0),"")</f>
        <v/>
      </c>
      <c r="E1020" s="83">
        <v>7</v>
      </c>
      <c r="F1020" s="16"/>
      <c r="G1020" s="17"/>
      <c r="H1020" s="110"/>
      <c r="I1020" s="19"/>
      <c r="J1020" s="17"/>
      <c r="K1020" s="94"/>
      <c r="L1020" s="89"/>
      <c r="M1020" s="16"/>
    </row>
    <row r="1021" spans="1:13" s="86" customFormat="1" ht="13.5">
      <c r="A1021" s="79"/>
      <c r="B1021" s="95" t="s">
        <v>355</v>
      </c>
      <c r="C1021" s="109"/>
      <c r="D1021" s="93" t="str">
        <f>IF(ISNUMBER(C1021),VLOOKUP(C1021,Approaches,2,0),"")</f>
        <v/>
      </c>
      <c r="E1021" s="83">
        <v>8</v>
      </c>
      <c r="F1021" s="16"/>
      <c r="G1021" s="17"/>
      <c r="H1021" s="110"/>
      <c r="I1021" s="19"/>
      <c r="J1021" s="17"/>
      <c r="K1021" s="94"/>
      <c r="L1021" s="89"/>
      <c r="M1021" s="16"/>
    </row>
    <row r="1022" spans="1:13" s="86" customFormat="1" ht="13.5">
      <c r="A1022" s="79"/>
      <c r="B1022" s="95" t="s">
        <v>355</v>
      </c>
      <c r="C1022" s="109"/>
      <c r="D1022" s="97" t="str">
        <f>IF(ISNUMBER(C1022),VLOOKUP(C1022,Approaches,2,0),"")</f>
        <v/>
      </c>
      <c r="E1022" s="83">
        <v>9</v>
      </c>
      <c r="F1022" s="16"/>
      <c r="G1022" s="17"/>
      <c r="H1022" s="110"/>
      <c r="I1022" s="19"/>
      <c r="J1022" s="17"/>
      <c r="K1022" s="94"/>
      <c r="L1022" s="89"/>
      <c r="M1022" s="16"/>
    </row>
    <row r="1023" spans="1:13" s="86" customFormat="1" ht="14.25" thickBot="1">
      <c r="A1023" s="79"/>
      <c r="B1023" s="98"/>
      <c r="C1023" s="98"/>
      <c r="D1023" s="93"/>
      <c r="E1023" s="83">
        <v>10</v>
      </c>
      <c r="F1023" s="16"/>
      <c r="G1023" s="17"/>
      <c r="H1023" s="110"/>
      <c r="I1023" s="20"/>
      <c r="J1023" s="17"/>
      <c r="K1023" s="94"/>
      <c r="L1023" s="89"/>
      <c r="M1023" s="16"/>
    </row>
    <row r="1024" spans="1:13" s="86" customFormat="1" ht="14.25" thickBot="1">
      <c r="A1024" s="79" t="str">
        <f>IF(B1024="Code",1+MAX(A$5:A1018),"")</f>
        <v/>
      </c>
      <c r="B1024" s="99"/>
      <c r="C1024" s="99"/>
      <c r="D1024" s="99"/>
      <c r="E1024" s="100"/>
      <c r="F1024" s="101"/>
      <c r="G1024" s="99" t="s">
        <v>259</v>
      </c>
      <c r="H1024" s="102">
        <f>B1014</f>
        <v>1109151</v>
      </c>
      <c r="I1024" s="111"/>
      <c r="J1024" s="100" t="s">
        <v>317</v>
      </c>
      <c r="K1024" s="100"/>
      <c r="L1024" s="100"/>
      <c r="M1024" s="100"/>
    </row>
    <row r="1025" spans="1:13" s="86" customFormat="1" ht="14.25" thickBot="1">
      <c r="A1025" s="79">
        <f>IF(B1025="Code",1+MAX(A$5:A1024),"")</f>
        <v>86</v>
      </c>
      <c r="B1025" s="80" t="s">
        <v>254</v>
      </c>
      <c r="C1025" s="80"/>
      <c r="D1025" s="81" t="s">
        <v>255</v>
      </c>
      <c r="E1025" s="82"/>
      <c r="F1025" s="81" t="s">
        <v>256</v>
      </c>
      <c r="G1025" s="81" t="s">
        <v>257</v>
      </c>
      <c r="H1025" s="82" t="s">
        <v>253</v>
      </c>
      <c r="I1025" s="82" t="s">
        <v>258</v>
      </c>
      <c r="J1025" s="82" t="s">
        <v>316</v>
      </c>
      <c r="K1025" s="83"/>
      <c r="L1025" s="84" t="str">
        <f>IF(AND(ISNUMBER(I1036),ISNUMBER(H1036)),"OK","")</f>
        <v/>
      </c>
      <c r="M1025" s="85"/>
    </row>
    <row r="1026" spans="1:13" s="86" customFormat="1" ht="13.5">
      <c r="A1026" s="79" t="str">
        <f>IF(B1026="Code",1+MAX(A$5:A1025),"")</f>
        <v/>
      </c>
      <c r="B1026" s="87">
        <f>VLOOKUP(A1025,BasicHeadings,2,0)</f>
        <v>1109211</v>
      </c>
      <c r="C1026" s="88"/>
      <c r="D1026" s="87" t="str">
        <f>VLOOKUP(B1026,Step1EN,2,0)</f>
        <v>Major durables for outdoor and indoor recreation</v>
      </c>
      <c r="E1026" s="83">
        <v>1</v>
      </c>
      <c r="F1026" s="16"/>
      <c r="G1026" s="16"/>
      <c r="H1026" s="17"/>
      <c r="I1026" s="17"/>
      <c r="J1026" s="17" t="s">
        <v>317</v>
      </c>
      <c r="K1026" s="83"/>
      <c r="L1026" s="89"/>
      <c r="M1026" s="16"/>
    </row>
    <row r="1027" spans="1:13" s="86" customFormat="1" ht="15" customHeight="1">
      <c r="A1027" s="79" t="str">
        <f>IF(B1027="Code",1+MAX(A$5:A1026),"")</f>
        <v/>
      </c>
      <c r="B1027" s="90"/>
      <c r="C1027" s="91" t="s">
        <v>307</v>
      </c>
      <c r="D1027" s="90"/>
      <c r="E1027" s="83">
        <v>2</v>
      </c>
      <c r="F1027" s="16"/>
      <c r="G1027" s="16"/>
      <c r="H1027" s="17"/>
      <c r="I1027" s="17"/>
      <c r="J1027" s="17" t="s">
        <v>317</v>
      </c>
      <c r="K1027" s="83"/>
      <c r="L1027" s="89"/>
      <c r="M1027" s="16"/>
    </row>
    <row r="1028" spans="1:13" s="86" customFormat="1" ht="13.5" customHeight="1">
      <c r="A1028" s="79" t="str">
        <f>IF(B1028="Code",1+MAX(A$5:A1027),"")</f>
        <v/>
      </c>
      <c r="B1028" s="92"/>
      <c r="C1028" s="211" t="s">
        <v>356</v>
      </c>
      <c r="D1028" s="212"/>
      <c r="E1028" s="83">
        <v>3</v>
      </c>
      <c r="F1028" s="16"/>
      <c r="G1028" s="16"/>
      <c r="H1028" s="17"/>
      <c r="I1028" s="18"/>
      <c r="J1028" s="17" t="s">
        <v>317</v>
      </c>
      <c r="K1028" s="83"/>
      <c r="L1028" s="89"/>
      <c r="M1028" s="16"/>
    </row>
    <row r="1029" spans="1:13" s="86" customFormat="1" ht="13.5">
      <c r="A1029" s="79" t="str">
        <f>IF(B1029="Code",1+MAX(A$5:A1028),"")</f>
        <v/>
      </c>
      <c r="B1029" s="93"/>
      <c r="C1029" s="213"/>
      <c r="D1029" s="214"/>
      <c r="E1029" s="94">
        <v>4</v>
      </c>
      <c r="F1029" s="16"/>
      <c r="G1029" s="16"/>
      <c r="H1029" s="17"/>
      <c r="I1029" s="17"/>
      <c r="J1029" s="17" t="s">
        <v>317</v>
      </c>
      <c r="K1029" s="83"/>
      <c r="L1029" s="89"/>
      <c r="M1029" s="16"/>
    </row>
    <row r="1030" spans="1:13" s="86" customFormat="1" ht="13.5">
      <c r="A1030" s="79" t="str">
        <f>IF(B1030="Code",1+MAX(A$5:A1029),"")</f>
        <v/>
      </c>
      <c r="B1030" s="95" t="s">
        <v>355</v>
      </c>
      <c r="C1030" s="109"/>
      <c r="D1030" s="96" t="str">
        <f>IF(ISNUMBER(C1030),VLOOKUP(C1030,Approaches,2,0),"")</f>
        <v/>
      </c>
      <c r="E1030" s="83">
        <v>5</v>
      </c>
      <c r="F1030" s="16"/>
      <c r="G1030" s="17"/>
      <c r="H1030" s="110"/>
      <c r="I1030" s="19"/>
      <c r="J1030" s="17" t="s">
        <v>317</v>
      </c>
      <c r="K1030" s="94"/>
      <c r="L1030" s="89"/>
      <c r="M1030" s="16"/>
    </row>
    <row r="1031" spans="1:13" s="86" customFormat="1" ht="13.5">
      <c r="A1031" s="79"/>
      <c r="B1031" s="95" t="s">
        <v>355</v>
      </c>
      <c r="C1031" s="109"/>
      <c r="D1031" s="93" t="str">
        <f>IF(ISNUMBER(C1031),VLOOKUP(C1031,Approaches,2,0),"")</f>
        <v/>
      </c>
      <c r="E1031" s="83">
        <v>6</v>
      </c>
      <c r="F1031" s="16"/>
      <c r="G1031" s="17"/>
      <c r="H1031" s="110"/>
      <c r="I1031" s="19"/>
      <c r="J1031" s="17"/>
      <c r="K1031" s="94"/>
      <c r="L1031" s="89"/>
      <c r="M1031" s="16"/>
    </row>
    <row r="1032" spans="1:13" s="86" customFormat="1" ht="13.5">
      <c r="A1032" s="79"/>
      <c r="B1032" s="95" t="s">
        <v>355</v>
      </c>
      <c r="C1032" s="109"/>
      <c r="D1032" s="93" t="str">
        <f>IF(ISNUMBER(C1032),VLOOKUP(C1032,Approaches,2,0),"")</f>
        <v/>
      </c>
      <c r="E1032" s="83">
        <v>7</v>
      </c>
      <c r="F1032" s="16"/>
      <c r="G1032" s="17"/>
      <c r="H1032" s="110"/>
      <c r="I1032" s="19"/>
      <c r="J1032" s="17"/>
      <c r="K1032" s="94"/>
      <c r="L1032" s="89"/>
      <c r="M1032" s="16"/>
    </row>
    <row r="1033" spans="1:13" s="86" customFormat="1" ht="13.5">
      <c r="A1033" s="79"/>
      <c r="B1033" s="95" t="s">
        <v>355</v>
      </c>
      <c r="C1033" s="109"/>
      <c r="D1033" s="93" t="str">
        <f>IF(ISNUMBER(C1033),VLOOKUP(C1033,Approaches,2,0),"")</f>
        <v/>
      </c>
      <c r="E1033" s="83">
        <v>8</v>
      </c>
      <c r="F1033" s="16"/>
      <c r="G1033" s="17"/>
      <c r="H1033" s="110"/>
      <c r="I1033" s="19"/>
      <c r="J1033" s="17"/>
      <c r="K1033" s="94"/>
      <c r="L1033" s="89"/>
      <c r="M1033" s="16"/>
    </row>
    <row r="1034" spans="1:13" s="86" customFormat="1" ht="13.5">
      <c r="A1034" s="79"/>
      <c r="B1034" s="95" t="s">
        <v>355</v>
      </c>
      <c r="C1034" s="109"/>
      <c r="D1034" s="97" t="str">
        <f>IF(ISNUMBER(C1034),VLOOKUP(C1034,Approaches,2,0),"")</f>
        <v/>
      </c>
      <c r="E1034" s="83">
        <v>9</v>
      </c>
      <c r="F1034" s="16"/>
      <c r="G1034" s="17"/>
      <c r="H1034" s="110"/>
      <c r="I1034" s="19"/>
      <c r="J1034" s="17"/>
      <c r="K1034" s="94"/>
      <c r="L1034" s="89"/>
      <c r="M1034" s="16"/>
    </row>
    <row r="1035" spans="1:13" s="86" customFormat="1" ht="14.25" thickBot="1">
      <c r="A1035" s="79"/>
      <c r="B1035" s="98"/>
      <c r="C1035" s="98"/>
      <c r="D1035" s="93"/>
      <c r="E1035" s="83">
        <v>10</v>
      </c>
      <c r="F1035" s="16"/>
      <c r="G1035" s="17"/>
      <c r="H1035" s="110"/>
      <c r="I1035" s="20"/>
      <c r="J1035" s="17"/>
      <c r="K1035" s="94"/>
      <c r="L1035" s="89"/>
      <c r="M1035" s="16"/>
    </row>
    <row r="1036" spans="1:13" s="86" customFormat="1" ht="14.25" thickBot="1">
      <c r="A1036" s="79" t="str">
        <f>IF(B1036="Code",1+MAX(A$5:A1030),"")</f>
        <v/>
      </c>
      <c r="B1036" s="99"/>
      <c r="C1036" s="99"/>
      <c r="D1036" s="99"/>
      <c r="E1036" s="100"/>
      <c r="F1036" s="101"/>
      <c r="G1036" s="99" t="s">
        <v>259</v>
      </c>
      <c r="H1036" s="102">
        <f>B1026</f>
        <v>1109211</v>
      </c>
      <c r="I1036" s="111"/>
      <c r="J1036" s="100" t="s">
        <v>317</v>
      </c>
      <c r="K1036" s="100"/>
      <c r="L1036" s="100"/>
      <c r="M1036" s="100"/>
    </row>
    <row r="1037" spans="1:13" s="86" customFormat="1" ht="14.25" thickBot="1">
      <c r="A1037" s="79">
        <f>IF(B1037="Code",1+MAX(A$5:A1036),"")</f>
        <v>87</v>
      </c>
      <c r="B1037" s="80" t="s">
        <v>254</v>
      </c>
      <c r="C1037" s="80"/>
      <c r="D1037" s="81" t="s">
        <v>255</v>
      </c>
      <c r="E1037" s="82"/>
      <c r="F1037" s="81" t="s">
        <v>256</v>
      </c>
      <c r="G1037" s="81" t="s">
        <v>257</v>
      </c>
      <c r="H1037" s="82" t="s">
        <v>253</v>
      </c>
      <c r="I1037" s="82" t="s">
        <v>258</v>
      </c>
      <c r="J1037" s="82" t="s">
        <v>316</v>
      </c>
      <c r="K1037" s="83"/>
      <c r="L1037" s="84" t="str">
        <f>IF(AND(ISNUMBER(I1048),ISNUMBER(H1048)),"OK","")</f>
        <v/>
      </c>
      <c r="M1037" s="85"/>
    </row>
    <row r="1038" spans="1:13" s="86" customFormat="1" ht="13.5">
      <c r="A1038" s="79" t="str">
        <f>IF(B1038="Code",1+MAX(A$5:A1037),"")</f>
        <v/>
      </c>
      <c r="B1038" s="87">
        <f>VLOOKUP(A1037,BasicHeadings,2,0)</f>
        <v>1109231</v>
      </c>
      <c r="C1038" s="88"/>
      <c r="D1038" s="87" t="str">
        <f>VLOOKUP(B1038,Step1EN,2,0)</f>
        <v>Maintenance and repair of other major durables for recreation and culture</v>
      </c>
      <c r="E1038" s="83">
        <v>1</v>
      </c>
      <c r="F1038" s="16"/>
      <c r="G1038" s="16"/>
      <c r="H1038" s="17"/>
      <c r="I1038" s="17"/>
      <c r="J1038" s="17" t="s">
        <v>317</v>
      </c>
      <c r="K1038" s="83"/>
      <c r="L1038" s="89"/>
      <c r="M1038" s="16"/>
    </row>
    <row r="1039" spans="1:13" s="86" customFormat="1" ht="15" customHeight="1">
      <c r="A1039" s="79" t="str">
        <f>IF(B1039="Code",1+MAX(A$5:A1038),"")</f>
        <v/>
      </c>
      <c r="B1039" s="90"/>
      <c r="C1039" s="91" t="s">
        <v>307</v>
      </c>
      <c r="D1039" s="90"/>
      <c r="E1039" s="83">
        <v>2</v>
      </c>
      <c r="F1039" s="16"/>
      <c r="G1039" s="16"/>
      <c r="H1039" s="17"/>
      <c r="I1039" s="17"/>
      <c r="J1039" s="17" t="s">
        <v>317</v>
      </c>
      <c r="K1039" s="83"/>
      <c r="L1039" s="89"/>
      <c r="M1039" s="16"/>
    </row>
    <row r="1040" spans="1:13" s="86" customFormat="1" ht="13.5" customHeight="1">
      <c r="A1040" s="79" t="str">
        <f>IF(B1040="Code",1+MAX(A$5:A1039),"")</f>
        <v/>
      </c>
      <c r="B1040" s="92"/>
      <c r="C1040" s="211" t="s">
        <v>356</v>
      </c>
      <c r="D1040" s="212"/>
      <c r="E1040" s="83">
        <v>3</v>
      </c>
      <c r="F1040" s="16"/>
      <c r="G1040" s="16"/>
      <c r="H1040" s="17"/>
      <c r="I1040" s="18"/>
      <c r="J1040" s="17" t="s">
        <v>317</v>
      </c>
      <c r="K1040" s="83"/>
      <c r="L1040" s="89"/>
      <c r="M1040" s="16"/>
    </row>
    <row r="1041" spans="1:13" s="86" customFormat="1" ht="13.5">
      <c r="A1041" s="79" t="str">
        <f>IF(B1041="Code",1+MAX(A$5:A1040),"")</f>
        <v/>
      </c>
      <c r="B1041" s="93"/>
      <c r="C1041" s="213"/>
      <c r="D1041" s="214"/>
      <c r="E1041" s="94">
        <v>4</v>
      </c>
      <c r="F1041" s="16"/>
      <c r="G1041" s="16"/>
      <c r="H1041" s="17"/>
      <c r="I1041" s="17"/>
      <c r="J1041" s="17" t="s">
        <v>317</v>
      </c>
      <c r="K1041" s="83"/>
      <c r="L1041" s="89"/>
      <c r="M1041" s="16"/>
    </row>
    <row r="1042" spans="1:13" s="86" customFormat="1" ht="13.5">
      <c r="A1042" s="79" t="str">
        <f>IF(B1042="Code",1+MAX(A$5:A1041),"")</f>
        <v/>
      </c>
      <c r="B1042" s="95" t="s">
        <v>355</v>
      </c>
      <c r="C1042" s="109"/>
      <c r="D1042" s="96" t="str">
        <f>IF(ISNUMBER(C1042),VLOOKUP(C1042,Approaches,2,0),"")</f>
        <v/>
      </c>
      <c r="E1042" s="83">
        <v>5</v>
      </c>
      <c r="F1042" s="16"/>
      <c r="G1042" s="17"/>
      <c r="H1042" s="110"/>
      <c r="I1042" s="19"/>
      <c r="J1042" s="17" t="s">
        <v>317</v>
      </c>
      <c r="K1042" s="94"/>
      <c r="L1042" s="89"/>
      <c r="M1042" s="16"/>
    </row>
    <row r="1043" spans="1:13" s="86" customFormat="1" ht="13.5">
      <c r="A1043" s="79"/>
      <c r="B1043" s="95" t="s">
        <v>355</v>
      </c>
      <c r="C1043" s="109"/>
      <c r="D1043" s="93" t="str">
        <f>IF(ISNUMBER(C1043),VLOOKUP(C1043,Approaches,2,0),"")</f>
        <v/>
      </c>
      <c r="E1043" s="83">
        <v>6</v>
      </c>
      <c r="F1043" s="16"/>
      <c r="G1043" s="17"/>
      <c r="H1043" s="110"/>
      <c r="I1043" s="19"/>
      <c r="J1043" s="17"/>
      <c r="K1043" s="94"/>
      <c r="L1043" s="89"/>
      <c r="M1043" s="16"/>
    </row>
    <row r="1044" spans="1:13" s="86" customFormat="1" ht="13.5">
      <c r="A1044" s="79"/>
      <c r="B1044" s="95" t="s">
        <v>355</v>
      </c>
      <c r="C1044" s="109"/>
      <c r="D1044" s="93" t="str">
        <f>IF(ISNUMBER(C1044),VLOOKUP(C1044,Approaches,2,0),"")</f>
        <v/>
      </c>
      <c r="E1044" s="83">
        <v>7</v>
      </c>
      <c r="F1044" s="16"/>
      <c r="G1044" s="17"/>
      <c r="H1044" s="110"/>
      <c r="I1044" s="19"/>
      <c r="J1044" s="17"/>
      <c r="K1044" s="94"/>
      <c r="L1044" s="89"/>
      <c r="M1044" s="16"/>
    </row>
    <row r="1045" spans="1:13" s="86" customFormat="1" ht="13.5">
      <c r="A1045" s="79"/>
      <c r="B1045" s="95" t="s">
        <v>355</v>
      </c>
      <c r="C1045" s="109"/>
      <c r="D1045" s="93" t="str">
        <f>IF(ISNUMBER(C1045),VLOOKUP(C1045,Approaches,2,0),"")</f>
        <v/>
      </c>
      <c r="E1045" s="83">
        <v>8</v>
      </c>
      <c r="F1045" s="16"/>
      <c r="G1045" s="17"/>
      <c r="H1045" s="110"/>
      <c r="I1045" s="19"/>
      <c r="J1045" s="17"/>
      <c r="K1045" s="94"/>
      <c r="L1045" s="89"/>
      <c r="M1045" s="16"/>
    </row>
    <row r="1046" spans="1:13" s="86" customFormat="1" ht="13.5">
      <c r="A1046" s="79"/>
      <c r="B1046" s="95" t="s">
        <v>355</v>
      </c>
      <c r="C1046" s="109"/>
      <c r="D1046" s="97" t="str">
        <f>IF(ISNUMBER(C1046),VLOOKUP(C1046,Approaches,2,0),"")</f>
        <v/>
      </c>
      <c r="E1046" s="83">
        <v>9</v>
      </c>
      <c r="F1046" s="16"/>
      <c r="G1046" s="17"/>
      <c r="H1046" s="110"/>
      <c r="I1046" s="19"/>
      <c r="J1046" s="17"/>
      <c r="K1046" s="94"/>
      <c r="L1046" s="89"/>
      <c r="M1046" s="16"/>
    </row>
    <row r="1047" spans="1:13" s="86" customFormat="1" ht="14.25" thickBot="1">
      <c r="A1047" s="79"/>
      <c r="B1047" s="98"/>
      <c r="C1047" s="98"/>
      <c r="D1047" s="93"/>
      <c r="E1047" s="83">
        <v>10</v>
      </c>
      <c r="F1047" s="16"/>
      <c r="G1047" s="17"/>
      <c r="H1047" s="110"/>
      <c r="I1047" s="20"/>
      <c r="J1047" s="17"/>
      <c r="K1047" s="94"/>
      <c r="L1047" s="89"/>
      <c r="M1047" s="16"/>
    </row>
    <row r="1048" spans="1:13" s="86" customFormat="1" ht="14.25" thickBot="1">
      <c r="A1048" s="79" t="str">
        <f>IF(B1048="Code",1+MAX(A$5:A1042),"")</f>
        <v/>
      </c>
      <c r="B1048" s="99"/>
      <c r="C1048" s="99"/>
      <c r="D1048" s="99"/>
      <c r="E1048" s="100"/>
      <c r="F1048" s="101"/>
      <c r="G1048" s="99" t="s">
        <v>259</v>
      </c>
      <c r="H1048" s="102">
        <f>B1038</f>
        <v>1109231</v>
      </c>
      <c r="I1048" s="111"/>
      <c r="J1048" s="100" t="s">
        <v>317</v>
      </c>
      <c r="K1048" s="100"/>
      <c r="L1048" s="100"/>
      <c r="M1048" s="100"/>
    </row>
    <row r="1049" spans="1:13" s="86" customFormat="1" ht="14.25" thickBot="1">
      <c r="A1049" s="79">
        <f>IF(B1049="Code",1+MAX(A$5:A1048),"")</f>
        <v>88</v>
      </c>
      <c r="B1049" s="80" t="s">
        <v>254</v>
      </c>
      <c r="C1049" s="80"/>
      <c r="D1049" s="81" t="s">
        <v>255</v>
      </c>
      <c r="E1049" s="82"/>
      <c r="F1049" s="81" t="s">
        <v>256</v>
      </c>
      <c r="G1049" s="81" t="s">
        <v>257</v>
      </c>
      <c r="H1049" s="82" t="s">
        <v>253</v>
      </c>
      <c r="I1049" s="82" t="s">
        <v>258</v>
      </c>
      <c r="J1049" s="82" t="s">
        <v>316</v>
      </c>
      <c r="K1049" s="83"/>
      <c r="L1049" s="84" t="str">
        <f>IF(AND(ISNUMBER(I1060),ISNUMBER(H1060)),"OK","")</f>
        <v/>
      </c>
      <c r="M1049" s="85"/>
    </row>
    <row r="1050" spans="1:13" s="86" customFormat="1" ht="13.5">
      <c r="A1050" s="79" t="str">
        <f>IF(B1050="Code",1+MAX(A$5:A1049),"")</f>
        <v/>
      </c>
      <c r="B1050" s="87">
        <f>VLOOKUP(A1049,BasicHeadings,2,0)</f>
        <v>1109311</v>
      </c>
      <c r="C1050" s="88"/>
      <c r="D1050" s="87" t="str">
        <f>VLOOKUP(B1050,Step1EN,2,0)</f>
        <v>Other recreational items and equipment</v>
      </c>
      <c r="E1050" s="83">
        <v>1</v>
      </c>
      <c r="F1050" s="16"/>
      <c r="G1050" s="16"/>
      <c r="H1050" s="17"/>
      <c r="I1050" s="17"/>
      <c r="J1050" s="17" t="s">
        <v>317</v>
      </c>
      <c r="K1050" s="83"/>
      <c r="L1050" s="89"/>
      <c r="M1050" s="16"/>
    </row>
    <row r="1051" spans="1:13" s="86" customFormat="1" ht="15" customHeight="1">
      <c r="A1051" s="79" t="str">
        <f>IF(B1051="Code",1+MAX(A$5:A1050),"")</f>
        <v/>
      </c>
      <c r="B1051" s="90"/>
      <c r="C1051" s="91" t="s">
        <v>307</v>
      </c>
      <c r="D1051" s="90"/>
      <c r="E1051" s="83">
        <v>2</v>
      </c>
      <c r="F1051" s="16"/>
      <c r="G1051" s="16"/>
      <c r="H1051" s="17"/>
      <c r="I1051" s="17"/>
      <c r="J1051" s="17" t="s">
        <v>317</v>
      </c>
      <c r="K1051" s="83"/>
      <c r="L1051" s="89"/>
      <c r="M1051" s="16"/>
    </row>
    <row r="1052" spans="1:13" s="86" customFormat="1" ht="13.5" customHeight="1">
      <c r="A1052" s="79" t="str">
        <f>IF(B1052="Code",1+MAX(A$5:A1051),"")</f>
        <v/>
      </c>
      <c r="B1052" s="92"/>
      <c r="C1052" s="211" t="s">
        <v>356</v>
      </c>
      <c r="D1052" s="212"/>
      <c r="E1052" s="83">
        <v>3</v>
      </c>
      <c r="F1052" s="16"/>
      <c r="G1052" s="16"/>
      <c r="H1052" s="17"/>
      <c r="I1052" s="18"/>
      <c r="J1052" s="17" t="s">
        <v>317</v>
      </c>
      <c r="K1052" s="83"/>
      <c r="L1052" s="89"/>
      <c r="M1052" s="16"/>
    </row>
    <row r="1053" spans="1:13" s="86" customFormat="1" ht="13.5">
      <c r="A1053" s="79" t="str">
        <f>IF(B1053="Code",1+MAX(A$5:A1052),"")</f>
        <v/>
      </c>
      <c r="B1053" s="93"/>
      <c r="C1053" s="213"/>
      <c r="D1053" s="214"/>
      <c r="E1053" s="94">
        <v>4</v>
      </c>
      <c r="F1053" s="16"/>
      <c r="G1053" s="16"/>
      <c r="H1053" s="17"/>
      <c r="I1053" s="17"/>
      <c r="J1053" s="17" t="s">
        <v>317</v>
      </c>
      <c r="K1053" s="83"/>
      <c r="L1053" s="89"/>
      <c r="M1053" s="16"/>
    </row>
    <row r="1054" spans="1:13" s="86" customFormat="1" ht="13.5">
      <c r="A1054" s="79" t="str">
        <f>IF(B1054="Code",1+MAX(A$5:A1053),"")</f>
        <v/>
      </c>
      <c r="B1054" s="95" t="s">
        <v>355</v>
      </c>
      <c r="C1054" s="109"/>
      <c r="D1054" s="96" t="str">
        <f>IF(ISNUMBER(C1054),VLOOKUP(C1054,Approaches,2,0),"")</f>
        <v/>
      </c>
      <c r="E1054" s="83">
        <v>5</v>
      </c>
      <c r="F1054" s="16"/>
      <c r="G1054" s="17"/>
      <c r="H1054" s="110"/>
      <c r="I1054" s="19"/>
      <c r="J1054" s="17" t="s">
        <v>317</v>
      </c>
      <c r="K1054" s="94"/>
      <c r="L1054" s="89"/>
      <c r="M1054" s="16"/>
    </row>
    <row r="1055" spans="1:13" s="86" customFormat="1" ht="13.5">
      <c r="A1055" s="79"/>
      <c r="B1055" s="95" t="s">
        <v>355</v>
      </c>
      <c r="C1055" s="109"/>
      <c r="D1055" s="93" t="str">
        <f>IF(ISNUMBER(C1055),VLOOKUP(C1055,Approaches,2,0),"")</f>
        <v/>
      </c>
      <c r="E1055" s="83">
        <v>6</v>
      </c>
      <c r="F1055" s="16"/>
      <c r="G1055" s="17"/>
      <c r="H1055" s="110"/>
      <c r="I1055" s="19"/>
      <c r="J1055" s="17"/>
      <c r="K1055" s="94"/>
      <c r="L1055" s="89"/>
      <c r="M1055" s="16"/>
    </row>
    <row r="1056" spans="1:13" s="86" customFormat="1" ht="13.5">
      <c r="A1056" s="79"/>
      <c r="B1056" s="95" t="s">
        <v>355</v>
      </c>
      <c r="C1056" s="109"/>
      <c r="D1056" s="93" t="str">
        <f>IF(ISNUMBER(C1056),VLOOKUP(C1056,Approaches,2,0),"")</f>
        <v/>
      </c>
      <c r="E1056" s="83">
        <v>7</v>
      </c>
      <c r="F1056" s="16"/>
      <c r="G1056" s="17"/>
      <c r="H1056" s="110"/>
      <c r="I1056" s="19"/>
      <c r="J1056" s="17"/>
      <c r="K1056" s="94"/>
      <c r="L1056" s="89"/>
      <c r="M1056" s="16"/>
    </row>
    <row r="1057" spans="1:13" s="86" customFormat="1" ht="13.5">
      <c r="A1057" s="79"/>
      <c r="B1057" s="95" t="s">
        <v>355</v>
      </c>
      <c r="C1057" s="109"/>
      <c r="D1057" s="93" t="str">
        <f>IF(ISNUMBER(C1057),VLOOKUP(C1057,Approaches,2,0),"")</f>
        <v/>
      </c>
      <c r="E1057" s="83">
        <v>8</v>
      </c>
      <c r="F1057" s="16"/>
      <c r="G1057" s="17"/>
      <c r="H1057" s="110"/>
      <c r="I1057" s="19"/>
      <c r="J1057" s="17"/>
      <c r="K1057" s="94"/>
      <c r="L1057" s="89"/>
      <c r="M1057" s="16"/>
    </row>
    <row r="1058" spans="1:13" s="86" customFormat="1" ht="13.5">
      <c r="A1058" s="79"/>
      <c r="B1058" s="95" t="s">
        <v>355</v>
      </c>
      <c r="C1058" s="109"/>
      <c r="D1058" s="97" t="str">
        <f>IF(ISNUMBER(C1058),VLOOKUP(C1058,Approaches,2,0),"")</f>
        <v/>
      </c>
      <c r="E1058" s="83">
        <v>9</v>
      </c>
      <c r="F1058" s="16"/>
      <c r="G1058" s="17"/>
      <c r="H1058" s="110"/>
      <c r="I1058" s="19"/>
      <c r="J1058" s="17"/>
      <c r="K1058" s="94"/>
      <c r="L1058" s="89"/>
      <c r="M1058" s="16"/>
    </row>
    <row r="1059" spans="1:13" s="86" customFormat="1" ht="14.25" thickBot="1">
      <c r="A1059" s="79"/>
      <c r="B1059" s="98"/>
      <c r="C1059" s="98"/>
      <c r="D1059" s="93"/>
      <c r="E1059" s="83">
        <v>10</v>
      </c>
      <c r="F1059" s="16"/>
      <c r="G1059" s="17"/>
      <c r="H1059" s="110"/>
      <c r="I1059" s="20"/>
      <c r="J1059" s="17"/>
      <c r="K1059" s="94"/>
      <c r="L1059" s="89"/>
      <c r="M1059" s="16"/>
    </row>
    <row r="1060" spans="1:13" s="86" customFormat="1" ht="14.25" thickBot="1">
      <c r="A1060" s="79" t="str">
        <f>IF(B1060="Code",1+MAX(A$5:A1054),"")</f>
        <v/>
      </c>
      <c r="B1060" s="99"/>
      <c r="C1060" s="99"/>
      <c r="D1060" s="99"/>
      <c r="E1060" s="100"/>
      <c r="F1060" s="101"/>
      <c r="G1060" s="99" t="s">
        <v>259</v>
      </c>
      <c r="H1060" s="102">
        <f>B1050</f>
        <v>1109311</v>
      </c>
      <c r="I1060" s="111"/>
      <c r="J1060" s="100" t="s">
        <v>317</v>
      </c>
      <c r="K1060" s="100"/>
      <c r="L1060" s="100"/>
      <c r="M1060" s="100"/>
    </row>
    <row r="1061" spans="1:13" s="86" customFormat="1" ht="14.25" thickBot="1">
      <c r="A1061" s="79">
        <f>IF(B1061="Code",1+MAX(A$5:A1060),"")</f>
        <v>89</v>
      </c>
      <c r="B1061" s="80" t="s">
        <v>254</v>
      </c>
      <c r="C1061" s="80"/>
      <c r="D1061" s="81" t="s">
        <v>255</v>
      </c>
      <c r="E1061" s="82"/>
      <c r="F1061" s="81" t="s">
        <v>256</v>
      </c>
      <c r="G1061" s="81" t="s">
        <v>257</v>
      </c>
      <c r="H1061" s="82" t="s">
        <v>253</v>
      </c>
      <c r="I1061" s="82" t="s">
        <v>258</v>
      </c>
      <c r="J1061" s="82" t="s">
        <v>316</v>
      </c>
      <c r="K1061" s="83"/>
      <c r="L1061" s="84" t="str">
        <f>IF(AND(ISNUMBER(I1072),ISNUMBER(H1072)),"OK","")</f>
        <v/>
      </c>
      <c r="M1061" s="85"/>
    </row>
    <row r="1062" spans="1:13" s="86" customFormat="1" ht="13.5">
      <c r="A1062" s="79" t="str">
        <f>IF(B1062="Code",1+MAX(A$5:A1061),"")</f>
        <v/>
      </c>
      <c r="B1062" s="87">
        <f>VLOOKUP(A1061,BasicHeadings,2,0)</f>
        <v>1109331</v>
      </c>
      <c r="C1062" s="88"/>
      <c r="D1062" s="87" t="str">
        <f>VLOOKUP(B1062,Step1EN,2,0)</f>
        <v>Garden and pets</v>
      </c>
      <c r="E1062" s="83">
        <v>1</v>
      </c>
      <c r="F1062" s="16"/>
      <c r="G1062" s="16"/>
      <c r="H1062" s="17"/>
      <c r="I1062" s="17"/>
      <c r="J1062" s="17" t="s">
        <v>317</v>
      </c>
      <c r="K1062" s="83"/>
      <c r="L1062" s="89"/>
      <c r="M1062" s="16"/>
    </row>
    <row r="1063" spans="1:13" s="86" customFormat="1" ht="15" customHeight="1">
      <c r="A1063" s="79" t="str">
        <f>IF(B1063="Code",1+MAX(A$5:A1062),"")</f>
        <v/>
      </c>
      <c r="B1063" s="90"/>
      <c r="C1063" s="91" t="s">
        <v>307</v>
      </c>
      <c r="D1063" s="90"/>
      <c r="E1063" s="83">
        <v>2</v>
      </c>
      <c r="F1063" s="16"/>
      <c r="G1063" s="16"/>
      <c r="H1063" s="17"/>
      <c r="I1063" s="17"/>
      <c r="J1063" s="17" t="s">
        <v>317</v>
      </c>
      <c r="K1063" s="83"/>
      <c r="L1063" s="89"/>
      <c r="M1063" s="16"/>
    </row>
    <row r="1064" spans="1:13" s="86" customFormat="1" ht="13.5" customHeight="1">
      <c r="A1064" s="79" t="str">
        <f>IF(B1064="Code",1+MAX(A$5:A1063),"")</f>
        <v/>
      </c>
      <c r="B1064" s="92"/>
      <c r="C1064" s="211" t="s">
        <v>356</v>
      </c>
      <c r="D1064" s="212"/>
      <c r="E1064" s="83">
        <v>3</v>
      </c>
      <c r="F1064" s="16"/>
      <c r="G1064" s="16"/>
      <c r="H1064" s="17"/>
      <c r="I1064" s="18"/>
      <c r="J1064" s="17" t="s">
        <v>317</v>
      </c>
      <c r="K1064" s="83"/>
      <c r="L1064" s="89"/>
      <c r="M1064" s="16"/>
    </row>
    <row r="1065" spans="1:13" s="86" customFormat="1" ht="13.5">
      <c r="A1065" s="79" t="str">
        <f>IF(B1065="Code",1+MAX(A$5:A1064),"")</f>
        <v/>
      </c>
      <c r="B1065" s="93"/>
      <c r="C1065" s="213"/>
      <c r="D1065" s="214"/>
      <c r="E1065" s="94">
        <v>4</v>
      </c>
      <c r="F1065" s="16"/>
      <c r="G1065" s="16"/>
      <c r="H1065" s="17"/>
      <c r="I1065" s="17"/>
      <c r="J1065" s="17" t="s">
        <v>317</v>
      </c>
      <c r="K1065" s="83"/>
      <c r="L1065" s="89"/>
      <c r="M1065" s="16"/>
    </row>
    <row r="1066" spans="1:13" s="86" customFormat="1" ht="13.5">
      <c r="A1066" s="79" t="str">
        <f>IF(B1066="Code",1+MAX(A$5:A1065),"")</f>
        <v/>
      </c>
      <c r="B1066" s="95" t="s">
        <v>355</v>
      </c>
      <c r="C1066" s="109"/>
      <c r="D1066" s="96" t="str">
        <f>IF(ISNUMBER(C1066),VLOOKUP(C1066,Approaches,2,0),"")</f>
        <v/>
      </c>
      <c r="E1066" s="83">
        <v>5</v>
      </c>
      <c r="F1066" s="16"/>
      <c r="G1066" s="17"/>
      <c r="H1066" s="110"/>
      <c r="I1066" s="19"/>
      <c r="J1066" s="17" t="s">
        <v>317</v>
      </c>
      <c r="K1066" s="94"/>
      <c r="L1066" s="89"/>
      <c r="M1066" s="16"/>
    </row>
    <row r="1067" spans="1:13" s="86" customFormat="1" ht="13.5">
      <c r="A1067" s="79"/>
      <c r="B1067" s="95" t="s">
        <v>355</v>
      </c>
      <c r="C1067" s="109"/>
      <c r="D1067" s="93" t="str">
        <f>IF(ISNUMBER(C1067),VLOOKUP(C1067,Approaches,2,0),"")</f>
        <v/>
      </c>
      <c r="E1067" s="83">
        <v>6</v>
      </c>
      <c r="F1067" s="16"/>
      <c r="G1067" s="17"/>
      <c r="H1067" s="110"/>
      <c r="I1067" s="19"/>
      <c r="J1067" s="17"/>
      <c r="K1067" s="94"/>
      <c r="L1067" s="89"/>
      <c r="M1067" s="16"/>
    </row>
    <row r="1068" spans="1:13" s="86" customFormat="1" ht="13.5">
      <c r="A1068" s="79"/>
      <c r="B1068" s="95" t="s">
        <v>355</v>
      </c>
      <c r="C1068" s="109"/>
      <c r="D1068" s="93" t="str">
        <f>IF(ISNUMBER(C1068),VLOOKUP(C1068,Approaches,2,0),"")</f>
        <v/>
      </c>
      <c r="E1068" s="83">
        <v>7</v>
      </c>
      <c r="F1068" s="16"/>
      <c r="G1068" s="17"/>
      <c r="H1068" s="110"/>
      <c r="I1068" s="19"/>
      <c r="J1068" s="17"/>
      <c r="K1068" s="94"/>
      <c r="L1068" s="89"/>
      <c r="M1068" s="16"/>
    </row>
    <row r="1069" spans="1:13" s="86" customFormat="1" ht="13.5">
      <c r="A1069" s="79"/>
      <c r="B1069" s="95" t="s">
        <v>355</v>
      </c>
      <c r="C1069" s="109"/>
      <c r="D1069" s="93" t="str">
        <f>IF(ISNUMBER(C1069),VLOOKUP(C1069,Approaches,2,0),"")</f>
        <v/>
      </c>
      <c r="E1069" s="83">
        <v>8</v>
      </c>
      <c r="F1069" s="16"/>
      <c r="G1069" s="17"/>
      <c r="H1069" s="110"/>
      <c r="I1069" s="19"/>
      <c r="J1069" s="17"/>
      <c r="K1069" s="94"/>
      <c r="L1069" s="89"/>
      <c r="M1069" s="16"/>
    </row>
    <row r="1070" spans="1:13" s="86" customFormat="1" ht="13.5">
      <c r="A1070" s="79"/>
      <c r="B1070" s="95" t="s">
        <v>355</v>
      </c>
      <c r="C1070" s="109"/>
      <c r="D1070" s="97" t="str">
        <f>IF(ISNUMBER(C1070),VLOOKUP(C1070,Approaches,2,0),"")</f>
        <v/>
      </c>
      <c r="E1070" s="83">
        <v>9</v>
      </c>
      <c r="F1070" s="16"/>
      <c r="G1070" s="17"/>
      <c r="H1070" s="110"/>
      <c r="I1070" s="19"/>
      <c r="J1070" s="17"/>
      <c r="K1070" s="94"/>
      <c r="L1070" s="89"/>
      <c r="M1070" s="16"/>
    </row>
    <row r="1071" spans="1:13" s="86" customFormat="1" ht="14.25" thickBot="1">
      <c r="A1071" s="79"/>
      <c r="B1071" s="98"/>
      <c r="C1071" s="98"/>
      <c r="D1071" s="93"/>
      <c r="E1071" s="83">
        <v>10</v>
      </c>
      <c r="F1071" s="16"/>
      <c r="G1071" s="17"/>
      <c r="H1071" s="110"/>
      <c r="I1071" s="20"/>
      <c r="J1071" s="17"/>
      <c r="K1071" s="94"/>
      <c r="L1071" s="89"/>
      <c r="M1071" s="16"/>
    </row>
    <row r="1072" spans="1:13" s="86" customFormat="1" ht="14.25" thickBot="1">
      <c r="A1072" s="79" t="str">
        <f>IF(B1072="Code",1+MAX(A$5:A1066),"")</f>
        <v/>
      </c>
      <c r="B1072" s="99"/>
      <c r="C1072" s="99"/>
      <c r="D1072" s="99"/>
      <c r="E1072" s="100"/>
      <c r="F1072" s="101"/>
      <c r="G1072" s="99" t="s">
        <v>259</v>
      </c>
      <c r="H1072" s="102">
        <f>B1062</f>
        <v>1109331</v>
      </c>
      <c r="I1072" s="111"/>
      <c r="J1072" s="100" t="s">
        <v>317</v>
      </c>
      <c r="K1072" s="100"/>
      <c r="L1072" s="100"/>
      <c r="M1072" s="100"/>
    </row>
    <row r="1073" spans="1:13" s="86" customFormat="1" ht="14.25" thickBot="1">
      <c r="A1073" s="79">
        <f>IF(B1073="Code",1+MAX(A$5:A1072),"")</f>
        <v>90</v>
      </c>
      <c r="B1073" s="80" t="s">
        <v>254</v>
      </c>
      <c r="C1073" s="80"/>
      <c r="D1073" s="81" t="s">
        <v>255</v>
      </c>
      <c r="E1073" s="82"/>
      <c r="F1073" s="81" t="s">
        <v>256</v>
      </c>
      <c r="G1073" s="81" t="s">
        <v>257</v>
      </c>
      <c r="H1073" s="82" t="s">
        <v>253</v>
      </c>
      <c r="I1073" s="82" t="s">
        <v>258</v>
      </c>
      <c r="J1073" s="82" t="s">
        <v>316</v>
      </c>
      <c r="K1073" s="83"/>
      <c r="L1073" s="84" t="str">
        <f>IF(AND(ISNUMBER(I1084),ISNUMBER(H1084)),"OK","")</f>
        <v/>
      </c>
      <c r="M1073" s="85"/>
    </row>
    <row r="1074" spans="1:13" s="86" customFormat="1" ht="13.5">
      <c r="A1074" s="79" t="str">
        <f>IF(B1074="Code",1+MAX(A$5:A1073),"")</f>
        <v/>
      </c>
      <c r="B1074" s="87">
        <f>VLOOKUP(A1073,BasicHeadings,2,0)</f>
        <v>1109351</v>
      </c>
      <c r="C1074" s="88"/>
      <c r="D1074" s="87" t="str">
        <f>VLOOKUP(B1074,Step1EN,2,0)</f>
        <v>Veterinary and other services for pets</v>
      </c>
      <c r="E1074" s="83">
        <v>1</v>
      </c>
      <c r="F1074" s="16"/>
      <c r="G1074" s="16"/>
      <c r="H1074" s="17"/>
      <c r="I1074" s="17"/>
      <c r="J1074" s="17" t="s">
        <v>317</v>
      </c>
      <c r="K1074" s="83"/>
      <c r="L1074" s="89"/>
      <c r="M1074" s="16"/>
    </row>
    <row r="1075" spans="1:13" s="86" customFormat="1" ht="15" customHeight="1">
      <c r="A1075" s="79" t="str">
        <f>IF(B1075="Code",1+MAX(A$5:A1074),"")</f>
        <v/>
      </c>
      <c r="B1075" s="90"/>
      <c r="C1075" s="91" t="s">
        <v>307</v>
      </c>
      <c r="D1075" s="90"/>
      <c r="E1075" s="83">
        <v>2</v>
      </c>
      <c r="F1075" s="16"/>
      <c r="G1075" s="16"/>
      <c r="H1075" s="17"/>
      <c r="I1075" s="17"/>
      <c r="J1075" s="17" t="s">
        <v>317</v>
      </c>
      <c r="K1075" s="83"/>
      <c r="L1075" s="89"/>
      <c r="M1075" s="16"/>
    </row>
    <row r="1076" spans="1:13" s="86" customFormat="1" ht="13.5" customHeight="1">
      <c r="A1076" s="79" t="str">
        <f>IF(B1076="Code",1+MAX(A$5:A1075),"")</f>
        <v/>
      </c>
      <c r="B1076" s="92"/>
      <c r="C1076" s="211" t="s">
        <v>356</v>
      </c>
      <c r="D1076" s="212"/>
      <c r="E1076" s="83">
        <v>3</v>
      </c>
      <c r="F1076" s="16"/>
      <c r="G1076" s="16"/>
      <c r="H1076" s="17"/>
      <c r="I1076" s="18"/>
      <c r="J1076" s="17" t="s">
        <v>317</v>
      </c>
      <c r="K1076" s="83"/>
      <c r="L1076" s="89"/>
      <c r="M1076" s="16"/>
    </row>
    <row r="1077" spans="1:13" s="86" customFormat="1" ht="13.5">
      <c r="A1077" s="79" t="str">
        <f>IF(B1077="Code",1+MAX(A$5:A1076),"")</f>
        <v/>
      </c>
      <c r="B1077" s="93"/>
      <c r="C1077" s="213"/>
      <c r="D1077" s="214"/>
      <c r="E1077" s="94">
        <v>4</v>
      </c>
      <c r="F1077" s="16"/>
      <c r="G1077" s="16"/>
      <c r="H1077" s="17"/>
      <c r="I1077" s="17"/>
      <c r="J1077" s="17" t="s">
        <v>317</v>
      </c>
      <c r="K1077" s="83"/>
      <c r="L1077" s="89"/>
      <c r="M1077" s="16"/>
    </row>
    <row r="1078" spans="1:13" s="86" customFormat="1" ht="13.5">
      <c r="A1078" s="79" t="str">
        <f>IF(B1078="Code",1+MAX(A$5:A1077),"")</f>
        <v/>
      </c>
      <c r="B1078" s="95" t="s">
        <v>355</v>
      </c>
      <c r="C1078" s="109"/>
      <c r="D1078" s="96" t="str">
        <f>IF(ISNUMBER(C1078),VLOOKUP(C1078,Approaches,2,0),"")</f>
        <v/>
      </c>
      <c r="E1078" s="83">
        <v>5</v>
      </c>
      <c r="F1078" s="16"/>
      <c r="G1078" s="17"/>
      <c r="H1078" s="110"/>
      <c r="I1078" s="19"/>
      <c r="J1078" s="17" t="s">
        <v>317</v>
      </c>
      <c r="K1078" s="94"/>
      <c r="L1078" s="89"/>
      <c r="M1078" s="16"/>
    </row>
    <row r="1079" spans="1:13" s="86" customFormat="1" ht="13.5">
      <c r="A1079" s="79"/>
      <c r="B1079" s="95" t="s">
        <v>355</v>
      </c>
      <c r="C1079" s="109"/>
      <c r="D1079" s="93" t="str">
        <f>IF(ISNUMBER(C1079),VLOOKUP(C1079,Approaches,2,0),"")</f>
        <v/>
      </c>
      <c r="E1079" s="83">
        <v>6</v>
      </c>
      <c r="F1079" s="16"/>
      <c r="G1079" s="17"/>
      <c r="H1079" s="110"/>
      <c r="I1079" s="19"/>
      <c r="J1079" s="17"/>
      <c r="K1079" s="94"/>
      <c r="L1079" s="89"/>
      <c r="M1079" s="16"/>
    </row>
    <row r="1080" spans="1:13" s="86" customFormat="1" ht="13.5">
      <c r="A1080" s="79"/>
      <c r="B1080" s="95" t="s">
        <v>355</v>
      </c>
      <c r="C1080" s="109"/>
      <c r="D1080" s="93" t="str">
        <f>IF(ISNUMBER(C1080),VLOOKUP(C1080,Approaches,2,0),"")</f>
        <v/>
      </c>
      <c r="E1080" s="83">
        <v>7</v>
      </c>
      <c r="F1080" s="16"/>
      <c r="G1080" s="17"/>
      <c r="H1080" s="110"/>
      <c r="I1080" s="19"/>
      <c r="J1080" s="17"/>
      <c r="K1080" s="94"/>
      <c r="L1080" s="89"/>
      <c r="M1080" s="16"/>
    </row>
    <row r="1081" spans="1:13" s="86" customFormat="1" ht="13.5">
      <c r="A1081" s="79"/>
      <c r="B1081" s="95" t="s">
        <v>355</v>
      </c>
      <c r="C1081" s="109"/>
      <c r="D1081" s="93" t="str">
        <f>IF(ISNUMBER(C1081),VLOOKUP(C1081,Approaches,2,0),"")</f>
        <v/>
      </c>
      <c r="E1081" s="83">
        <v>8</v>
      </c>
      <c r="F1081" s="16"/>
      <c r="G1081" s="17"/>
      <c r="H1081" s="110"/>
      <c r="I1081" s="19"/>
      <c r="J1081" s="17"/>
      <c r="K1081" s="94"/>
      <c r="L1081" s="89"/>
      <c r="M1081" s="16"/>
    </row>
    <row r="1082" spans="1:13" s="86" customFormat="1" ht="13.5">
      <c r="A1082" s="79"/>
      <c r="B1082" s="95" t="s">
        <v>355</v>
      </c>
      <c r="C1082" s="109"/>
      <c r="D1082" s="97" t="str">
        <f>IF(ISNUMBER(C1082),VLOOKUP(C1082,Approaches,2,0),"")</f>
        <v/>
      </c>
      <c r="E1082" s="83">
        <v>9</v>
      </c>
      <c r="F1082" s="16"/>
      <c r="G1082" s="17"/>
      <c r="H1082" s="110"/>
      <c r="I1082" s="19"/>
      <c r="J1082" s="17"/>
      <c r="K1082" s="94"/>
      <c r="L1082" s="89"/>
      <c r="M1082" s="16"/>
    </row>
    <row r="1083" spans="1:13" s="86" customFormat="1" ht="14.25" thickBot="1">
      <c r="A1083" s="79"/>
      <c r="B1083" s="98"/>
      <c r="C1083" s="98"/>
      <c r="D1083" s="93"/>
      <c r="E1083" s="83">
        <v>10</v>
      </c>
      <c r="F1083" s="16"/>
      <c r="G1083" s="17"/>
      <c r="H1083" s="110"/>
      <c r="I1083" s="20"/>
      <c r="J1083" s="17"/>
      <c r="K1083" s="94"/>
      <c r="L1083" s="89"/>
      <c r="M1083" s="16"/>
    </row>
    <row r="1084" spans="1:13" s="86" customFormat="1" ht="14.25" thickBot="1">
      <c r="A1084" s="79" t="str">
        <f>IF(B1084="Code",1+MAX(A$5:A1078),"")</f>
        <v/>
      </c>
      <c r="B1084" s="99"/>
      <c r="C1084" s="99"/>
      <c r="D1084" s="99"/>
      <c r="E1084" s="100"/>
      <c r="F1084" s="101"/>
      <c r="G1084" s="99" t="s">
        <v>259</v>
      </c>
      <c r="H1084" s="102">
        <f>B1074</f>
        <v>1109351</v>
      </c>
      <c r="I1084" s="111"/>
      <c r="J1084" s="100" t="s">
        <v>317</v>
      </c>
      <c r="K1084" s="100"/>
      <c r="L1084" s="100"/>
      <c r="M1084" s="100"/>
    </row>
    <row r="1085" spans="1:13" s="86" customFormat="1" ht="14.25" thickBot="1">
      <c r="A1085" s="79">
        <f>IF(B1085="Code",1+MAX(A$5:A1084),"")</f>
        <v>91</v>
      </c>
      <c r="B1085" s="80" t="s">
        <v>254</v>
      </c>
      <c r="C1085" s="80"/>
      <c r="D1085" s="81" t="s">
        <v>255</v>
      </c>
      <c r="E1085" s="82"/>
      <c r="F1085" s="81" t="s">
        <v>256</v>
      </c>
      <c r="G1085" s="81" t="s">
        <v>257</v>
      </c>
      <c r="H1085" s="82" t="s">
        <v>253</v>
      </c>
      <c r="I1085" s="82" t="s">
        <v>258</v>
      </c>
      <c r="J1085" s="82" t="s">
        <v>316</v>
      </c>
      <c r="K1085" s="83"/>
      <c r="L1085" s="84" t="str">
        <f>IF(AND(ISNUMBER(I1096),ISNUMBER(H1096)),"OK","")</f>
        <v/>
      </c>
      <c r="M1085" s="85"/>
    </row>
    <row r="1086" spans="1:13" s="86" customFormat="1" ht="13.5">
      <c r="A1086" s="79" t="str">
        <f>IF(B1086="Code",1+MAX(A$5:A1085),"")</f>
        <v/>
      </c>
      <c r="B1086" s="87">
        <f>VLOOKUP(A1085,BasicHeadings,2,0)</f>
        <v>1109411</v>
      </c>
      <c r="C1086" s="88"/>
      <c r="D1086" s="87" t="str">
        <f>VLOOKUP(B1086,Step1EN,2,0)</f>
        <v>Recreational and sporting services</v>
      </c>
      <c r="E1086" s="83">
        <v>1</v>
      </c>
      <c r="F1086" s="16"/>
      <c r="G1086" s="16"/>
      <c r="H1086" s="17"/>
      <c r="I1086" s="17"/>
      <c r="J1086" s="17" t="s">
        <v>317</v>
      </c>
      <c r="K1086" s="83"/>
      <c r="L1086" s="89"/>
      <c r="M1086" s="16"/>
    </row>
    <row r="1087" spans="1:13" s="86" customFormat="1" ht="15" customHeight="1">
      <c r="A1087" s="79" t="str">
        <f>IF(B1087="Code",1+MAX(A$5:A1086),"")</f>
        <v/>
      </c>
      <c r="B1087" s="90"/>
      <c r="C1087" s="91" t="s">
        <v>307</v>
      </c>
      <c r="D1087" s="90"/>
      <c r="E1087" s="83">
        <v>2</v>
      </c>
      <c r="F1087" s="16"/>
      <c r="G1087" s="16"/>
      <c r="H1087" s="17"/>
      <c r="I1087" s="17"/>
      <c r="J1087" s="17" t="s">
        <v>317</v>
      </c>
      <c r="K1087" s="83"/>
      <c r="L1087" s="89"/>
      <c r="M1087" s="16"/>
    </row>
    <row r="1088" spans="1:13" s="86" customFormat="1" ht="13.5" customHeight="1">
      <c r="A1088" s="79" t="str">
        <f>IF(B1088="Code",1+MAX(A$5:A1087),"")</f>
        <v/>
      </c>
      <c r="B1088" s="92"/>
      <c r="C1088" s="211" t="s">
        <v>356</v>
      </c>
      <c r="D1088" s="212"/>
      <c r="E1088" s="83">
        <v>3</v>
      </c>
      <c r="F1088" s="16"/>
      <c r="G1088" s="16"/>
      <c r="H1088" s="17"/>
      <c r="I1088" s="18"/>
      <c r="J1088" s="17" t="s">
        <v>317</v>
      </c>
      <c r="K1088" s="83"/>
      <c r="L1088" s="89"/>
      <c r="M1088" s="16"/>
    </row>
    <row r="1089" spans="1:13" s="86" customFormat="1" ht="13.5">
      <c r="A1089" s="79" t="str">
        <f>IF(B1089="Code",1+MAX(A$5:A1088),"")</f>
        <v/>
      </c>
      <c r="B1089" s="93"/>
      <c r="C1089" s="213"/>
      <c r="D1089" s="214"/>
      <c r="E1089" s="94">
        <v>4</v>
      </c>
      <c r="F1089" s="16"/>
      <c r="G1089" s="16"/>
      <c r="H1089" s="17"/>
      <c r="I1089" s="17"/>
      <c r="J1089" s="17" t="s">
        <v>317</v>
      </c>
      <c r="K1089" s="83"/>
      <c r="L1089" s="89"/>
      <c r="M1089" s="16"/>
    </row>
    <row r="1090" spans="1:13" s="86" customFormat="1" ht="13.5">
      <c r="A1090" s="79" t="str">
        <f>IF(B1090="Code",1+MAX(A$5:A1089),"")</f>
        <v/>
      </c>
      <c r="B1090" s="95" t="s">
        <v>355</v>
      </c>
      <c r="C1090" s="109"/>
      <c r="D1090" s="96" t="str">
        <f>IF(ISNUMBER(C1090),VLOOKUP(C1090,Approaches,2,0),"")</f>
        <v/>
      </c>
      <c r="E1090" s="83">
        <v>5</v>
      </c>
      <c r="F1090" s="16"/>
      <c r="G1090" s="17"/>
      <c r="H1090" s="110"/>
      <c r="I1090" s="19"/>
      <c r="J1090" s="17" t="s">
        <v>317</v>
      </c>
      <c r="K1090" s="94"/>
      <c r="L1090" s="89"/>
      <c r="M1090" s="16"/>
    </row>
    <row r="1091" spans="1:13" s="86" customFormat="1" ht="13.5">
      <c r="A1091" s="79"/>
      <c r="B1091" s="95" t="s">
        <v>355</v>
      </c>
      <c r="C1091" s="109"/>
      <c r="D1091" s="93" t="str">
        <f>IF(ISNUMBER(C1091),VLOOKUP(C1091,Approaches,2,0),"")</f>
        <v/>
      </c>
      <c r="E1091" s="83">
        <v>6</v>
      </c>
      <c r="F1091" s="16"/>
      <c r="G1091" s="17"/>
      <c r="H1091" s="110"/>
      <c r="I1091" s="19"/>
      <c r="J1091" s="17"/>
      <c r="K1091" s="94"/>
      <c r="L1091" s="89"/>
      <c r="M1091" s="16"/>
    </row>
    <row r="1092" spans="1:13" s="86" customFormat="1" ht="13.5">
      <c r="A1092" s="79"/>
      <c r="B1092" s="95" t="s">
        <v>355</v>
      </c>
      <c r="C1092" s="109"/>
      <c r="D1092" s="93" t="str">
        <f>IF(ISNUMBER(C1092),VLOOKUP(C1092,Approaches,2,0),"")</f>
        <v/>
      </c>
      <c r="E1092" s="83">
        <v>7</v>
      </c>
      <c r="F1092" s="16"/>
      <c r="G1092" s="17"/>
      <c r="H1092" s="110"/>
      <c r="I1092" s="19"/>
      <c r="J1092" s="17"/>
      <c r="K1092" s="94"/>
      <c r="L1092" s="89"/>
      <c r="M1092" s="16"/>
    </row>
    <row r="1093" spans="1:13" s="86" customFormat="1" ht="13.5">
      <c r="A1093" s="79"/>
      <c r="B1093" s="95" t="s">
        <v>355</v>
      </c>
      <c r="C1093" s="109"/>
      <c r="D1093" s="93" t="str">
        <f>IF(ISNUMBER(C1093),VLOOKUP(C1093,Approaches,2,0),"")</f>
        <v/>
      </c>
      <c r="E1093" s="83">
        <v>8</v>
      </c>
      <c r="F1093" s="16"/>
      <c r="G1093" s="17"/>
      <c r="H1093" s="110"/>
      <c r="I1093" s="19"/>
      <c r="J1093" s="17"/>
      <c r="K1093" s="94"/>
      <c r="L1093" s="89"/>
      <c r="M1093" s="16"/>
    </row>
    <row r="1094" spans="1:13" s="86" customFormat="1" ht="13.5">
      <c r="A1094" s="79"/>
      <c r="B1094" s="95" t="s">
        <v>355</v>
      </c>
      <c r="C1094" s="109"/>
      <c r="D1094" s="97" t="str">
        <f>IF(ISNUMBER(C1094),VLOOKUP(C1094,Approaches,2,0),"")</f>
        <v/>
      </c>
      <c r="E1094" s="83">
        <v>9</v>
      </c>
      <c r="F1094" s="16"/>
      <c r="G1094" s="17"/>
      <c r="H1094" s="110"/>
      <c r="I1094" s="19"/>
      <c r="J1094" s="17"/>
      <c r="K1094" s="94"/>
      <c r="L1094" s="89"/>
      <c r="M1094" s="16"/>
    </row>
    <row r="1095" spans="1:13" s="86" customFormat="1" ht="14.25" thickBot="1">
      <c r="A1095" s="79"/>
      <c r="B1095" s="98"/>
      <c r="C1095" s="98"/>
      <c r="D1095" s="93"/>
      <c r="E1095" s="83">
        <v>10</v>
      </c>
      <c r="F1095" s="16"/>
      <c r="G1095" s="17"/>
      <c r="H1095" s="110"/>
      <c r="I1095" s="20"/>
      <c r="J1095" s="17"/>
      <c r="K1095" s="94"/>
      <c r="L1095" s="89"/>
      <c r="M1095" s="16"/>
    </row>
    <row r="1096" spans="1:13" s="86" customFormat="1" ht="14.25" thickBot="1">
      <c r="A1096" s="79" t="str">
        <f>IF(B1096="Code",1+MAX(A$5:A1090),"")</f>
        <v/>
      </c>
      <c r="B1096" s="99"/>
      <c r="C1096" s="99"/>
      <c r="D1096" s="99"/>
      <c r="E1096" s="100"/>
      <c r="F1096" s="101"/>
      <c r="G1096" s="99" t="s">
        <v>259</v>
      </c>
      <c r="H1096" s="102">
        <f>B1086</f>
        <v>1109411</v>
      </c>
      <c r="I1096" s="111"/>
      <c r="J1096" s="100" t="s">
        <v>317</v>
      </c>
      <c r="K1096" s="100"/>
      <c r="L1096" s="100"/>
      <c r="M1096" s="100"/>
    </row>
    <row r="1097" spans="1:13" s="86" customFormat="1" ht="14.25" thickBot="1">
      <c r="A1097" s="79">
        <f>IF(B1097="Code",1+MAX(A$5:A1096),"")</f>
        <v>92</v>
      </c>
      <c r="B1097" s="80" t="s">
        <v>254</v>
      </c>
      <c r="C1097" s="80"/>
      <c r="D1097" s="81" t="s">
        <v>255</v>
      </c>
      <c r="E1097" s="82"/>
      <c r="F1097" s="81" t="s">
        <v>256</v>
      </c>
      <c r="G1097" s="81" t="s">
        <v>257</v>
      </c>
      <c r="H1097" s="82" t="s">
        <v>253</v>
      </c>
      <c r="I1097" s="82" t="s">
        <v>258</v>
      </c>
      <c r="J1097" s="82" t="s">
        <v>316</v>
      </c>
      <c r="K1097" s="83"/>
      <c r="L1097" s="84" t="str">
        <f>IF(AND(ISNUMBER(I1108),ISNUMBER(H1108)),"OK","")</f>
        <v/>
      </c>
      <c r="M1097" s="85"/>
    </row>
    <row r="1098" spans="1:13" s="86" customFormat="1" ht="13.5">
      <c r="A1098" s="79" t="str">
        <f>IF(B1098="Code",1+MAX(A$5:A1097),"")</f>
        <v/>
      </c>
      <c r="B1098" s="87">
        <f>VLOOKUP(A1097,BasicHeadings,2,0)</f>
        <v>1109421</v>
      </c>
      <c r="C1098" s="88"/>
      <c r="D1098" s="87" t="str">
        <f>VLOOKUP(B1098,Step1EN,2,0)</f>
        <v>Cultural services</v>
      </c>
      <c r="E1098" s="83">
        <v>1</v>
      </c>
      <c r="F1098" s="16"/>
      <c r="G1098" s="16"/>
      <c r="H1098" s="17"/>
      <c r="I1098" s="17"/>
      <c r="J1098" s="17" t="s">
        <v>317</v>
      </c>
      <c r="K1098" s="83"/>
      <c r="L1098" s="89"/>
      <c r="M1098" s="16"/>
    </row>
    <row r="1099" spans="1:13" s="86" customFormat="1" ht="15" customHeight="1">
      <c r="A1099" s="79" t="str">
        <f>IF(B1099="Code",1+MAX(A$5:A1098),"")</f>
        <v/>
      </c>
      <c r="B1099" s="90"/>
      <c r="C1099" s="91" t="s">
        <v>307</v>
      </c>
      <c r="D1099" s="90"/>
      <c r="E1099" s="83">
        <v>2</v>
      </c>
      <c r="F1099" s="16"/>
      <c r="G1099" s="16"/>
      <c r="H1099" s="17"/>
      <c r="I1099" s="17"/>
      <c r="J1099" s="17" t="s">
        <v>317</v>
      </c>
      <c r="K1099" s="83"/>
      <c r="L1099" s="89"/>
      <c r="M1099" s="16"/>
    </row>
    <row r="1100" spans="1:13" s="86" customFormat="1" ht="13.5" customHeight="1">
      <c r="A1100" s="79" t="str">
        <f>IF(B1100="Code",1+MAX(A$5:A1099),"")</f>
        <v/>
      </c>
      <c r="B1100" s="92"/>
      <c r="C1100" s="211" t="s">
        <v>356</v>
      </c>
      <c r="D1100" s="212"/>
      <c r="E1100" s="83">
        <v>3</v>
      </c>
      <c r="F1100" s="16"/>
      <c r="G1100" s="16"/>
      <c r="H1100" s="17"/>
      <c r="I1100" s="18"/>
      <c r="J1100" s="17" t="s">
        <v>317</v>
      </c>
      <c r="K1100" s="83"/>
      <c r="L1100" s="89"/>
      <c r="M1100" s="16"/>
    </row>
    <row r="1101" spans="1:13" s="86" customFormat="1" ht="13.5">
      <c r="A1101" s="79" t="str">
        <f>IF(B1101="Code",1+MAX(A$5:A1100),"")</f>
        <v/>
      </c>
      <c r="B1101" s="93"/>
      <c r="C1101" s="213"/>
      <c r="D1101" s="214"/>
      <c r="E1101" s="94">
        <v>4</v>
      </c>
      <c r="F1101" s="16"/>
      <c r="G1101" s="16"/>
      <c r="H1101" s="17"/>
      <c r="I1101" s="17"/>
      <c r="J1101" s="17" t="s">
        <v>317</v>
      </c>
      <c r="K1101" s="83"/>
      <c r="L1101" s="89"/>
      <c r="M1101" s="16"/>
    </row>
    <row r="1102" spans="1:13" s="86" customFormat="1" ht="13.5">
      <c r="A1102" s="79" t="str">
        <f>IF(B1102="Code",1+MAX(A$5:A1101),"")</f>
        <v/>
      </c>
      <c r="B1102" s="95" t="s">
        <v>355</v>
      </c>
      <c r="C1102" s="109"/>
      <c r="D1102" s="96" t="str">
        <f>IF(ISNUMBER(C1102),VLOOKUP(C1102,Approaches,2,0),"")</f>
        <v/>
      </c>
      <c r="E1102" s="83">
        <v>5</v>
      </c>
      <c r="F1102" s="16"/>
      <c r="G1102" s="17"/>
      <c r="H1102" s="110"/>
      <c r="I1102" s="19"/>
      <c r="J1102" s="17" t="s">
        <v>317</v>
      </c>
      <c r="K1102" s="94"/>
      <c r="L1102" s="89"/>
      <c r="M1102" s="16"/>
    </row>
    <row r="1103" spans="1:13" s="86" customFormat="1" ht="13.5">
      <c r="A1103" s="79"/>
      <c r="B1103" s="95" t="s">
        <v>355</v>
      </c>
      <c r="C1103" s="109"/>
      <c r="D1103" s="93" t="str">
        <f>IF(ISNUMBER(C1103),VLOOKUP(C1103,Approaches,2,0),"")</f>
        <v/>
      </c>
      <c r="E1103" s="83">
        <v>6</v>
      </c>
      <c r="F1103" s="16"/>
      <c r="G1103" s="17"/>
      <c r="H1103" s="110"/>
      <c r="I1103" s="19"/>
      <c r="J1103" s="17"/>
      <c r="K1103" s="94"/>
      <c r="L1103" s="89"/>
      <c r="M1103" s="16"/>
    </row>
    <row r="1104" spans="1:13" s="86" customFormat="1" ht="13.5">
      <c r="A1104" s="79"/>
      <c r="B1104" s="95" t="s">
        <v>355</v>
      </c>
      <c r="C1104" s="109"/>
      <c r="D1104" s="93" t="str">
        <f>IF(ISNUMBER(C1104),VLOOKUP(C1104,Approaches,2,0),"")</f>
        <v/>
      </c>
      <c r="E1104" s="83">
        <v>7</v>
      </c>
      <c r="F1104" s="16"/>
      <c r="G1104" s="17"/>
      <c r="H1104" s="110"/>
      <c r="I1104" s="19"/>
      <c r="J1104" s="17"/>
      <c r="K1104" s="94"/>
      <c r="L1104" s="89"/>
      <c r="M1104" s="16"/>
    </row>
    <row r="1105" spans="1:13" s="86" customFormat="1" ht="13.5">
      <c r="A1105" s="79"/>
      <c r="B1105" s="95" t="s">
        <v>355</v>
      </c>
      <c r="C1105" s="109"/>
      <c r="D1105" s="93" t="str">
        <f>IF(ISNUMBER(C1105),VLOOKUP(C1105,Approaches,2,0),"")</f>
        <v/>
      </c>
      <c r="E1105" s="83">
        <v>8</v>
      </c>
      <c r="F1105" s="16"/>
      <c r="G1105" s="17"/>
      <c r="H1105" s="110"/>
      <c r="I1105" s="19"/>
      <c r="J1105" s="17"/>
      <c r="K1105" s="94"/>
      <c r="L1105" s="89"/>
      <c r="M1105" s="16"/>
    </row>
    <row r="1106" spans="1:13" s="86" customFormat="1" ht="13.5">
      <c r="A1106" s="79"/>
      <c r="B1106" s="95" t="s">
        <v>355</v>
      </c>
      <c r="C1106" s="109"/>
      <c r="D1106" s="97" t="str">
        <f>IF(ISNUMBER(C1106),VLOOKUP(C1106,Approaches,2,0),"")</f>
        <v/>
      </c>
      <c r="E1106" s="83">
        <v>9</v>
      </c>
      <c r="F1106" s="16"/>
      <c r="G1106" s="17"/>
      <c r="H1106" s="110"/>
      <c r="I1106" s="19"/>
      <c r="J1106" s="17"/>
      <c r="K1106" s="94"/>
      <c r="L1106" s="89"/>
      <c r="M1106" s="16"/>
    </row>
    <row r="1107" spans="1:13" s="86" customFormat="1" ht="14.25" thickBot="1">
      <c r="A1107" s="79"/>
      <c r="B1107" s="98"/>
      <c r="C1107" s="98"/>
      <c r="D1107" s="93"/>
      <c r="E1107" s="83">
        <v>10</v>
      </c>
      <c r="F1107" s="16"/>
      <c r="G1107" s="17"/>
      <c r="H1107" s="110"/>
      <c r="I1107" s="20"/>
      <c r="J1107" s="17"/>
      <c r="K1107" s="94"/>
      <c r="L1107" s="89"/>
      <c r="M1107" s="16"/>
    </row>
    <row r="1108" spans="1:13" s="86" customFormat="1" ht="14.25" thickBot="1">
      <c r="A1108" s="79" t="str">
        <f>IF(B1108="Code",1+MAX(A$5:A1102),"")</f>
        <v/>
      </c>
      <c r="B1108" s="99"/>
      <c r="C1108" s="99"/>
      <c r="D1108" s="99"/>
      <c r="E1108" s="100"/>
      <c r="F1108" s="101"/>
      <c r="G1108" s="99" t="s">
        <v>259</v>
      </c>
      <c r="H1108" s="102">
        <f>B1098</f>
        <v>1109421</v>
      </c>
      <c r="I1108" s="111"/>
      <c r="J1108" s="100" t="s">
        <v>317</v>
      </c>
      <c r="K1108" s="100"/>
      <c r="L1108" s="100"/>
      <c r="M1108" s="100"/>
    </row>
    <row r="1109" spans="1:13" s="86" customFormat="1" ht="14.25" thickBot="1">
      <c r="A1109" s="79">
        <f>IF(B1109="Code",1+MAX(A$5:A1108),"")</f>
        <v>93</v>
      </c>
      <c r="B1109" s="80" t="s">
        <v>254</v>
      </c>
      <c r="C1109" s="80"/>
      <c r="D1109" s="81" t="s">
        <v>255</v>
      </c>
      <c r="E1109" s="82"/>
      <c r="F1109" s="81" t="s">
        <v>256</v>
      </c>
      <c r="G1109" s="81" t="s">
        <v>257</v>
      </c>
      <c r="H1109" s="82" t="s">
        <v>253</v>
      </c>
      <c r="I1109" s="82" t="s">
        <v>258</v>
      </c>
      <c r="J1109" s="82" t="s">
        <v>316</v>
      </c>
      <c r="K1109" s="83"/>
      <c r="L1109" s="84" t="str">
        <f>IF(AND(ISNUMBER(I1120),ISNUMBER(H1120)),"OK","")</f>
        <v/>
      </c>
      <c r="M1109" s="85"/>
    </row>
    <row r="1110" spans="1:13" s="86" customFormat="1" ht="13.5">
      <c r="A1110" s="79" t="str">
        <f>IF(B1110="Code",1+MAX(A$5:A1109),"")</f>
        <v/>
      </c>
      <c r="B1110" s="87">
        <f>VLOOKUP(A1109,BasicHeadings,2,0)</f>
        <v>1109431</v>
      </c>
      <c r="C1110" s="88"/>
      <c r="D1110" s="87" t="str">
        <f>VLOOKUP(B1110,Step1EN,2,0)</f>
        <v>Games of chance</v>
      </c>
      <c r="E1110" s="83">
        <v>1</v>
      </c>
      <c r="F1110" s="16"/>
      <c r="G1110" s="16"/>
      <c r="H1110" s="17"/>
      <c r="I1110" s="17"/>
      <c r="J1110" s="17" t="s">
        <v>317</v>
      </c>
      <c r="K1110" s="83"/>
      <c r="L1110" s="89"/>
      <c r="M1110" s="16"/>
    </row>
    <row r="1111" spans="1:13" s="86" customFormat="1" ht="15" customHeight="1">
      <c r="A1111" s="79" t="str">
        <f>IF(B1111="Code",1+MAX(A$5:A1110),"")</f>
        <v/>
      </c>
      <c r="B1111" s="90"/>
      <c r="C1111" s="91" t="s">
        <v>307</v>
      </c>
      <c r="D1111" s="90"/>
      <c r="E1111" s="83">
        <v>2</v>
      </c>
      <c r="F1111" s="16"/>
      <c r="G1111" s="16"/>
      <c r="H1111" s="17"/>
      <c r="I1111" s="17"/>
      <c r="J1111" s="17" t="s">
        <v>317</v>
      </c>
      <c r="K1111" s="83"/>
      <c r="L1111" s="89"/>
      <c r="M1111" s="16"/>
    </row>
    <row r="1112" spans="1:13" s="86" customFormat="1" ht="13.5" customHeight="1">
      <c r="A1112" s="79" t="str">
        <f>IF(B1112="Code",1+MAX(A$5:A1111),"")</f>
        <v/>
      </c>
      <c r="B1112" s="92"/>
      <c r="C1112" s="211" t="s">
        <v>356</v>
      </c>
      <c r="D1112" s="212"/>
      <c r="E1112" s="83">
        <v>3</v>
      </c>
      <c r="F1112" s="16"/>
      <c r="G1112" s="16"/>
      <c r="H1112" s="17"/>
      <c r="I1112" s="18"/>
      <c r="J1112" s="17" t="s">
        <v>317</v>
      </c>
      <c r="K1112" s="83"/>
      <c r="L1112" s="89"/>
      <c r="M1112" s="16"/>
    </row>
    <row r="1113" spans="1:13" s="86" customFormat="1" ht="13.5">
      <c r="A1113" s="79" t="str">
        <f>IF(B1113="Code",1+MAX(A$5:A1112),"")</f>
        <v/>
      </c>
      <c r="B1113" s="93"/>
      <c r="C1113" s="213"/>
      <c r="D1113" s="214"/>
      <c r="E1113" s="94">
        <v>4</v>
      </c>
      <c r="F1113" s="16"/>
      <c r="G1113" s="16"/>
      <c r="H1113" s="17"/>
      <c r="I1113" s="17"/>
      <c r="J1113" s="17" t="s">
        <v>317</v>
      </c>
      <c r="K1113" s="83"/>
      <c r="L1113" s="89"/>
      <c r="M1113" s="16"/>
    </row>
    <row r="1114" spans="1:13" s="86" customFormat="1" ht="13.5">
      <c r="A1114" s="79" t="str">
        <f>IF(B1114="Code",1+MAX(A$5:A1113),"")</f>
        <v/>
      </c>
      <c r="B1114" s="95" t="s">
        <v>355</v>
      </c>
      <c r="C1114" s="109"/>
      <c r="D1114" s="96" t="str">
        <f>IF(ISNUMBER(C1114),VLOOKUP(C1114,Approaches,2,0),"")</f>
        <v/>
      </c>
      <c r="E1114" s="83">
        <v>5</v>
      </c>
      <c r="F1114" s="16"/>
      <c r="G1114" s="17"/>
      <c r="H1114" s="110"/>
      <c r="I1114" s="19"/>
      <c r="J1114" s="17" t="s">
        <v>317</v>
      </c>
      <c r="K1114" s="94"/>
      <c r="L1114" s="89"/>
      <c r="M1114" s="16"/>
    </row>
    <row r="1115" spans="1:13" s="86" customFormat="1" ht="13.5">
      <c r="A1115" s="79"/>
      <c r="B1115" s="95" t="s">
        <v>355</v>
      </c>
      <c r="C1115" s="109"/>
      <c r="D1115" s="93" t="str">
        <f>IF(ISNUMBER(C1115),VLOOKUP(C1115,Approaches,2,0),"")</f>
        <v/>
      </c>
      <c r="E1115" s="83">
        <v>6</v>
      </c>
      <c r="F1115" s="16"/>
      <c r="G1115" s="17"/>
      <c r="H1115" s="110"/>
      <c r="I1115" s="19"/>
      <c r="J1115" s="17"/>
      <c r="K1115" s="94"/>
      <c r="L1115" s="89"/>
      <c r="M1115" s="16"/>
    </row>
    <row r="1116" spans="1:13" s="86" customFormat="1" ht="13.5">
      <c r="A1116" s="79"/>
      <c r="B1116" s="95" t="s">
        <v>355</v>
      </c>
      <c r="C1116" s="109"/>
      <c r="D1116" s="93" t="str">
        <f>IF(ISNUMBER(C1116),VLOOKUP(C1116,Approaches,2,0),"")</f>
        <v/>
      </c>
      <c r="E1116" s="83">
        <v>7</v>
      </c>
      <c r="F1116" s="16"/>
      <c r="G1116" s="17"/>
      <c r="H1116" s="110"/>
      <c r="I1116" s="19"/>
      <c r="J1116" s="17"/>
      <c r="K1116" s="94"/>
      <c r="L1116" s="89"/>
      <c r="M1116" s="16"/>
    </row>
    <row r="1117" spans="1:13" s="86" customFormat="1" ht="13.5">
      <c r="A1117" s="79"/>
      <c r="B1117" s="95" t="s">
        <v>355</v>
      </c>
      <c r="C1117" s="109"/>
      <c r="D1117" s="93" t="str">
        <f>IF(ISNUMBER(C1117),VLOOKUP(C1117,Approaches,2,0),"")</f>
        <v/>
      </c>
      <c r="E1117" s="83">
        <v>8</v>
      </c>
      <c r="F1117" s="16"/>
      <c r="G1117" s="17"/>
      <c r="H1117" s="110"/>
      <c r="I1117" s="19"/>
      <c r="J1117" s="17"/>
      <c r="K1117" s="94"/>
      <c r="L1117" s="89"/>
      <c r="M1117" s="16"/>
    </row>
    <row r="1118" spans="1:13" s="86" customFormat="1" ht="13.5">
      <c r="A1118" s="79"/>
      <c r="B1118" s="95" t="s">
        <v>355</v>
      </c>
      <c r="C1118" s="109"/>
      <c r="D1118" s="97" t="str">
        <f>IF(ISNUMBER(C1118),VLOOKUP(C1118,Approaches,2,0),"")</f>
        <v/>
      </c>
      <c r="E1118" s="83">
        <v>9</v>
      </c>
      <c r="F1118" s="16"/>
      <c r="G1118" s="17"/>
      <c r="H1118" s="110"/>
      <c r="I1118" s="19"/>
      <c r="J1118" s="17"/>
      <c r="K1118" s="94"/>
      <c r="L1118" s="89"/>
      <c r="M1118" s="16"/>
    </row>
    <row r="1119" spans="1:13" s="86" customFormat="1" ht="14.25" thickBot="1">
      <c r="A1119" s="79"/>
      <c r="B1119" s="98"/>
      <c r="C1119" s="98"/>
      <c r="D1119" s="93"/>
      <c r="E1119" s="83">
        <v>10</v>
      </c>
      <c r="F1119" s="16"/>
      <c r="G1119" s="17"/>
      <c r="H1119" s="110"/>
      <c r="I1119" s="20"/>
      <c r="J1119" s="17"/>
      <c r="K1119" s="94"/>
      <c r="L1119" s="89"/>
      <c r="M1119" s="16"/>
    </row>
    <row r="1120" spans="1:13" s="86" customFormat="1" ht="14.25" thickBot="1">
      <c r="A1120" s="79" t="str">
        <f>IF(B1120="Code",1+MAX(A$5:A1114),"")</f>
        <v/>
      </c>
      <c r="B1120" s="99"/>
      <c r="C1120" s="99"/>
      <c r="D1120" s="99"/>
      <c r="E1120" s="100"/>
      <c r="F1120" s="101"/>
      <c r="G1120" s="99" t="s">
        <v>259</v>
      </c>
      <c r="H1120" s="102">
        <f>B1110</f>
        <v>1109431</v>
      </c>
      <c r="I1120" s="111"/>
      <c r="J1120" s="100" t="s">
        <v>317</v>
      </c>
      <c r="K1120" s="100"/>
      <c r="L1120" s="100"/>
      <c r="M1120" s="100"/>
    </row>
    <row r="1121" spans="1:13" s="86" customFormat="1" ht="14.25" thickBot="1">
      <c r="A1121" s="79">
        <f>IF(B1121="Code",1+MAX(A$5:A1120),"")</f>
        <v>94</v>
      </c>
      <c r="B1121" s="80" t="s">
        <v>254</v>
      </c>
      <c r="C1121" s="80"/>
      <c r="D1121" s="81" t="s">
        <v>255</v>
      </c>
      <c r="E1121" s="82"/>
      <c r="F1121" s="81" t="s">
        <v>256</v>
      </c>
      <c r="G1121" s="81" t="s">
        <v>257</v>
      </c>
      <c r="H1121" s="82" t="s">
        <v>253</v>
      </c>
      <c r="I1121" s="82" t="s">
        <v>258</v>
      </c>
      <c r="J1121" s="82" t="s">
        <v>316</v>
      </c>
      <c r="K1121" s="83"/>
      <c r="L1121" s="84" t="str">
        <f>IF(AND(ISNUMBER(I1132),ISNUMBER(H1132)),"OK","")</f>
        <v/>
      </c>
      <c r="M1121" s="85"/>
    </row>
    <row r="1122" spans="1:13" s="86" customFormat="1" ht="13.5">
      <c r="A1122" s="79" t="str">
        <f>IF(B1122="Code",1+MAX(A$5:A1121),"")</f>
        <v/>
      </c>
      <c r="B1122" s="87">
        <f>VLOOKUP(A1121,BasicHeadings,2,0)</f>
        <v>1109511</v>
      </c>
      <c r="C1122" s="88"/>
      <c r="D1122" s="87" t="str">
        <f>VLOOKUP(B1122,Step1EN,2,0)</f>
        <v>Newspapers, books and stationery</v>
      </c>
      <c r="E1122" s="83">
        <v>1</v>
      </c>
      <c r="F1122" s="16"/>
      <c r="G1122" s="16"/>
      <c r="H1122" s="17"/>
      <c r="I1122" s="17"/>
      <c r="J1122" s="17" t="s">
        <v>317</v>
      </c>
      <c r="K1122" s="83"/>
      <c r="L1122" s="89"/>
      <c r="M1122" s="16"/>
    </row>
    <row r="1123" spans="1:13" s="86" customFormat="1" ht="15" customHeight="1">
      <c r="A1123" s="79" t="str">
        <f>IF(B1123="Code",1+MAX(A$5:A1122),"")</f>
        <v/>
      </c>
      <c r="B1123" s="90"/>
      <c r="C1123" s="91" t="s">
        <v>307</v>
      </c>
      <c r="D1123" s="90"/>
      <c r="E1123" s="83">
        <v>2</v>
      </c>
      <c r="F1123" s="16"/>
      <c r="G1123" s="16"/>
      <c r="H1123" s="17"/>
      <c r="I1123" s="17"/>
      <c r="J1123" s="17" t="s">
        <v>317</v>
      </c>
      <c r="K1123" s="83"/>
      <c r="L1123" s="89"/>
      <c r="M1123" s="16"/>
    </row>
    <row r="1124" spans="1:13" s="86" customFormat="1" ht="13.5" customHeight="1">
      <c r="A1124" s="79" t="str">
        <f>IF(B1124="Code",1+MAX(A$5:A1123),"")</f>
        <v/>
      </c>
      <c r="B1124" s="92"/>
      <c r="C1124" s="211" t="s">
        <v>356</v>
      </c>
      <c r="D1124" s="212"/>
      <c r="E1124" s="83">
        <v>3</v>
      </c>
      <c r="F1124" s="16"/>
      <c r="G1124" s="16"/>
      <c r="H1124" s="17"/>
      <c r="I1124" s="18"/>
      <c r="J1124" s="17" t="s">
        <v>317</v>
      </c>
      <c r="K1124" s="83"/>
      <c r="L1124" s="89"/>
      <c r="M1124" s="16"/>
    </row>
    <row r="1125" spans="1:13" s="86" customFormat="1" ht="13.5">
      <c r="A1125" s="79" t="str">
        <f>IF(B1125="Code",1+MAX(A$5:A1124),"")</f>
        <v/>
      </c>
      <c r="B1125" s="93"/>
      <c r="C1125" s="213"/>
      <c r="D1125" s="214"/>
      <c r="E1125" s="94">
        <v>4</v>
      </c>
      <c r="F1125" s="16"/>
      <c r="G1125" s="16"/>
      <c r="H1125" s="17"/>
      <c r="I1125" s="17"/>
      <c r="J1125" s="17" t="s">
        <v>317</v>
      </c>
      <c r="K1125" s="83"/>
      <c r="L1125" s="89"/>
      <c r="M1125" s="16"/>
    </row>
    <row r="1126" spans="1:13" s="86" customFormat="1" ht="13.5">
      <c r="A1126" s="79" t="str">
        <f>IF(B1126="Code",1+MAX(A$5:A1125),"")</f>
        <v/>
      </c>
      <c r="B1126" s="95" t="s">
        <v>355</v>
      </c>
      <c r="C1126" s="109"/>
      <c r="D1126" s="96" t="str">
        <f>IF(ISNUMBER(C1126),VLOOKUP(C1126,Approaches,2,0),"")</f>
        <v/>
      </c>
      <c r="E1126" s="83">
        <v>5</v>
      </c>
      <c r="F1126" s="16"/>
      <c r="G1126" s="17"/>
      <c r="H1126" s="110"/>
      <c r="I1126" s="19"/>
      <c r="J1126" s="17" t="s">
        <v>317</v>
      </c>
      <c r="K1126" s="94"/>
      <c r="L1126" s="89"/>
      <c r="M1126" s="16"/>
    </row>
    <row r="1127" spans="1:13" s="86" customFormat="1" ht="13.5">
      <c r="A1127" s="79"/>
      <c r="B1127" s="95" t="s">
        <v>355</v>
      </c>
      <c r="C1127" s="109"/>
      <c r="D1127" s="93" t="str">
        <f>IF(ISNUMBER(C1127),VLOOKUP(C1127,Approaches,2,0),"")</f>
        <v/>
      </c>
      <c r="E1127" s="83">
        <v>6</v>
      </c>
      <c r="F1127" s="16"/>
      <c r="G1127" s="17"/>
      <c r="H1127" s="110"/>
      <c r="I1127" s="19"/>
      <c r="J1127" s="17"/>
      <c r="K1127" s="94"/>
      <c r="L1127" s="89"/>
      <c r="M1127" s="16"/>
    </row>
    <row r="1128" spans="1:13" s="86" customFormat="1" ht="13.5">
      <c r="A1128" s="79"/>
      <c r="B1128" s="95" t="s">
        <v>355</v>
      </c>
      <c r="C1128" s="109"/>
      <c r="D1128" s="93" t="str">
        <f>IF(ISNUMBER(C1128),VLOOKUP(C1128,Approaches,2,0),"")</f>
        <v/>
      </c>
      <c r="E1128" s="83">
        <v>7</v>
      </c>
      <c r="F1128" s="16"/>
      <c r="G1128" s="17"/>
      <c r="H1128" s="110"/>
      <c r="I1128" s="19"/>
      <c r="J1128" s="17"/>
      <c r="K1128" s="94"/>
      <c r="L1128" s="89"/>
      <c r="M1128" s="16"/>
    </row>
    <row r="1129" spans="1:13" s="86" customFormat="1" ht="13.5">
      <c r="A1129" s="79"/>
      <c r="B1129" s="95" t="s">
        <v>355</v>
      </c>
      <c r="C1129" s="109"/>
      <c r="D1129" s="93" t="str">
        <f>IF(ISNUMBER(C1129),VLOOKUP(C1129,Approaches,2,0),"")</f>
        <v/>
      </c>
      <c r="E1129" s="83">
        <v>8</v>
      </c>
      <c r="F1129" s="16"/>
      <c r="G1129" s="17"/>
      <c r="H1129" s="110"/>
      <c r="I1129" s="19"/>
      <c r="J1129" s="17"/>
      <c r="K1129" s="94"/>
      <c r="L1129" s="89"/>
      <c r="M1129" s="16"/>
    </row>
    <row r="1130" spans="1:13" s="86" customFormat="1" ht="13.5">
      <c r="A1130" s="79"/>
      <c r="B1130" s="95" t="s">
        <v>355</v>
      </c>
      <c r="C1130" s="109"/>
      <c r="D1130" s="97" t="str">
        <f>IF(ISNUMBER(C1130),VLOOKUP(C1130,Approaches,2,0),"")</f>
        <v/>
      </c>
      <c r="E1130" s="83">
        <v>9</v>
      </c>
      <c r="F1130" s="16"/>
      <c r="G1130" s="17"/>
      <c r="H1130" s="110"/>
      <c r="I1130" s="19"/>
      <c r="J1130" s="17"/>
      <c r="K1130" s="94"/>
      <c r="L1130" s="89"/>
      <c r="M1130" s="16"/>
    </row>
    <row r="1131" spans="1:13" s="86" customFormat="1" ht="14.25" thickBot="1">
      <c r="A1131" s="79"/>
      <c r="B1131" s="98"/>
      <c r="C1131" s="98"/>
      <c r="D1131" s="93"/>
      <c r="E1131" s="83">
        <v>10</v>
      </c>
      <c r="F1131" s="16"/>
      <c r="G1131" s="17"/>
      <c r="H1131" s="110"/>
      <c r="I1131" s="20"/>
      <c r="J1131" s="17"/>
      <c r="K1131" s="94"/>
      <c r="L1131" s="89"/>
      <c r="M1131" s="16"/>
    </row>
    <row r="1132" spans="1:13" s="86" customFormat="1" ht="14.25" thickBot="1">
      <c r="A1132" s="79" t="str">
        <f>IF(B1132="Code",1+MAX(A$5:A1126),"")</f>
        <v/>
      </c>
      <c r="B1132" s="99"/>
      <c r="C1132" s="99"/>
      <c r="D1132" s="99"/>
      <c r="E1132" s="100"/>
      <c r="F1132" s="101"/>
      <c r="G1132" s="99" t="s">
        <v>259</v>
      </c>
      <c r="H1132" s="102">
        <f>B1122</f>
        <v>1109511</v>
      </c>
      <c r="I1132" s="111"/>
      <c r="J1132" s="100" t="s">
        <v>317</v>
      </c>
      <c r="K1132" s="100"/>
      <c r="L1132" s="100"/>
      <c r="M1132" s="100"/>
    </row>
    <row r="1133" spans="1:13" s="86" customFormat="1" ht="14.25" thickBot="1">
      <c r="A1133" s="79">
        <f>IF(B1133="Code",1+MAX(A$5:A1132),"")</f>
        <v>95</v>
      </c>
      <c r="B1133" s="80" t="s">
        <v>254</v>
      </c>
      <c r="C1133" s="80"/>
      <c r="D1133" s="81" t="s">
        <v>255</v>
      </c>
      <c r="E1133" s="82"/>
      <c r="F1133" s="81" t="s">
        <v>256</v>
      </c>
      <c r="G1133" s="81" t="s">
        <v>257</v>
      </c>
      <c r="H1133" s="82" t="s">
        <v>253</v>
      </c>
      <c r="I1133" s="82" t="s">
        <v>258</v>
      </c>
      <c r="J1133" s="82" t="s">
        <v>316</v>
      </c>
      <c r="K1133" s="83"/>
      <c r="L1133" s="84" t="str">
        <f>IF(AND(ISNUMBER(I1144),ISNUMBER(H1144)),"OK","")</f>
        <v/>
      </c>
      <c r="M1133" s="85"/>
    </row>
    <row r="1134" spans="1:13" s="86" customFormat="1" ht="13.5">
      <c r="A1134" s="79" t="str">
        <f>IF(B1134="Code",1+MAX(A$5:A1133),"")</f>
        <v/>
      </c>
      <c r="B1134" s="87">
        <f>VLOOKUP(A1133,BasicHeadings,2,0)</f>
        <v>1109611</v>
      </c>
      <c r="C1134" s="88"/>
      <c r="D1134" s="87" t="str">
        <f>VLOOKUP(B1134,Step1EN,2,0)</f>
        <v>Package holidays</v>
      </c>
      <c r="E1134" s="83">
        <v>1</v>
      </c>
      <c r="F1134" s="16"/>
      <c r="G1134" s="16"/>
      <c r="H1134" s="17"/>
      <c r="I1134" s="17"/>
      <c r="J1134" s="17" t="s">
        <v>317</v>
      </c>
      <c r="K1134" s="83"/>
      <c r="L1134" s="89"/>
      <c r="M1134" s="16"/>
    </row>
    <row r="1135" spans="1:13" s="86" customFormat="1" ht="15" customHeight="1">
      <c r="A1135" s="79" t="str">
        <f>IF(B1135="Code",1+MAX(A$5:A1134),"")</f>
        <v/>
      </c>
      <c r="B1135" s="90"/>
      <c r="C1135" s="91" t="s">
        <v>307</v>
      </c>
      <c r="D1135" s="90"/>
      <c r="E1135" s="83">
        <v>2</v>
      </c>
      <c r="F1135" s="16"/>
      <c r="G1135" s="16"/>
      <c r="H1135" s="17"/>
      <c r="I1135" s="17"/>
      <c r="J1135" s="17" t="s">
        <v>317</v>
      </c>
      <c r="K1135" s="83"/>
      <c r="L1135" s="89"/>
      <c r="M1135" s="16"/>
    </row>
    <row r="1136" spans="1:13" s="86" customFormat="1" ht="13.5" customHeight="1">
      <c r="A1136" s="79" t="str">
        <f>IF(B1136="Code",1+MAX(A$5:A1135),"")</f>
        <v/>
      </c>
      <c r="B1136" s="92"/>
      <c r="C1136" s="211" t="s">
        <v>356</v>
      </c>
      <c r="D1136" s="212"/>
      <c r="E1136" s="83">
        <v>3</v>
      </c>
      <c r="F1136" s="16"/>
      <c r="G1136" s="16"/>
      <c r="H1136" s="17"/>
      <c r="I1136" s="18"/>
      <c r="J1136" s="17" t="s">
        <v>317</v>
      </c>
      <c r="K1136" s="83"/>
      <c r="L1136" s="89"/>
      <c r="M1136" s="16"/>
    </row>
    <row r="1137" spans="1:13" s="86" customFormat="1" ht="13.5">
      <c r="A1137" s="79" t="str">
        <f>IF(B1137="Code",1+MAX(A$5:A1136),"")</f>
        <v/>
      </c>
      <c r="B1137" s="93"/>
      <c r="C1137" s="213"/>
      <c r="D1137" s="214"/>
      <c r="E1137" s="94">
        <v>4</v>
      </c>
      <c r="F1137" s="16"/>
      <c r="G1137" s="16"/>
      <c r="H1137" s="17"/>
      <c r="I1137" s="17"/>
      <c r="J1137" s="17" t="s">
        <v>317</v>
      </c>
      <c r="K1137" s="83"/>
      <c r="L1137" s="89"/>
      <c r="M1137" s="16"/>
    </row>
    <row r="1138" spans="1:13" s="86" customFormat="1" ht="13.5">
      <c r="A1138" s="79" t="str">
        <f>IF(B1138="Code",1+MAX(A$5:A1137),"")</f>
        <v/>
      </c>
      <c r="B1138" s="95" t="s">
        <v>355</v>
      </c>
      <c r="C1138" s="109"/>
      <c r="D1138" s="96" t="str">
        <f>IF(ISNUMBER(C1138),VLOOKUP(C1138,Approaches,2,0),"")</f>
        <v/>
      </c>
      <c r="E1138" s="83">
        <v>5</v>
      </c>
      <c r="F1138" s="16"/>
      <c r="G1138" s="17"/>
      <c r="H1138" s="110"/>
      <c r="I1138" s="19"/>
      <c r="J1138" s="17" t="s">
        <v>317</v>
      </c>
      <c r="K1138" s="94"/>
      <c r="L1138" s="89"/>
      <c r="M1138" s="16"/>
    </row>
    <row r="1139" spans="1:13" s="86" customFormat="1" ht="13.5">
      <c r="A1139" s="79"/>
      <c r="B1139" s="95" t="s">
        <v>355</v>
      </c>
      <c r="C1139" s="109"/>
      <c r="D1139" s="93" t="str">
        <f>IF(ISNUMBER(C1139),VLOOKUP(C1139,Approaches,2,0),"")</f>
        <v/>
      </c>
      <c r="E1139" s="83">
        <v>6</v>
      </c>
      <c r="F1139" s="16"/>
      <c r="G1139" s="17"/>
      <c r="H1139" s="110"/>
      <c r="I1139" s="19"/>
      <c r="J1139" s="17"/>
      <c r="K1139" s="94"/>
      <c r="L1139" s="89"/>
      <c r="M1139" s="16"/>
    </row>
    <row r="1140" spans="1:13" s="86" customFormat="1" ht="13.5">
      <c r="A1140" s="79"/>
      <c r="B1140" s="95" t="s">
        <v>355</v>
      </c>
      <c r="C1140" s="109"/>
      <c r="D1140" s="93" t="str">
        <f>IF(ISNUMBER(C1140),VLOOKUP(C1140,Approaches,2,0),"")</f>
        <v/>
      </c>
      <c r="E1140" s="83">
        <v>7</v>
      </c>
      <c r="F1140" s="16"/>
      <c r="G1140" s="17"/>
      <c r="H1140" s="110"/>
      <c r="I1140" s="19"/>
      <c r="J1140" s="17"/>
      <c r="K1140" s="94"/>
      <c r="L1140" s="89"/>
      <c r="M1140" s="16"/>
    </row>
    <row r="1141" spans="1:13" s="86" customFormat="1" ht="13.5">
      <c r="A1141" s="79"/>
      <c r="B1141" s="95" t="s">
        <v>355</v>
      </c>
      <c r="C1141" s="109"/>
      <c r="D1141" s="93" t="str">
        <f>IF(ISNUMBER(C1141),VLOOKUP(C1141,Approaches,2,0),"")</f>
        <v/>
      </c>
      <c r="E1141" s="83">
        <v>8</v>
      </c>
      <c r="F1141" s="16"/>
      <c r="G1141" s="17"/>
      <c r="H1141" s="110"/>
      <c r="I1141" s="19"/>
      <c r="J1141" s="17"/>
      <c r="K1141" s="94"/>
      <c r="L1141" s="89"/>
      <c r="M1141" s="16"/>
    </row>
    <row r="1142" spans="1:13" s="86" customFormat="1" ht="13.5">
      <c r="A1142" s="79"/>
      <c r="B1142" s="95" t="s">
        <v>355</v>
      </c>
      <c r="C1142" s="109"/>
      <c r="D1142" s="97" t="str">
        <f>IF(ISNUMBER(C1142),VLOOKUP(C1142,Approaches,2,0),"")</f>
        <v/>
      </c>
      <c r="E1142" s="83">
        <v>9</v>
      </c>
      <c r="F1142" s="16"/>
      <c r="G1142" s="17"/>
      <c r="H1142" s="110"/>
      <c r="I1142" s="19"/>
      <c r="J1142" s="17"/>
      <c r="K1142" s="94"/>
      <c r="L1142" s="89"/>
      <c r="M1142" s="16"/>
    </row>
    <row r="1143" spans="1:13" s="86" customFormat="1" ht="14.25" thickBot="1">
      <c r="A1143" s="79"/>
      <c r="B1143" s="98"/>
      <c r="C1143" s="98"/>
      <c r="D1143" s="93"/>
      <c r="E1143" s="83">
        <v>10</v>
      </c>
      <c r="F1143" s="16"/>
      <c r="G1143" s="17"/>
      <c r="H1143" s="110"/>
      <c r="I1143" s="20"/>
      <c r="J1143" s="17"/>
      <c r="K1143" s="94"/>
      <c r="L1143" s="89"/>
      <c r="M1143" s="16"/>
    </row>
    <row r="1144" spans="1:13" s="86" customFormat="1" ht="14.25" thickBot="1">
      <c r="A1144" s="79" t="str">
        <f>IF(B1144="Code",1+MAX(A$5:A1138),"")</f>
        <v/>
      </c>
      <c r="B1144" s="99"/>
      <c r="C1144" s="99"/>
      <c r="D1144" s="99"/>
      <c r="E1144" s="100"/>
      <c r="F1144" s="101"/>
      <c r="G1144" s="99" t="s">
        <v>259</v>
      </c>
      <c r="H1144" s="102">
        <f>B1134</f>
        <v>1109611</v>
      </c>
      <c r="I1144" s="111"/>
      <c r="J1144" s="100" t="s">
        <v>317</v>
      </c>
      <c r="K1144" s="100"/>
      <c r="L1144" s="100"/>
      <c r="M1144" s="100"/>
    </row>
    <row r="1145" spans="1:13" s="86" customFormat="1" ht="14.25" thickBot="1">
      <c r="A1145" s="79">
        <f>IF(B1145="Code",1+MAX(A$5:A1144),"")</f>
        <v>96</v>
      </c>
      <c r="B1145" s="80" t="s">
        <v>254</v>
      </c>
      <c r="C1145" s="80"/>
      <c r="D1145" s="81" t="s">
        <v>255</v>
      </c>
      <c r="E1145" s="82"/>
      <c r="F1145" s="81" t="s">
        <v>256</v>
      </c>
      <c r="G1145" s="81" t="s">
        <v>257</v>
      </c>
      <c r="H1145" s="82" t="s">
        <v>253</v>
      </c>
      <c r="I1145" s="82" t="s">
        <v>258</v>
      </c>
      <c r="J1145" s="82" t="s">
        <v>316</v>
      </c>
      <c r="K1145" s="83"/>
      <c r="L1145" s="84" t="str">
        <f>IF(AND(ISNUMBER(I1156),ISNUMBER(H1156)),"OK","")</f>
        <v/>
      </c>
      <c r="M1145" s="85"/>
    </row>
    <row r="1146" spans="1:13" s="86" customFormat="1" ht="13.5">
      <c r="A1146" s="79" t="str">
        <f>IF(B1146="Code",1+MAX(A$5:A1145),"")</f>
        <v/>
      </c>
      <c r="B1146" s="87">
        <f>VLOOKUP(A1145,BasicHeadings,2,0)</f>
        <v>1110111</v>
      </c>
      <c r="C1146" s="88"/>
      <c r="D1146" s="87" t="str">
        <f>VLOOKUP(B1146,Step1EN,2,0)</f>
        <v>Education</v>
      </c>
      <c r="E1146" s="83">
        <v>1</v>
      </c>
      <c r="F1146" s="16"/>
      <c r="G1146" s="16"/>
      <c r="H1146" s="17"/>
      <c r="I1146" s="17"/>
      <c r="J1146" s="17" t="s">
        <v>317</v>
      </c>
      <c r="K1146" s="83"/>
      <c r="L1146" s="89"/>
      <c r="M1146" s="16"/>
    </row>
    <row r="1147" spans="1:13" s="86" customFormat="1" ht="15" customHeight="1">
      <c r="A1147" s="79" t="str">
        <f>IF(B1147="Code",1+MAX(A$5:A1146),"")</f>
        <v/>
      </c>
      <c r="B1147" s="90"/>
      <c r="C1147" s="91" t="s">
        <v>307</v>
      </c>
      <c r="D1147" s="90"/>
      <c r="E1147" s="83">
        <v>2</v>
      </c>
      <c r="F1147" s="16"/>
      <c r="G1147" s="16"/>
      <c r="H1147" s="17"/>
      <c r="I1147" s="17"/>
      <c r="J1147" s="17" t="s">
        <v>317</v>
      </c>
      <c r="K1147" s="83"/>
      <c r="L1147" s="89"/>
      <c r="M1147" s="16"/>
    </row>
    <row r="1148" spans="1:13" s="86" customFormat="1" ht="13.5" customHeight="1">
      <c r="A1148" s="79" t="str">
        <f>IF(B1148="Code",1+MAX(A$5:A1147),"")</f>
        <v/>
      </c>
      <c r="B1148" s="92"/>
      <c r="C1148" s="211" t="s">
        <v>356</v>
      </c>
      <c r="D1148" s="212"/>
      <c r="E1148" s="83">
        <v>3</v>
      </c>
      <c r="F1148" s="16"/>
      <c r="G1148" s="16"/>
      <c r="H1148" s="17"/>
      <c r="I1148" s="18"/>
      <c r="J1148" s="17" t="s">
        <v>317</v>
      </c>
      <c r="K1148" s="83"/>
      <c r="L1148" s="89"/>
      <c r="M1148" s="16"/>
    </row>
    <row r="1149" spans="1:13" s="86" customFormat="1" ht="13.5">
      <c r="A1149" s="79" t="str">
        <f>IF(B1149="Code",1+MAX(A$5:A1148),"")</f>
        <v/>
      </c>
      <c r="B1149" s="93"/>
      <c r="C1149" s="213"/>
      <c r="D1149" s="214"/>
      <c r="E1149" s="94">
        <v>4</v>
      </c>
      <c r="F1149" s="16"/>
      <c r="G1149" s="16"/>
      <c r="H1149" s="17"/>
      <c r="I1149" s="17"/>
      <c r="J1149" s="17" t="s">
        <v>317</v>
      </c>
      <c r="K1149" s="83"/>
      <c r="L1149" s="89"/>
      <c r="M1149" s="16"/>
    </row>
    <row r="1150" spans="1:13" s="86" customFormat="1" ht="13.5">
      <c r="A1150" s="79" t="str">
        <f>IF(B1150="Code",1+MAX(A$5:A1149),"")</f>
        <v/>
      </c>
      <c r="B1150" s="95" t="s">
        <v>355</v>
      </c>
      <c r="C1150" s="109"/>
      <c r="D1150" s="96" t="str">
        <f>IF(ISNUMBER(C1150),VLOOKUP(C1150,Approaches,2,0),"")</f>
        <v/>
      </c>
      <c r="E1150" s="83">
        <v>5</v>
      </c>
      <c r="F1150" s="16"/>
      <c r="G1150" s="17"/>
      <c r="H1150" s="110"/>
      <c r="I1150" s="19"/>
      <c r="J1150" s="17" t="s">
        <v>317</v>
      </c>
      <c r="K1150" s="94"/>
      <c r="L1150" s="89"/>
      <c r="M1150" s="16"/>
    </row>
    <row r="1151" spans="1:13" s="86" customFormat="1" ht="13.5">
      <c r="A1151" s="79"/>
      <c r="B1151" s="95" t="s">
        <v>355</v>
      </c>
      <c r="C1151" s="109"/>
      <c r="D1151" s="93" t="str">
        <f>IF(ISNUMBER(C1151),VLOOKUP(C1151,Approaches,2,0),"")</f>
        <v/>
      </c>
      <c r="E1151" s="83">
        <v>6</v>
      </c>
      <c r="F1151" s="16"/>
      <c r="G1151" s="17"/>
      <c r="H1151" s="110"/>
      <c r="I1151" s="19"/>
      <c r="J1151" s="17"/>
      <c r="K1151" s="94"/>
      <c r="L1151" s="89"/>
      <c r="M1151" s="16"/>
    </row>
    <row r="1152" spans="1:13" s="86" customFormat="1" ht="13.5">
      <c r="A1152" s="79"/>
      <c r="B1152" s="95" t="s">
        <v>355</v>
      </c>
      <c r="C1152" s="109"/>
      <c r="D1152" s="93" t="str">
        <f>IF(ISNUMBER(C1152),VLOOKUP(C1152,Approaches,2,0),"")</f>
        <v/>
      </c>
      <c r="E1152" s="83">
        <v>7</v>
      </c>
      <c r="F1152" s="16"/>
      <c r="G1152" s="17"/>
      <c r="H1152" s="110"/>
      <c r="I1152" s="19"/>
      <c r="J1152" s="17"/>
      <c r="K1152" s="94"/>
      <c r="L1152" s="89"/>
      <c r="M1152" s="16"/>
    </row>
    <row r="1153" spans="1:13" s="86" customFormat="1" ht="13.5">
      <c r="A1153" s="79"/>
      <c r="B1153" s="95" t="s">
        <v>355</v>
      </c>
      <c r="C1153" s="109"/>
      <c r="D1153" s="93" t="str">
        <f>IF(ISNUMBER(C1153),VLOOKUP(C1153,Approaches,2,0),"")</f>
        <v/>
      </c>
      <c r="E1153" s="83">
        <v>8</v>
      </c>
      <c r="F1153" s="16"/>
      <c r="G1153" s="17"/>
      <c r="H1153" s="110"/>
      <c r="I1153" s="19"/>
      <c r="J1153" s="17"/>
      <c r="K1153" s="94"/>
      <c r="L1153" s="89"/>
      <c r="M1153" s="16"/>
    </row>
    <row r="1154" spans="1:13" s="86" customFormat="1" ht="13.5">
      <c r="A1154" s="79"/>
      <c r="B1154" s="95" t="s">
        <v>355</v>
      </c>
      <c r="C1154" s="109"/>
      <c r="D1154" s="97" t="str">
        <f>IF(ISNUMBER(C1154),VLOOKUP(C1154,Approaches,2,0),"")</f>
        <v/>
      </c>
      <c r="E1154" s="83">
        <v>9</v>
      </c>
      <c r="F1154" s="16"/>
      <c r="G1154" s="17"/>
      <c r="H1154" s="110"/>
      <c r="I1154" s="19"/>
      <c r="J1154" s="17"/>
      <c r="K1154" s="94"/>
      <c r="L1154" s="89"/>
      <c r="M1154" s="16"/>
    </row>
    <row r="1155" spans="1:13" s="86" customFormat="1" ht="14.25" thickBot="1">
      <c r="A1155" s="79"/>
      <c r="B1155" s="98"/>
      <c r="C1155" s="98"/>
      <c r="D1155" s="93"/>
      <c r="E1155" s="83">
        <v>10</v>
      </c>
      <c r="F1155" s="16"/>
      <c r="G1155" s="17"/>
      <c r="H1155" s="110"/>
      <c r="I1155" s="20"/>
      <c r="J1155" s="17"/>
      <c r="K1155" s="94"/>
      <c r="L1155" s="89"/>
      <c r="M1155" s="16"/>
    </row>
    <row r="1156" spans="1:13" s="86" customFormat="1" ht="14.25" thickBot="1">
      <c r="A1156" s="79" t="str">
        <f>IF(B1156="Code",1+MAX(A$5:A1150),"")</f>
        <v/>
      </c>
      <c r="B1156" s="99"/>
      <c r="C1156" s="99"/>
      <c r="D1156" s="99"/>
      <c r="E1156" s="100"/>
      <c r="F1156" s="101"/>
      <c r="G1156" s="99" t="s">
        <v>259</v>
      </c>
      <c r="H1156" s="102">
        <f>B1146</f>
        <v>1110111</v>
      </c>
      <c r="I1156" s="111"/>
      <c r="J1156" s="100" t="s">
        <v>317</v>
      </c>
      <c r="K1156" s="100"/>
      <c r="L1156" s="100"/>
      <c r="M1156" s="100"/>
    </row>
    <row r="1157" spans="1:13" s="86" customFormat="1" ht="14.25" thickBot="1">
      <c r="A1157" s="79">
        <f>IF(B1157="Code",1+MAX(A$5:A1156),"")</f>
        <v>97</v>
      </c>
      <c r="B1157" s="80" t="s">
        <v>254</v>
      </c>
      <c r="C1157" s="80"/>
      <c r="D1157" s="81" t="s">
        <v>255</v>
      </c>
      <c r="E1157" s="82"/>
      <c r="F1157" s="81" t="s">
        <v>256</v>
      </c>
      <c r="G1157" s="81" t="s">
        <v>257</v>
      </c>
      <c r="H1157" s="82" t="s">
        <v>253</v>
      </c>
      <c r="I1157" s="82" t="s">
        <v>258</v>
      </c>
      <c r="J1157" s="82" t="s">
        <v>316</v>
      </c>
      <c r="K1157" s="83"/>
      <c r="L1157" s="84" t="str">
        <f>IF(AND(ISNUMBER(I1168),ISNUMBER(H1168)),"OK","")</f>
        <v/>
      </c>
      <c r="M1157" s="85"/>
    </row>
    <row r="1158" spans="1:13" s="86" customFormat="1" ht="13.5">
      <c r="A1158" s="79" t="str">
        <f>IF(B1158="Code",1+MAX(A$5:A1157),"")</f>
        <v/>
      </c>
      <c r="B1158" s="87">
        <f>VLOOKUP(A1157,BasicHeadings,2,0)</f>
        <v>1111111</v>
      </c>
      <c r="C1158" s="88"/>
      <c r="D1158" s="87" t="str">
        <f>VLOOKUP(B1158,Step1EN,2,0)</f>
        <v>Catering services</v>
      </c>
      <c r="E1158" s="83">
        <v>1</v>
      </c>
      <c r="F1158" s="16"/>
      <c r="G1158" s="16"/>
      <c r="H1158" s="17"/>
      <c r="I1158" s="17"/>
      <c r="J1158" s="17" t="s">
        <v>317</v>
      </c>
      <c r="K1158" s="83"/>
      <c r="L1158" s="89"/>
      <c r="M1158" s="16"/>
    </row>
    <row r="1159" spans="1:13" s="86" customFormat="1" ht="15" customHeight="1">
      <c r="A1159" s="79" t="str">
        <f>IF(B1159="Code",1+MAX(A$5:A1158),"")</f>
        <v/>
      </c>
      <c r="B1159" s="90"/>
      <c r="C1159" s="91" t="s">
        <v>307</v>
      </c>
      <c r="D1159" s="90"/>
      <c r="E1159" s="83">
        <v>2</v>
      </c>
      <c r="F1159" s="16"/>
      <c r="G1159" s="16"/>
      <c r="H1159" s="17"/>
      <c r="I1159" s="17"/>
      <c r="J1159" s="17" t="s">
        <v>317</v>
      </c>
      <c r="K1159" s="83"/>
      <c r="L1159" s="89"/>
      <c r="M1159" s="16"/>
    </row>
    <row r="1160" spans="1:13" s="86" customFormat="1" ht="13.5" customHeight="1">
      <c r="A1160" s="79" t="str">
        <f>IF(B1160="Code",1+MAX(A$5:A1159),"")</f>
        <v/>
      </c>
      <c r="B1160" s="92"/>
      <c r="C1160" s="211" t="s">
        <v>356</v>
      </c>
      <c r="D1160" s="212"/>
      <c r="E1160" s="83">
        <v>3</v>
      </c>
      <c r="F1160" s="16"/>
      <c r="G1160" s="16"/>
      <c r="H1160" s="17"/>
      <c r="I1160" s="18"/>
      <c r="J1160" s="17" t="s">
        <v>317</v>
      </c>
      <c r="K1160" s="83"/>
      <c r="L1160" s="89"/>
      <c r="M1160" s="16"/>
    </row>
    <row r="1161" spans="1:13" s="86" customFormat="1" ht="13.5">
      <c r="A1161" s="79" t="str">
        <f>IF(B1161="Code",1+MAX(A$5:A1160),"")</f>
        <v/>
      </c>
      <c r="B1161" s="93"/>
      <c r="C1161" s="213"/>
      <c r="D1161" s="214"/>
      <c r="E1161" s="94">
        <v>4</v>
      </c>
      <c r="F1161" s="16"/>
      <c r="G1161" s="16"/>
      <c r="H1161" s="17"/>
      <c r="I1161" s="17"/>
      <c r="J1161" s="17" t="s">
        <v>317</v>
      </c>
      <c r="K1161" s="83"/>
      <c r="L1161" s="89"/>
      <c r="M1161" s="16"/>
    </row>
    <row r="1162" spans="1:13" s="86" customFormat="1" ht="13.5">
      <c r="A1162" s="79" t="str">
        <f>IF(B1162="Code",1+MAX(A$5:A1161),"")</f>
        <v/>
      </c>
      <c r="B1162" s="95" t="s">
        <v>355</v>
      </c>
      <c r="C1162" s="109"/>
      <c r="D1162" s="96" t="str">
        <f>IF(ISNUMBER(C1162),VLOOKUP(C1162,Approaches,2,0),"")</f>
        <v/>
      </c>
      <c r="E1162" s="83">
        <v>5</v>
      </c>
      <c r="F1162" s="16"/>
      <c r="G1162" s="17"/>
      <c r="H1162" s="110"/>
      <c r="I1162" s="19"/>
      <c r="J1162" s="17" t="s">
        <v>317</v>
      </c>
      <c r="K1162" s="94"/>
      <c r="L1162" s="89"/>
      <c r="M1162" s="16"/>
    </row>
    <row r="1163" spans="1:13" s="86" customFormat="1" ht="13.5">
      <c r="A1163" s="79"/>
      <c r="B1163" s="95" t="s">
        <v>355</v>
      </c>
      <c r="C1163" s="109"/>
      <c r="D1163" s="93" t="str">
        <f>IF(ISNUMBER(C1163),VLOOKUP(C1163,Approaches,2,0),"")</f>
        <v/>
      </c>
      <c r="E1163" s="83">
        <v>6</v>
      </c>
      <c r="F1163" s="16"/>
      <c r="G1163" s="17"/>
      <c r="H1163" s="110"/>
      <c r="I1163" s="19"/>
      <c r="J1163" s="17"/>
      <c r="K1163" s="94"/>
      <c r="L1163" s="89"/>
      <c r="M1163" s="16"/>
    </row>
    <row r="1164" spans="1:13" s="86" customFormat="1" ht="13.5">
      <c r="A1164" s="79"/>
      <c r="B1164" s="95" t="s">
        <v>355</v>
      </c>
      <c r="C1164" s="109"/>
      <c r="D1164" s="93" t="str">
        <f>IF(ISNUMBER(C1164),VLOOKUP(C1164,Approaches,2,0),"")</f>
        <v/>
      </c>
      <c r="E1164" s="83">
        <v>7</v>
      </c>
      <c r="F1164" s="16"/>
      <c r="G1164" s="17"/>
      <c r="H1164" s="110"/>
      <c r="I1164" s="19"/>
      <c r="J1164" s="17"/>
      <c r="K1164" s="94"/>
      <c r="L1164" s="89"/>
      <c r="M1164" s="16"/>
    </row>
    <row r="1165" spans="1:13" s="86" customFormat="1" ht="13.5">
      <c r="A1165" s="79"/>
      <c r="B1165" s="95" t="s">
        <v>355</v>
      </c>
      <c r="C1165" s="109"/>
      <c r="D1165" s="93" t="str">
        <f>IF(ISNUMBER(C1165),VLOOKUP(C1165,Approaches,2,0),"")</f>
        <v/>
      </c>
      <c r="E1165" s="83">
        <v>8</v>
      </c>
      <c r="F1165" s="16"/>
      <c r="G1165" s="17"/>
      <c r="H1165" s="110"/>
      <c r="I1165" s="19"/>
      <c r="J1165" s="17"/>
      <c r="K1165" s="94"/>
      <c r="L1165" s="89"/>
      <c r="M1165" s="16"/>
    </row>
    <row r="1166" spans="1:13" s="86" customFormat="1" ht="13.5">
      <c r="A1166" s="79"/>
      <c r="B1166" s="95" t="s">
        <v>355</v>
      </c>
      <c r="C1166" s="109"/>
      <c r="D1166" s="97" t="str">
        <f>IF(ISNUMBER(C1166),VLOOKUP(C1166,Approaches,2,0),"")</f>
        <v/>
      </c>
      <c r="E1166" s="83">
        <v>9</v>
      </c>
      <c r="F1166" s="16"/>
      <c r="G1166" s="17"/>
      <c r="H1166" s="110"/>
      <c r="I1166" s="19"/>
      <c r="J1166" s="17"/>
      <c r="K1166" s="94"/>
      <c r="L1166" s="89"/>
      <c r="M1166" s="16"/>
    </row>
    <row r="1167" spans="1:13" s="86" customFormat="1" ht="14.25" thickBot="1">
      <c r="A1167" s="79"/>
      <c r="B1167" s="98"/>
      <c r="C1167" s="98"/>
      <c r="D1167" s="93"/>
      <c r="E1167" s="83">
        <v>10</v>
      </c>
      <c r="F1167" s="16"/>
      <c r="G1167" s="17"/>
      <c r="H1167" s="110"/>
      <c r="I1167" s="20"/>
      <c r="J1167" s="17"/>
      <c r="K1167" s="94"/>
      <c r="L1167" s="89"/>
      <c r="M1167" s="16"/>
    </row>
    <row r="1168" spans="1:13" s="86" customFormat="1" ht="14.25" thickBot="1">
      <c r="A1168" s="79" t="str">
        <f>IF(B1168="Code",1+MAX(A$5:A1162),"")</f>
        <v/>
      </c>
      <c r="B1168" s="99"/>
      <c r="C1168" s="99"/>
      <c r="D1168" s="99"/>
      <c r="E1168" s="100"/>
      <c r="F1168" s="101"/>
      <c r="G1168" s="99" t="s">
        <v>259</v>
      </c>
      <c r="H1168" s="102">
        <f>B1158</f>
        <v>1111111</v>
      </c>
      <c r="I1168" s="111"/>
      <c r="J1168" s="100" t="s">
        <v>317</v>
      </c>
      <c r="K1168" s="100"/>
      <c r="L1168" s="100"/>
      <c r="M1168" s="100"/>
    </row>
    <row r="1169" spans="1:13" s="86" customFormat="1" ht="14.25" thickBot="1">
      <c r="A1169" s="79">
        <f>IF(B1169="Code",1+MAX(A$5:A1168),"")</f>
        <v>98</v>
      </c>
      <c r="B1169" s="80" t="s">
        <v>254</v>
      </c>
      <c r="C1169" s="80"/>
      <c r="D1169" s="81" t="s">
        <v>255</v>
      </c>
      <c r="E1169" s="82"/>
      <c r="F1169" s="81" t="s">
        <v>256</v>
      </c>
      <c r="G1169" s="81" t="s">
        <v>257</v>
      </c>
      <c r="H1169" s="82" t="s">
        <v>253</v>
      </c>
      <c r="I1169" s="82" t="s">
        <v>258</v>
      </c>
      <c r="J1169" s="82" t="s">
        <v>316</v>
      </c>
      <c r="K1169" s="83"/>
      <c r="L1169" s="84" t="str">
        <f>IF(AND(ISNUMBER(I1180),ISNUMBER(H1180)),"OK","")</f>
        <v/>
      </c>
      <c r="M1169" s="85"/>
    </row>
    <row r="1170" spans="1:13" s="86" customFormat="1" ht="13.5">
      <c r="A1170" s="79" t="str">
        <f>IF(B1170="Code",1+MAX(A$5:A1169),"")</f>
        <v/>
      </c>
      <c r="B1170" s="87">
        <f>VLOOKUP(A1169,BasicHeadings,2,0)</f>
        <v>1111211</v>
      </c>
      <c r="C1170" s="88"/>
      <c r="D1170" s="87" t="str">
        <f>VLOOKUP(B1170,Step1EN,2,0)</f>
        <v>Accommodation services</v>
      </c>
      <c r="E1170" s="83">
        <v>1</v>
      </c>
      <c r="F1170" s="16"/>
      <c r="G1170" s="16"/>
      <c r="H1170" s="17"/>
      <c r="I1170" s="17"/>
      <c r="J1170" s="17" t="s">
        <v>317</v>
      </c>
      <c r="K1170" s="83"/>
      <c r="L1170" s="89"/>
      <c r="M1170" s="16"/>
    </row>
    <row r="1171" spans="1:13" s="86" customFormat="1" ht="15" customHeight="1">
      <c r="A1171" s="79" t="str">
        <f>IF(B1171="Code",1+MAX(A$5:A1170),"")</f>
        <v/>
      </c>
      <c r="B1171" s="90"/>
      <c r="C1171" s="91" t="s">
        <v>307</v>
      </c>
      <c r="D1171" s="90"/>
      <c r="E1171" s="83">
        <v>2</v>
      </c>
      <c r="F1171" s="16"/>
      <c r="G1171" s="16"/>
      <c r="H1171" s="17"/>
      <c r="I1171" s="17"/>
      <c r="J1171" s="17" t="s">
        <v>317</v>
      </c>
      <c r="K1171" s="83"/>
      <c r="L1171" s="89"/>
      <c r="M1171" s="16"/>
    </row>
    <row r="1172" spans="1:13" s="86" customFormat="1" ht="13.5" customHeight="1">
      <c r="A1172" s="79" t="str">
        <f>IF(B1172="Code",1+MAX(A$5:A1171),"")</f>
        <v/>
      </c>
      <c r="B1172" s="92"/>
      <c r="C1172" s="211" t="s">
        <v>356</v>
      </c>
      <c r="D1172" s="212"/>
      <c r="E1172" s="83">
        <v>3</v>
      </c>
      <c r="F1172" s="16"/>
      <c r="G1172" s="16"/>
      <c r="H1172" s="17"/>
      <c r="I1172" s="18"/>
      <c r="J1172" s="17" t="s">
        <v>317</v>
      </c>
      <c r="K1172" s="83"/>
      <c r="L1172" s="89"/>
      <c r="M1172" s="16"/>
    </row>
    <row r="1173" spans="1:13" s="86" customFormat="1" ht="13.5">
      <c r="A1173" s="79" t="str">
        <f>IF(B1173="Code",1+MAX(A$5:A1172),"")</f>
        <v/>
      </c>
      <c r="B1173" s="93"/>
      <c r="C1173" s="213"/>
      <c r="D1173" s="214"/>
      <c r="E1173" s="94">
        <v>4</v>
      </c>
      <c r="F1173" s="16"/>
      <c r="G1173" s="16"/>
      <c r="H1173" s="17"/>
      <c r="I1173" s="17"/>
      <c r="J1173" s="17" t="s">
        <v>317</v>
      </c>
      <c r="K1173" s="83"/>
      <c r="L1173" s="89"/>
      <c r="M1173" s="16"/>
    </row>
    <row r="1174" spans="1:13" s="86" customFormat="1" ht="13.5">
      <c r="A1174" s="79" t="str">
        <f>IF(B1174="Code",1+MAX(A$5:A1173),"")</f>
        <v/>
      </c>
      <c r="B1174" s="95" t="s">
        <v>355</v>
      </c>
      <c r="C1174" s="109"/>
      <c r="D1174" s="96" t="str">
        <f>IF(ISNUMBER(C1174),VLOOKUP(C1174,Approaches,2,0),"")</f>
        <v/>
      </c>
      <c r="E1174" s="83">
        <v>5</v>
      </c>
      <c r="F1174" s="16"/>
      <c r="G1174" s="17"/>
      <c r="H1174" s="110"/>
      <c r="I1174" s="19"/>
      <c r="J1174" s="17" t="s">
        <v>317</v>
      </c>
      <c r="K1174" s="94"/>
      <c r="L1174" s="89"/>
      <c r="M1174" s="16"/>
    </row>
    <row r="1175" spans="1:13" s="86" customFormat="1" ht="13.5">
      <c r="A1175" s="79"/>
      <c r="B1175" s="95" t="s">
        <v>355</v>
      </c>
      <c r="C1175" s="109"/>
      <c r="D1175" s="93" t="str">
        <f>IF(ISNUMBER(C1175),VLOOKUP(C1175,Approaches,2,0),"")</f>
        <v/>
      </c>
      <c r="E1175" s="83">
        <v>6</v>
      </c>
      <c r="F1175" s="16"/>
      <c r="G1175" s="17"/>
      <c r="H1175" s="110"/>
      <c r="I1175" s="19"/>
      <c r="J1175" s="17"/>
      <c r="K1175" s="94"/>
      <c r="L1175" s="89"/>
      <c r="M1175" s="16"/>
    </row>
    <row r="1176" spans="1:13" s="86" customFormat="1" ht="13.5">
      <c r="A1176" s="79"/>
      <c r="B1176" s="95" t="s">
        <v>355</v>
      </c>
      <c r="C1176" s="109"/>
      <c r="D1176" s="93" t="str">
        <f>IF(ISNUMBER(C1176),VLOOKUP(C1176,Approaches,2,0),"")</f>
        <v/>
      </c>
      <c r="E1176" s="83">
        <v>7</v>
      </c>
      <c r="F1176" s="16"/>
      <c r="G1176" s="17"/>
      <c r="H1176" s="110"/>
      <c r="I1176" s="19"/>
      <c r="J1176" s="17"/>
      <c r="K1176" s="94"/>
      <c r="L1176" s="89"/>
      <c r="M1176" s="16"/>
    </row>
    <row r="1177" spans="1:13" s="86" customFormat="1" ht="13.5">
      <c r="A1177" s="79"/>
      <c r="B1177" s="95" t="s">
        <v>355</v>
      </c>
      <c r="C1177" s="109"/>
      <c r="D1177" s="93" t="str">
        <f>IF(ISNUMBER(C1177),VLOOKUP(C1177,Approaches,2,0),"")</f>
        <v/>
      </c>
      <c r="E1177" s="83">
        <v>8</v>
      </c>
      <c r="F1177" s="16"/>
      <c r="G1177" s="17"/>
      <c r="H1177" s="110"/>
      <c r="I1177" s="19"/>
      <c r="J1177" s="17"/>
      <c r="K1177" s="94"/>
      <c r="L1177" s="89"/>
      <c r="M1177" s="16"/>
    </row>
    <row r="1178" spans="1:13" s="86" customFormat="1" ht="13.5">
      <c r="A1178" s="79"/>
      <c r="B1178" s="95" t="s">
        <v>355</v>
      </c>
      <c r="C1178" s="109"/>
      <c r="D1178" s="97" t="str">
        <f>IF(ISNUMBER(C1178),VLOOKUP(C1178,Approaches,2,0),"")</f>
        <v/>
      </c>
      <c r="E1178" s="83">
        <v>9</v>
      </c>
      <c r="F1178" s="16"/>
      <c r="G1178" s="17"/>
      <c r="H1178" s="110"/>
      <c r="I1178" s="19"/>
      <c r="J1178" s="17"/>
      <c r="K1178" s="94"/>
      <c r="L1178" s="89"/>
      <c r="M1178" s="16"/>
    </row>
    <row r="1179" spans="1:13" s="86" customFormat="1" ht="14.25" thickBot="1">
      <c r="A1179" s="79"/>
      <c r="B1179" s="98"/>
      <c r="C1179" s="98"/>
      <c r="D1179" s="93"/>
      <c r="E1179" s="83">
        <v>10</v>
      </c>
      <c r="F1179" s="16"/>
      <c r="G1179" s="17"/>
      <c r="H1179" s="110"/>
      <c r="I1179" s="20"/>
      <c r="J1179" s="17"/>
      <c r="K1179" s="94"/>
      <c r="L1179" s="89"/>
      <c r="M1179" s="16"/>
    </row>
    <row r="1180" spans="1:13" s="86" customFormat="1" ht="14.25" thickBot="1">
      <c r="A1180" s="79" t="str">
        <f>IF(B1180="Code",1+MAX(A$5:A1174),"")</f>
        <v/>
      </c>
      <c r="B1180" s="99"/>
      <c r="C1180" s="99"/>
      <c r="D1180" s="99"/>
      <c r="E1180" s="100"/>
      <c r="F1180" s="101"/>
      <c r="G1180" s="99" t="s">
        <v>259</v>
      </c>
      <c r="H1180" s="102">
        <f>B1170</f>
        <v>1111211</v>
      </c>
      <c r="I1180" s="111"/>
      <c r="J1180" s="100" t="s">
        <v>317</v>
      </c>
      <c r="K1180" s="100"/>
      <c r="L1180" s="100"/>
      <c r="M1180" s="100"/>
    </row>
    <row r="1181" spans="1:13" s="86" customFormat="1" ht="14.25" thickBot="1">
      <c r="A1181" s="79">
        <f>IF(B1181="Code",1+MAX(A$5:A1180),"")</f>
        <v>99</v>
      </c>
      <c r="B1181" s="80" t="s">
        <v>254</v>
      </c>
      <c r="C1181" s="80"/>
      <c r="D1181" s="81" t="s">
        <v>255</v>
      </c>
      <c r="E1181" s="82"/>
      <c r="F1181" s="81" t="s">
        <v>256</v>
      </c>
      <c r="G1181" s="81" t="s">
        <v>257</v>
      </c>
      <c r="H1181" s="82" t="s">
        <v>253</v>
      </c>
      <c r="I1181" s="82" t="s">
        <v>258</v>
      </c>
      <c r="J1181" s="82" t="s">
        <v>316</v>
      </c>
      <c r="K1181" s="83"/>
      <c r="L1181" s="84" t="str">
        <f>IF(AND(ISNUMBER(I1192),ISNUMBER(H1192)),"OK","")</f>
        <v/>
      </c>
      <c r="M1181" s="85"/>
    </row>
    <row r="1182" spans="1:13" s="86" customFormat="1" ht="13.5">
      <c r="A1182" s="79" t="str">
        <f>IF(B1182="Code",1+MAX(A$5:A1181),"")</f>
        <v/>
      </c>
      <c r="B1182" s="87">
        <f>VLOOKUP(A1181,BasicHeadings,2,0)</f>
        <v>1112111</v>
      </c>
      <c r="C1182" s="88"/>
      <c r="D1182" s="87" t="str">
        <f>VLOOKUP(B1182,Step1EN,2,0)</f>
        <v>Hairdressing salons and personal grooming establishments</v>
      </c>
      <c r="E1182" s="83">
        <v>1</v>
      </c>
      <c r="F1182" s="16"/>
      <c r="G1182" s="16"/>
      <c r="H1182" s="17"/>
      <c r="I1182" s="17"/>
      <c r="J1182" s="17" t="s">
        <v>317</v>
      </c>
      <c r="K1182" s="83"/>
      <c r="L1182" s="89"/>
      <c r="M1182" s="16"/>
    </row>
    <row r="1183" spans="1:13" s="86" customFormat="1" ht="15" customHeight="1">
      <c r="A1183" s="79" t="str">
        <f>IF(B1183="Code",1+MAX(A$5:A1182),"")</f>
        <v/>
      </c>
      <c r="B1183" s="90"/>
      <c r="C1183" s="91" t="s">
        <v>307</v>
      </c>
      <c r="D1183" s="90"/>
      <c r="E1183" s="83">
        <v>2</v>
      </c>
      <c r="F1183" s="16"/>
      <c r="G1183" s="16"/>
      <c r="H1183" s="17"/>
      <c r="I1183" s="17"/>
      <c r="J1183" s="17" t="s">
        <v>317</v>
      </c>
      <c r="K1183" s="83"/>
      <c r="L1183" s="89"/>
      <c r="M1183" s="16"/>
    </row>
    <row r="1184" spans="1:13" s="86" customFormat="1" ht="13.5" customHeight="1">
      <c r="A1184" s="79" t="str">
        <f>IF(B1184="Code",1+MAX(A$5:A1183),"")</f>
        <v/>
      </c>
      <c r="B1184" s="92"/>
      <c r="C1184" s="211" t="s">
        <v>356</v>
      </c>
      <c r="D1184" s="212"/>
      <c r="E1184" s="83">
        <v>3</v>
      </c>
      <c r="F1184" s="16"/>
      <c r="G1184" s="16"/>
      <c r="H1184" s="17"/>
      <c r="I1184" s="18"/>
      <c r="J1184" s="17" t="s">
        <v>317</v>
      </c>
      <c r="K1184" s="83"/>
      <c r="L1184" s="89"/>
      <c r="M1184" s="16"/>
    </row>
    <row r="1185" spans="1:13" s="86" customFormat="1" ht="13.5">
      <c r="A1185" s="79" t="str">
        <f>IF(B1185="Code",1+MAX(A$5:A1184),"")</f>
        <v/>
      </c>
      <c r="B1185" s="93"/>
      <c r="C1185" s="213"/>
      <c r="D1185" s="214"/>
      <c r="E1185" s="94">
        <v>4</v>
      </c>
      <c r="F1185" s="16"/>
      <c r="G1185" s="16"/>
      <c r="H1185" s="17"/>
      <c r="I1185" s="17"/>
      <c r="J1185" s="17" t="s">
        <v>317</v>
      </c>
      <c r="K1185" s="83"/>
      <c r="L1185" s="89"/>
      <c r="M1185" s="16"/>
    </row>
    <row r="1186" spans="1:13" s="86" customFormat="1" ht="13.5">
      <c r="A1186" s="79" t="str">
        <f>IF(B1186="Code",1+MAX(A$5:A1185),"")</f>
        <v/>
      </c>
      <c r="B1186" s="95" t="s">
        <v>355</v>
      </c>
      <c r="C1186" s="109"/>
      <c r="D1186" s="96" t="str">
        <f>IF(ISNUMBER(C1186),VLOOKUP(C1186,Approaches,2,0),"")</f>
        <v/>
      </c>
      <c r="E1186" s="83">
        <v>5</v>
      </c>
      <c r="F1186" s="16"/>
      <c r="G1186" s="17"/>
      <c r="H1186" s="110"/>
      <c r="I1186" s="19"/>
      <c r="J1186" s="17" t="s">
        <v>317</v>
      </c>
      <c r="K1186" s="94"/>
      <c r="L1186" s="89"/>
      <c r="M1186" s="16"/>
    </row>
    <row r="1187" spans="1:13" s="86" customFormat="1" ht="13.5">
      <c r="A1187" s="79"/>
      <c r="B1187" s="95" t="s">
        <v>355</v>
      </c>
      <c r="C1187" s="109"/>
      <c r="D1187" s="93" t="str">
        <f>IF(ISNUMBER(C1187),VLOOKUP(C1187,Approaches,2,0),"")</f>
        <v/>
      </c>
      <c r="E1187" s="83">
        <v>6</v>
      </c>
      <c r="F1187" s="16"/>
      <c r="G1187" s="17"/>
      <c r="H1187" s="110"/>
      <c r="I1187" s="19"/>
      <c r="J1187" s="17"/>
      <c r="K1187" s="94"/>
      <c r="L1187" s="89"/>
      <c r="M1187" s="16"/>
    </row>
    <row r="1188" spans="1:13" s="86" customFormat="1" ht="13.5">
      <c r="A1188" s="79"/>
      <c r="B1188" s="95" t="s">
        <v>355</v>
      </c>
      <c r="C1188" s="109"/>
      <c r="D1188" s="93" t="str">
        <f>IF(ISNUMBER(C1188),VLOOKUP(C1188,Approaches,2,0),"")</f>
        <v/>
      </c>
      <c r="E1188" s="83">
        <v>7</v>
      </c>
      <c r="F1188" s="16"/>
      <c r="G1188" s="17"/>
      <c r="H1188" s="110"/>
      <c r="I1188" s="19"/>
      <c r="J1188" s="17"/>
      <c r="K1188" s="94"/>
      <c r="L1188" s="89"/>
      <c r="M1188" s="16"/>
    </row>
    <row r="1189" spans="1:13" s="86" customFormat="1" ht="13.5">
      <c r="A1189" s="79"/>
      <c r="B1189" s="95" t="s">
        <v>355</v>
      </c>
      <c r="C1189" s="109"/>
      <c r="D1189" s="93" t="str">
        <f>IF(ISNUMBER(C1189),VLOOKUP(C1189,Approaches,2,0),"")</f>
        <v/>
      </c>
      <c r="E1189" s="83">
        <v>8</v>
      </c>
      <c r="F1189" s="16"/>
      <c r="G1189" s="17"/>
      <c r="H1189" s="110"/>
      <c r="I1189" s="19"/>
      <c r="J1189" s="17"/>
      <c r="K1189" s="94"/>
      <c r="L1189" s="89"/>
      <c r="M1189" s="16"/>
    </row>
    <row r="1190" spans="1:13" s="86" customFormat="1" ht="13.5">
      <c r="A1190" s="79"/>
      <c r="B1190" s="95" t="s">
        <v>355</v>
      </c>
      <c r="C1190" s="109"/>
      <c r="D1190" s="97" t="str">
        <f>IF(ISNUMBER(C1190),VLOOKUP(C1190,Approaches,2,0),"")</f>
        <v/>
      </c>
      <c r="E1190" s="83">
        <v>9</v>
      </c>
      <c r="F1190" s="16"/>
      <c r="G1190" s="17"/>
      <c r="H1190" s="110"/>
      <c r="I1190" s="19"/>
      <c r="J1190" s="17"/>
      <c r="K1190" s="94"/>
      <c r="L1190" s="89"/>
      <c r="M1190" s="16"/>
    </row>
    <row r="1191" spans="1:13" s="86" customFormat="1" ht="14.25" thickBot="1">
      <c r="A1191" s="79"/>
      <c r="B1191" s="98"/>
      <c r="C1191" s="98"/>
      <c r="D1191" s="93"/>
      <c r="E1191" s="83">
        <v>10</v>
      </c>
      <c r="F1191" s="16"/>
      <c r="G1191" s="17"/>
      <c r="H1191" s="110"/>
      <c r="I1191" s="20"/>
      <c r="J1191" s="17"/>
      <c r="K1191" s="94"/>
      <c r="L1191" s="89"/>
      <c r="M1191" s="16"/>
    </row>
    <row r="1192" spans="1:13" s="86" customFormat="1" ht="14.25" thickBot="1">
      <c r="A1192" s="79" t="str">
        <f>IF(B1192="Code",1+MAX(A$5:A1186),"")</f>
        <v/>
      </c>
      <c r="B1192" s="99"/>
      <c r="C1192" s="99"/>
      <c r="D1192" s="99"/>
      <c r="E1192" s="100"/>
      <c r="F1192" s="101"/>
      <c r="G1192" s="99" t="s">
        <v>259</v>
      </c>
      <c r="H1192" s="102">
        <f>B1182</f>
        <v>1112111</v>
      </c>
      <c r="I1192" s="111"/>
      <c r="J1192" s="100" t="s">
        <v>317</v>
      </c>
      <c r="K1192" s="100"/>
      <c r="L1192" s="100"/>
      <c r="M1192" s="100"/>
    </row>
    <row r="1193" spans="1:13" s="86" customFormat="1" ht="14.25" thickBot="1">
      <c r="A1193" s="79">
        <f>IF(B1193="Code",1+MAX(A$5:A1192),"")</f>
        <v>100</v>
      </c>
      <c r="B1193" s="80" t="s">
        <v>254</v>
      </c>
      <c r="C1193" s="80"/>
      <c r="D1193" s="81" t="s">
        <v>255</v>
      </c>
      <c r="E1193" s="82"/>
      <c r="F1193" s="81" t="s">
        <v>256</v>
      </c>
      <c r="G1193" s="81" t="s">
        <v>257</v>
      </c>
      <c r="H1193" s="82" t="s">
        <v>253</v>
      </c>
      <c r="I1193" s="82" t="s">
        <v>258</v>
      </c>
      <c r="J1193" s="82" t="s">
        <v>316</v>
      </c>
      <c r="K1193" s="83"/>
      <c r="L1193" s="84" t="str">
        <f>IF(AND(ISNUMBER(I1204),ISNUMBER(H1204)),"OK","")</f>
        <v/>
      </c>
      <c r="M1193" s="85"/>
    </row>
    <row r="1194" spans="1:13" s="86" customFormat="1" ht="13.5">
      <c r="A1194" s="79" t="str">
        <f>IF(B1194="Code",1+MAX(A$5:A1193),"")</f>
        <v/>
      </c>
      <c r="B1194" s="87">
        <f>VLOOKUP(A1193,BasicHeadings,2,0)</f>
        <v>1112121</v>
      </c>
      <c r="C1194" s="88"/>
      <c r="D1194" s="87" t="str">
        <f>VLOOKUP(B1194,Step1EN,2,0)</f>
        <v>Appliances, articles and products for personal care</v>
      </c>
      <c r="E1194" s="83">
        <v>1</v>
      </c>
      <c r="F1194" s="16"/>
      <c r="G1194" s="16"/>
      <c r="H1194" s="17"/>
      <c r="I1194" s="17"/>
      <c r="J1194" s="17" t="s">
        <v>317</v>
      </c>
      <c r="K1194" s="83"/>
      <c r="L1194" s="89"/>
      <c r="M1194" s="16"/>
    </row>
    <row r="1195" spans="1:13" s="86" customFormat="1" ht="15" customHeight="1">
      <c r="A1195" s="79" t="str">
        <f>IF(B1195="Code",1+MAX(A$5:A1194),"")</f>
        <v/>
      </c>
      <c r="B1195" s="90"/>
      <c r="C1195" s="91" t="s">
        <v>307</v>
      </c>
      <c r="D1195" s="90"/>
      <c r="E1195" s="83">
        <v>2</v>
      </c>
      <c r="F1195" s="16"/>
      <c r="G1195" s="16"/>
      <c r="H1195" s="17"/>
      <c r="I1195" s="17"/>
      <c r="J1195" s="17" t="s">
        <v>317</v>
      </c>
      <c r="K1195" s="83"/>
      <c r="L1195" s="89"/>
      <c r="M1195" s="16"/>
    </row>
    <row r="1196" spans="1:13" s="86" customFormat="1" ht="13.5" customHeight="1">
      <c r="A1196" s="79" t="str">
        <f>IF(B1196="Code",1+MAX(A$5:A1195),"")</f>
        <v/>
      </c>
      <c r="B1196" s="92"/>
      <c r="C1196" s="211" t="s">
        <v>356</v>
      </c>
      <c r="D1196" s="212"/>
      <c r="E1196" s="83">
        <v>3</v>
      </c>
      <c r="F1196" s="16"/>
      <c r="G1196" s="16"/>
      <c r="H1196" s="17"/>
      <c r="I1196" s="18"/>
      <c r="J1196" s="17" t="s">
        <v>317</v>
      </c>
      <c r="K1196" s="83"/>
      <c r="L1196" s="89"/>
      <c r="M1196" s="16"/>
    </row>
    <row r="1197" spans="1:13" s="86" customFormat="1" ht="13.5">
      <c r="A1197" s="79" t="str">
        <f>IF(B1197="Code",1+MAX(A$5:A1196),"")</f>
        <v/>
      </c>
      <c r="B1197" s="93"/>
      <c r="C1197" s="213"/>
      <c r="D1197" s="214"/>
      <c r="E1197" s="94">
        <v>4</v>
      </c>
      <c r="F1197" s="16"/>
      <c r="G1197" s="16"/>
      <c r="H1197" s="17"/>
      <c r="I1197" s="17"/>
      <c r="J1197" s="17" t="s">
        <v>317</v>
      </c>
      <c r="K1197" s="83"/>
      <c r="L1197" s="89"/>
      <c r="M1197" s="16"/>
    </row>
    <row r="1198" spans="1:13" s="86" customFormat="1" ht="13.5">
      <c r="A1198" s="79" t="str">
        <f>IF(B1198="Code",1+MAX(A$5:A1197),"")</f>
        <v/>
      </c>
      <c r="B1198" s="95" t="s">
        <v>355</v>
      </c>
      <c r="C1198" s="109"/>
      <c r="D1198" s="96" t="str">
        <f>IF(ISNUMBER(C1198),VLOOKUP(C1198,Approaches,2,0),"")</f>
        <v/>
      </c>
      <c r="E1198" s="83">
        <v>5</v>
      </c>
      <c r="F1198" s="16"/>
      <c r="G1198" s="17"/>
      <c r="H1198" s="110"/>
      <c r="I1198" s="19"/>
      <c r="J1198" s="17" t="s">
        <v>317</v>
      </c>
      <c r="K1198" s="94"/>
      <c r="L1198" s="89"/>
      <c r="M1198" s="16"/>
    </row>
    <row r="1199" spans="1:13" s="86" customFormat="1" ht="13.5">
      <c r="A1199" s="79"/>
      <c r="B1199" s="95" t="s">
        <v>355</v>
      </c>
      <c r="C1199" s="109"/>
      <c r="D1199" s="93" t="str">
        <f>IF(ISNUMBER(C1199),VLOOKUP(C1199,Approaches,2,0),"")</f>
        <v/>
      </c>
      <c r="E1199" s="83">
        <v>6</v>
      </c>
      <c r="F1199" s="16"/>
      <c r="G1199" s="17"/>
      <c r="H1199" s="110"/>
      <c r="I1199" s="19"/>
      <c r="J1199" s="17"/>
      <c r="K1199" s="94"/>
      <c r="L1199" s="89"/>
      <c r="M1199" s="16"/>
    </row>
    <row r="1200" spans="1:13" s="86" customFormat="1" ht="13.5">
      <c r="A1200" s="79"/>
      <c r="B1200" s="95" t="s">
        <v>355</v>
      </c>
      <c r="C1200" s="109"/>
      <c r="D1200" s="93" t="str">
        <f>IF(ISNUMBER(C1200),VLOOKUP(C1200,Approaches,2,0),"")</f>
        <v/>
      </c>
      <c r="E1200" s="83">
        <v>7</v>
      </c>
      <c r="F1200" s="16"/>
      <c r="G1200" s="17"/>
      <c r="H1200" s="110"/>
      <c r="I1200" s="19"/>
      <c r="J1200" s="17"/>
      <c r="K1200" s="94"/>
      <c r="L1200" s="89"/>
      <c r="M1200" s="16"/>
    </row>
    <row r="1201" spans="1:13" s="86" customFormat="1" ht="13.5">
      <c r="A1201" s="79"/>
      <c r="B1201" s="95" t="s">
        <v>355</v>
      </c>
      <c r="C1201" s="109"/>
      <c r="D1201" s="93" t="str">
        <f>IF(ISNUMBER(C1201),VLOOKUP(C1201,Approaches,2,0),"")</f>
        <v/>
      </c>
      <c r="E1201" s="83">
        <v>8</v>
      </c>
      <c r="F1201" s="16"/>
      <c r="G1201" s="17"/>
      <c r="H1201" s="110"/>
      <c r="I1201" s="19"/>
      <c r="J1201" s="17"/>
      <c r="K1201" s="94"/>
      <c r="L1201" s="89"/>
      <c r="M1201" s="16"/>
    </row>
    <row r="1202" spans="1:13" s="86" customFormat="1" ht="13.5">
      <c r="A1202" s="79"/>
      <c r="B1202" s="95" t="s">
        <v>355</v>
      </c>
      <c r="C1202" s="109"/>
      <c r="D1202" s="97" t="str">
        <f>IF(ISNUMBER(C1202),VLOOKUP(C1202,Approaches,2,0),"")</f>
        <v/>
      </c>
      <c r="E1202" s="83">
        <v>9</v>
      </c>
      <c r="F1202" s="16"/>
      <c r="G1202" s="17"/>
      <c r="H1202" s="110"/>
      <c r="I1202" s="19"/>
      <c r="J1202" s="17"/>
      <c r="K1202" s="94"/>
      <c r="L1202" s="89"/>
      <c r="M1202" s="16"/>
    </row>
    <row r="1203" spans="1:13" s="86" customFormat="1" ht="14.25" thickBot="1">
      <c r="A1203" s="79"/>
      <c r="B1203" s="98"/>
      <c r="C1203" s="98"/>
      <c r="D1203" s="93"/>
      <c r="E1203" s="83">
        <v>10</v>
      </c>
      <c r="F1203" s="16"/>
      <c r="G1203" s="17"/>
      <c r="H1203" s="110"/>
      <c r="I1203" s="20"/>
      <c r="J1203" s="17"/>
      <c r="K1203" s="94"/>
      <c r="L1203" s="89"/>
      <c r="M1203" s="16"/>
    </row>
    <row r="1204" spans="1:13" s="86" customFormat="1" ht="14.25" thickBot="1">
      <c r="A1204" s="79" t="str">
        <f>IF(B1204="Code",1+MAX(A$5:A1198),"")</f>
        <v/>
      </c>
      <c r="B1204" s="99"/>
      <c r="C1204" s="99"/>
      <c r="D1204" s="99"/>
      <c r="E1204" s="100"/>
      <c r="F1204" s="101"/>
      <c r="G1204" s="99" t="s">
        <v>259</v>
      </c>
      <c r="H1204" s="102">
        <f>B1194</f>
        <v>1112121</v>
      </c>
      <c r="I1204" s="111"/>
      <c r="J1204" s="100" t="s">
        <v>317</v>
      </c>
      <c r="K1204" s="100"/>
      <c r="L1204" s="100"/>
      <c r="M1204" s="100"/>
    </row>
    <row r="1205" spans="1:13" s="86" customFormat="1" ht="14.25" thickBot="1">
      <c r="A1205" s="79">
        <f>IF(B1205="Code",1+MAX(A$5:A1204),"")</f>
        <v>101</v>
      </c>
      <c r="B1205" s="80" t="s">
        <v>254</v>
      </c>
      <c r="C1205" s="80"/>
      <c r="D1205" s="81" t="s">
        <v>255</v>
      </c>
      <c r="E1205" s="82"/>
      <c r="F1205" s="81" t="s">
        <v>256</v>
      </c>
      <c r="G1205" s="81" t="s">
        <v>257</v>
      </c>
      <c r="H1205" s="82" t="s">
        <v>253</v>
      </c>
      <c r="I1205" s="82" t="s">
        <v>258</v>
      </c>
      <c r="J1205" s="82" t="s">
        <v>316</v>
      </c>
      <c r="K1205" s="83"/>
      <c r="L1205" s="84" t="str">
        <f>IF(AND(ISNUMBER(I1216),ISNUMBER(H1216)),"OK","")</f>
        <v/>
      </c>
      <c r="M1205" s="85"/>
    </row>
    <row r="1206" spans="1:13" s="86" customFormat="1" ht="13.5">
      <c r="A1206" s="79" t="str">
        <f>IF(B1206="Code",1+MAX(A$5:A1205),"")</f>
        <v/>
      </c>
      <c r="B1206" s="87">
        <f>VLOOKUP(A1205,BasicHeadings,2,0)</f>
        <v>1112211</v>
      </c>
      <c r="C1206" s="88"/>
      <c r="D1206" s="87" t="str">
        <f>VLOOKUP(B1206,Step1EN,2,0)</f>
        <v>Prostitution</v>
      </c>
      <c r="E1206" s="83">
        <v>1</v>
      </c>
      <c r="F1206" s="16"/>
      <c r="G1206" s="16"/>
      <c r="H1206" s="17"/>
      <c r="I1206" s="17"/>
      <c r="J1206" s="17" t="s">
        <v>317</v>
      </c>
      <c r="K1206" s="83"/>
      <c r="L1206" s="89"/>
      <c r="M1206" s="16"/>
    </row>
    <row r="1207" spans="1:13" s="86" customFormat="1" ht="15" customHeight="1">
      <c r="A1207" s="79" t="str">
        <f>IF(B1207="Code",1+MAX(A$5:A1206),"")</f>
        <v/>
      </c>
      <c r="B1207" s="90"/>
      <c r="C1207" s="91" t="s">
        <v>307</v>
      </c>
      <c r="D1207" s="90"/>
      <c r="E1207" s="83">
        <v>2</v>
      </c>
      <c r="F1207" s="16"/>
      <c r="G1207" s="16"/>
      <c r="H1207" s="17"/>
      <c r="I1207" s="17"/>
      <c r="J1207" s="17" t="s">
        <v>317</v>
      </c>
      <c r="K1207" s="83"/>
      <c r="L1207" s="89"/>
      <c r="M1207" s="16"/>
    </row>
    <row r="1208" spans="1:13" s="86" customFormat="1" ht="13.5" customHeight="1">
      <c r="A1208" s="79" t="str">
        <f>IF(B1208="Code",1+MAX(A$5:A1207),"")</f>
        <v/>
      </c>
      <c r="B1208" s="92"/>
      <c r="C1208" s="211" t="s">
        <v>356</v>
      </c>
      <c r="D1208" s="212"/>
      <c r="E1208" s="83">
        <v>3</v>
      </c>
      <c r="F1208" s="16"/>
      <c r="G1208" s="16"/>
      <c r="H1208" s="17"/>
      <c r="I1208" s="18"/>
      <c r="J1208" s="17" t="s">
        <v>317</v>
      </c>
      <c r="K1208" s="83"/>
      <c r="L1208" s="89"/>
      <c r="M1208" s="16"/>
    </row>
    <row r="1209" spans="1:13" s="86" customFormat="1" ht="13.5">
      <c r="A1209" s="79" t="str">
        <f>IF(B1209="Code",1+MAX(A$5:A1208),"")</f>
        <v/>
      </c>
      <c r="B1209" s="93"/>
      <c r="C1209" s="213"/>
      <c r="D1209" s="214"/>
      <c r="E1209" s="94">
        <v>4</v>
      </c>
      <c r="F1209" s="16"/>
      <c r="G1209" s="16"/>
      <c r="H1209" s="17"/>
      <c r="I1209" s="17"/>
      <c r="J1209" s="17" t="s">
        <v>317</v>
      </c>
      <c r="K1209" s="83"/>
      <c r="L1209" s="89"/>
      <c r="M1209" s="16"/>
    </row>
    <row r="1210" spans="1:13" s="86" customFormat="1" ht="13.5">
      <c r="A1210" s="79" t="str">
        <f>IF(B1210="Code",1+MAX(A$5:A1209),"")</f>
        <v/>
      </c>
      <c r="B1210" s="95" t="s">
        <v>355</v>
      </c>
      <c r="C1210" s="109"/>
      <c r="D1210" s="96" t="str">
        <f>IF(ISNUMBER(C1210),VLOOKUP(C1210,Approaches,2,0),"")</f>
        <v/>
      </c>
      <c r="E1210" s="83">
        <v>5</v>
      </c>
      <c r="F1210" s="16"/>
      <c r="G1210" s="17"/>
      <c r="H1210" s="110"/>
      <c r="I1210" s="19"/>
      <c r="J1210" s="17" t="s">
        <v>317</v>
      </c>
      <c r="K1210" s="94"/>
      <c r="L1210" s="89"/>
      <c r="M1210" s="16"/>
    </row>
    <row r="1211" spans="1:13" s="86" customFormat="1" ht="13.5">
      <c r="A1211" s="79"/>
      <c r="B1211" s="95" t="s">
        <v>355</v>
      </c>
      <c r="C1211" s="109"/>
      <c r="D1211" s="93" t="str">
        <f>IF(ISNUMBER(C1211),VLOOKUP(C1211,Approaches,2,0),"")</f>
        <v/>
      </c>
      <c r="E1211" s="83">
        <v>6</v>
      </c>
      <c r="F1211" s="16"/>
      <c r="G1211" s="17"/>
      <c r="H1211" s="110"/>
      <c r="I1211" s="19"/>
      <c r="J1211" s="17"/>
      <c r="K1211" s="94"/>
      <c r="L1211" s="89"/>
      <c r="M1211" s="16"/>
    </row>
    <row r="1212" spans="1:13" s="86" customFormat="1" ht="13.5">
      <c r="A1212" s="79"/>
      <c r="B1212" s="95" t="s">
        <v>355</v>
      </c>
      <c r="C1212" s="109"/>
      <c r="D1212" s="93" t="str">
        <f>IF(ISNUMBER(C1212),VLOOKUP(C1212,Approaches,2,0),"")</f>
        <v/>
      </c>
      <c r="E1212" s="83">
        <v>7</v>
      </c>
      <c r="F1212" s="16"/>
      <c r="G1212" s="17"/>
      <c r="H1212" s="110"/>
      <c r="I1212" s="19"/>
      <c r="J1212" s="17"/>
      <c r="K1212" s="94"/>
      <c r="L1212" s="89"/>
      <c r="M1212" s="16"/>
    </row>
    <row r="1213" spans="1:13" s="86" customFormat="1" ht="13.5">
      <c r="A1213" s="79"/>
      <c r="B1213" s="95" t="s">
        <v>355</v>
      </c>
      <c r="C1213" s="109"/>
      <c r="D1213" s="93" t="str">
        <f>IF(ISNUMBER(C1213),VLOOKUP(C1213,Approaches,2,0),"")</f>
        <v/>
      </c>
      <c r="E1213" s="83">
        <v>8</v>
      </c>
      <c r="F1213" s="16"/>
      <c r="G1213" s="17"/>
      <c r="H1213" s="110"/>
      <c r="I1213" s="19"/>
      <c r="J1213" s="17"/>
      <c r="K1213" s="94"/>
      <c r="L1213" s="89"/>
      <c r="M1213" s="16"/>
    </row>
    <row r="1214" spans="1:13" s="86" customFormat="1" ht="13.5">
      <c r="A1214" s="79"/>
      <c r="B1214" s="95" t="s">
        <v>355</v>
      </c>
      <c r="C1214" s="109"/>
      <c r="D1214" s="97" t="str">
        <f>IF(ISNUMBER(C1214),VLOOKUP(C1214,Approaches,2,0),"")</f>
        <v/>
      </c>
      <c r="E1214" s="83">
        <v>9</v>
      </c>
      <c r="F1214" s="16"/>
      <c r="G1214" s="17"/>
      <c r="H1214" s="110"/>
      <c r="I1214" s="19"/>
      <c r="J1214" s="17"/>
      <c r="K1214" s="94"/>
      <c r="L1214" s="89"/>
      <c r="M1214" s="16"/>
    </row>
    <row r="1215" spans="1:13" s="86" customFormat="1" ht="14.25" thickBot="1">
      <c r="A1215" s="79"/>
      <c r="B1215" s="98"/>
      <c r="C1215" s="98"/>
      <c r="D1215" s="93"/>
      <c r="E1215" s="83">
        <v>10</v>
      </c>
      <c r="F1215" s="16"/>
      <c r="G1215" s="17"/>
      <c r="H1215" s="110"/>
      <c r="I1215" s="20"/>
      <c r="J1215" s="17"/>
      <c r="K1215" s="94"/>
      <c r="L1215" s="89"/>
      <c r="M1215" s="16"/>
    </row>
    <row r="1216" spans="1:13" s="86" customFormat="1" ht="14.25" thickBot="1">
      <c r="A1216" s="79" t="str">
        <f>IF(B1216="Code",1+MAX(A$5:A1210),"")</f>
        <v/>
      </c>
      <c r="B1216" s="99"/>
      <c r="C1216" s="99"/>
      <c r="D1216" s="99"/>
      <c r="E1216" s="100"/>
      <c r="F1216" s="101"/>
      <c r="G1216" s="99" t="s">
        <v>259</v>
      </c>
      <c r="H1216" s="102">
        <f>B1206</f>
        <v>1112211</v>
      </c>
      <c r="I1216" s="111"/>
      <c r="J1216" s="100" t="s">
        <v>317</v>
      </c>
      <c r="K1216" s="100"/>
      <c r="L1216" s="100"/>
      <c r="M1216" s="100"/>
    </row>
    <row r="1217" spans="1:13" s="86" customFormat="1" ht="14.25" thickBot="1">
      <c r="A1217" s="79">
        <f>IF(B1217="Code",1+MAX(A$5:A1216),"")</f>
        <v>102</v>
      </c>
      <c r="B1217" s="80" t="s">
        <v>254</v>
      </c>
      <c r="C1217" s="80"/>
      <c r="D1217" s="81" t="s">
        <v>255</v>
      </c>
      <c r="E1217" s="82"/>
      <c r="F1217" s="81" t="s">
        <v>256</v>
      </c>
      <c r="G1217" s="81" t="s">
        <v>257</v>
      </c>
      <c r="H1217" s="82" t="s">
        <v>253</v>
      </c>
      <c r="I1217" s="82" t="s">
        <v>258</v>
      </c>
      <c r="J1217" s="82" t="s">
        <v>316</v>
      </c>
      <c r="K1217" s="83"/>
      <c r="L1217" s="84" t="str">
        <f>IF(AND(ISNUMBER(I1228),ISNUMBER(H1228)),"OK","")</f>
        <v/>
      </c>
      <c r="M1217" s="85"/>
    </row>
    <row r="1218" spans="1:13" s="86" customFormat="1" ht="13.5">
      <c r="A1218" s="79" t="str">
        <f>IF(B1218="Code",1+MAX(A$5:A1217),"")</f>
        <v/>
      </c>
      <c r="B1218" s="87">
        <f>VLOOKUP(A1217,BasicHeadings,2,0)</f>
        <v>1112311</v>
      </c>
      <c r="C1218" s="88"/>
      <c r="D1218" s="87" t="str">
        <f>VLOOKUP(B1218,Step1EN,2,0)</f>
        <v>Jewellery, clocks and watches</v>
      </c>
      <c r="E1218" s="83">
        <v>1</v>
      </c>
      <c r="F1218" s="16"/>
      <c r="G1218" s="16"/>
      <c r="H1218" s="17"/>
      <c r="I1218" s="17"/>
      <c r="J1218" s="17" t="s">
        <v>317</v>
      </c>
      <c r="K1218" s="83"/>
      <c r="L1218" s="89"/>
      <c r="M1218" s="16"/>
    </row>
    <row r="1219" spans="1:13" s="86" customFormat="1" ht="15" customHeight="1">
      <c r="A1219" s="79" t="str">
        <f>IF(B1219="Code",1+MAX(A$5:A1218),"")</f>
        <v/>
      </c>
      <c r="B1219" s="90"/>
      <c r="C1219" s="91" t="s">
        <v>307</v>
      </c>
      <c r="D1219" s="90"/>
      <c r="E1219" s="83">
        <v>2</v>
      </c>
      <c r="F1219" s="16"/>
      <c r="G1219" s="16"/>
      <c r="H1219" s="17"/>
      <c r="I1219" s="17"/>
      <c r="J1219" s="17" t="s">
        <v>317</v>
      </c>
      <c r="K1219" s="83"/>
      <c r="L1219" s="89"/>
      <c r="M1219" s="16"/>
    </row>
    <row r="1220" spans="1:13" s="86" customFormat="1" ht="13.5" customHeight="1">
      <c r="A1220" s="79" t="str">
        <f>IF(B1220="Code",1+MAX(A$5:A1219),"")</f>
        <v/>
      </c>
      <c r="B1220" s="92"/>
      <c r="C1220" s="211" t="s">
        <v>356</v>
      </c>
      <c r="D1220" s="212"/>
      <c r="E1220" s="83">
        <v>3</v>
      </c>
      <c r="F1220" s="16"/>
      <c r="G1220" s="16"/>
      <c r="H1220" s="17"/>
      <c r="I1220" s="18"/>
      <c r="J1220" s="17" t="s">
        <v>317</v>
      </c>
      <c r="K1220" s="83"/>
      <c r="L1220" s="89"/>
      <c r="M1220" s="16"/>
    </row>
    <row r="1221" spans="1:13" s="86" customFormat="1" ht="13.5">
      <c r="A1221" s="79" t="str">
        <f>IF(B1221="Code",1+MAX(A$5:A1220),"")</f>
        <v/>
      </c>
      <c r="B1221" s="93"/>
      <c r="C1221" s="213"/>
      <c r="D1221" s="214"/>
      <c r="E1221" s="94">
        <v>4</v>
      </c>
      <c r="F1221" s="16"/>
      <c r="G1221" s="16"/>
      <c r="H1221" s="17"/>
      <c r="I1221" s="17"/>
      <c r="J1221" s="17" t="s">
        <v>317</v>
      </c>
      <c r="K1221" s="83"/>
      <c r="L1221" s="89"/>
      <c r="M1221" s="16"/>
    </row>
    <row r="1222" spans="1:13" s="86" customFormat="1" ht="13.5">
      <c r="A1222" s="79" t="str">
        <f>IF(B1222="Code",1+MAX(A$5:A1221),"")</f>
        <v/>
      </c>
      <c r="B1222" s="95" t="s">
        <v>355</v>
      </c>
      <c r="C1222" s="109"/>
      <c r="D1222" s="96" t="str">
        <f>IF(ISNUMBER(C1222),VLOOKUP(C1222,Approaches,2,0),"")</f>
        <v/>
      </c>
      <c r="E1222" s="83">
        <v>5</v>
      </c>
      <c r="F1222" s="16"/>
      <c r="G1222" s="17"/>
      <c r="H1222" s="110"/>
      <c r="I1222" s="19"/>
      <c r="J1222" s="17" t="s">
        <v>317</v>
      </c>
      <c r="K1222" s="94"/>
      <c r="L1222" s="89"/>
      <c r="M1222" s="16"/>
    </row>
    <row r="1223" spans="1:13" s="86" customFormat="1" ht="13.5">
      <c r="A1223" s="79"/>
      <c r="B1223" s="95" t="s">
        <v>355</v>
      </c>
      <c r="C1223" s="109"/>
      <c r="D1223" s="93" t="str">
        <f>IF(ISNUMBER(C1223),VLOOKUP(C1223,Approaches,2,0),"")</f>
        <v/>
      </c>
      <c r="E1223" s="83">
        <v>6</v>
      </c>
      <c r="F1223" s="16"/>
      <c r="G1223" s="17"/>
      <c r="H1223" s="110"/>
      <c r="I1223" s="19"/>
      <c r="J1223" s="17"/>
      <c r="K1223" s="94"/>
      <c r="L1223" s="89"/>
      <c r="M1223" s="16"/>
    </row>
    <row r="1224" spans="1:13" s="86" customFormat="1" ht="13.5">
      <c r="A1224" s="79"/>
      <c r="B1224" s="95" t="s">
        <v>355</v>
      </c>
      <c r="C1224" s="109"/>
      <c r="D1224" s="93" t="str">
        <f>IF(ISNUMBER(C1224),VLOOKUP(C1224,Approaches,2,0),"")</f>
        <v/>
      </c>
      <c r="E1224" s="83">
        <v>7</v>
      </c>
      <c r="F1224" s="16"/>
      <c r="G1224" s="17"/>
      <c r="H1224" s="110"/>
      <c r="I1224" s="19"/>
      <c r="J1224" s="17"/>
      <c r="K1224" s="94"/>
      <c r="L1224" s="89"/>
      <c r="M1224" s="16"/>
    </row>
    <row r="1225" spans="1:13" s="86" customFormat="1" ht="13.5">
      <c r="A1225" s="79"/>
      <c r="B1225" s="95" t="s">
        <v>355</v>
      </c>
      <c r="C1225" s="109"/>
      <c r="D1225" s="93" t="str">
        <f>IF(ISNUMBER(C1225),VLOOKUP(C1225,Approaches,2,0),"")</f>
        <v/>
      </c>
      <c r="E1225" s="83">
        <v>8</v>
      </c>
      <c r="F1225" s="16"/>
      <c r="G1225" s="17"/>
      <c r="H1225" s="110"/>
      <c r="I1225" s="19"/>
      <c r="J1225" s="17"/>
      <c r="K1225" s="94"/>
      <c r="L1225" s="89"/>
      <c r="M1225" s="16"/>
    </row>
    <row r="1226" spans="1:13" s="86" customFormat="1" ht="13.5">
      <c r="A1226" s="79"/>
      <c r="B1226" s="95" t="s">
        <v>355</v>
      </c>
      <c r="C1226" s="109"/>
      <c r="D1226" s="97" t="str">
        <f>IF(ISNUMBER(C1226),VLOOKUP(C1226,Approaches,2,0),"")</f>
        <v/>
      </c>
      <c r="E1226" s="83">
        <v>9</v>
      </c>
      <c r="F1226" s="16"/>
      <c r="G1226" s="17"/>
      <c r="H1226" s="110"/>
      <c r="I1226" s="19"/>
      <c r="J1226" s="17"/>
      <c r="K1226" s="94"/>
      <c r="L1226" s="89"/>
      <c r="M1226" s="16"/>
    </row>
    <row r="1227" spans="1:13" s="86" customFormat="1" ht="14.25" thickBot="1">
      <c r="A1227" s="79"/>
      <c r="B1227" s="98"/>
      <c r="C1227" s="98"/>
      <c r="D1227" s="93"/>
      <c r="E1227" s="83">
        <v>10</v>
      </c>
      <c r="F1227" s="16"/>
      <c r="G1227" s="17"/>
      <c r="H1227" s="110"/>
      <c r="I1227" s="20"/>
      <c r="J1227" s="17"/>
      <c r="K1227" s="94"/>
      <c r="L1227" s="89"/>
      <c r="M1227" s="16"/>
    </row>
    <row r="1228" spans="1:13" s="86" customFormat="1" ht="14.25" thickBot="1">
      <c r="A1228" s="79" t="str">
        <f>IF(B1228="Code",1+MAX(A$5:A1222),"")</f>
        <v/>
      </c>
      <c r="B1228" s="99"/>
      <c r="C1228" s="99"/>
      <c r="D1228" s="99"/>
      <c r="E1228" s="100"/>
      <c r="F1228" s="101"/>
      <c r="G1228" s="99" t="s">
        <v>259</v>
      </c>
      <c r="H1228" s="102">
        <f>B1218</f>
        <v>1112311</v>
      </c>
      <c r="I1228" s="111"/>
      <c r="J1228" s="100" t="s">
        <v>317</v>
      </c>
      <c r="K1228" s="100"/>
      <c r="L1228" s="100"/>
      <c r="M1228" s="100"/>
    </row>
    <row r="1229" spans="1:13" s="86" customFormat="1" ht="14.25" thickBot="1">
      <c r="A1229" s="79">
        <f>IF(B1229="Code",1+MAX(A$5:A1228),"")</f>
        <v>103</v>
      </c>
      <c r="B1229" s="80" t="s">
        <v>254</v>
      </c>
      <c r="C1229" s="80"/>
      <c r="D1229" s="81" t="s">
        <v>255</v>
      </c>
      <c r="E1229" s="82"/>
      <c r="F1229" s="81" t="s">
        <v>256</v>
      </c>
      <c r="G1229" s="81" t="s">
        <v>257</v>
      </c>
      <c r="H1229" s="82" t="s">
        <v>253</v>
      </c>
      <c r="I1229" s="82" t="s">
        <v>258</v>
      </c>
      <c r="J1229" s="82" t="s">
        <v>316</v>
      </c>
      <c r="K1229" s="83"/>
      <c r="L1229" s="84" t="str">
        <f>IF(AND(ISNUMBER(I1240),ISNUMBER(H1240)),"OK","")</f>
        <v/>
      </c>
      <c r="M1229" s="85"/>
    </row>
    <row r="1230" spans="1:13" s="86" customFormat="1" ht="13.5">
      <c r="A1230" s="79" t="str">
        <f>IF(B1230="Code",1+MAX(A$5:A1229),"")</f>
        <v/>
      </c>
      <c r="B1230" s="87">
        <f>VLOOKUP(A1229,BasicHeadings,2,0)</f>
        <v>1112321</v>
      </c>
      <c r="C1230" s="88"/>
      <c r="D1230" s="87" t="str">
        <f>VLOOKUP(B1230,Step1EN,2,0)</f>
        <v>Other personal effects</v>
      </c>
      <c r="E1230" s="83">
        <v>1</v>
      </c>
      <c r="F1230" s="16"/>
      <c r="G1230" s="16"/>
      <c r="H1230" s="17"/>
      <c r="I1230" s="17"/>
      <c r="J1230" s="17" t="s">
        <v>317</v>
      </c>
      <c r="K1230" s="83"/>
      <c r="L1230" s="89"/>
      <c r="M1230" s="16"/>
    </row>
    <row r="1231" spans="1:13" s="86" customFormat="1" ht="15" customHeight="1">
      <c r="A1231" s="79" t="str">
        <f>IF(B1231="Code",1+MAX(A$5:A1230),"")</f>
        <v/>
      </c>
      <c r="B1231" s="90"/>
      <c r="C1231" s="91" t="s">
        <v>307</v>
      </c>
      <c r="D1231" s="90"/>
      <c r="E1231" s="83">
        <v>2</v>
      </c>
      <c r="F1231" s="16"/>
      <c r="G1231" s="16"/>
      <c r="H1231" s="17"/>
      <c r="I1231" s="17"/>
      <c r="J1231" s="17" t="s">
        <v>317</v>
      </c>
      <c r="K1231" s="83"/>
      <c r="L1231" s="89"/>
      <c r="M1231" s="16"/>
    </row>
    <row r="1232" spans="1:13" s="86" customFormat="1" ht="13.5" customHeight="1">
      <c r="A1232" s="79" t="str">
        <f>IF(B1232="Code",1+MAX(A$5:A1231),"")</f>
        <v/>
      </c>
      <c r="B1232" s="92"/>
      <c r="C1232" s="211" t="s">
        <v>356</v>
      </c>
      <c r="D1232" s="212"/>
      <c r="E1232" s="83">
        <v>3</v>
      </c>
      <c r="F1232" s="16"/>
      <c r="G1232" s="16"/>
      <c r="H1232" s="17"/>
      <c r="I1232" s="18"/>
      <c r="J1232" s="17" t="s">
        <v>317</v>
      </c>
      <c r="K1232" s="83"/>
      <c r="L1232" s="89"/>
      <c r="M1232" s="16"/>
    </row>
    <row r="1233" spans="1:13" s="86" customFormat="1" ht="13.5">
      <c r="A1233" s="79" t="str">
        <f>IF(B1233="Code",1+MAX(A$5:A1232),"")</f>
        <v/>
      </c>
      <c r="B1233" s="93"/>
      <c r="C1233" s="213"/>
      <c r="D1233" s="214"/>
      <c r="E1233" s="94">
        <v>4</v>
      </c>
      <c r="F1233" s="16"/>
      <c r="G1233" s="16"/>
      <c r="H1233" s="17"/>
      <c r="I1233" s="17"/>
      <c r="J1233" s="17" t="s">
        <v>317</v>
      </c>
      <c r="K1233" s="83"/>
      <c r="L1233" s="89"/>
      <c r="M1233" s="16"/>
    </row>
    <row r="1234" spans="1:13" s="86" customFormat="1" ht="13.5">
      <c r="A1234" s="79" t="str">
        <f>IF(B1234="Code",1+MAX(A$5:A1233),"")</f>
        <v/>
      </c>
      <c r="B1234" s="95" t="s">
        <v>355</v>
      </c>
      <c r="C1234" s="109"/>
      <c r="D1234" s="96" t="str">
        <f>IF(ISNUMBER(C1234),VLOOKUP(C1234,Approaches,2,0),"")</f>
        <v/>
      </c>
      <c r="E1234" s="83">
        <v>5</v>
      </c>
      <c r="F1234" s="16"/>
      <c r="G1234" s="17"/>
      <c r="H1234" s="110"/>
      <c r="I1234" s="19"/>
      <c r="J1234" s="17" t="s">
        <v>317</v>
      </c>
      <c r="K1234" s="94"/>
      <c r="L1234" s="89"/>
      <c r="M1234" s="16"/>
    </row>
    <row r="1235" spans="1:13" s="86" customFormat="1" ht="13.5">
      <c r="A1235" s="79"/>
      <c r="B1235" s="95" t="s">
        <v>355</v>
      </c>
      <c r="C1235" s="109"/>
      <c r="D1235" s="93" t="str">
        <f>IF(ISNUMBER(C1235),VLOOKUP(C1235,Approaches,2,0),"")</f>
        <v/>
      </c>
      <c r="E1235" s="83">
        <v>6</v>
      </c>
      <c r="F1235" s="16"/>
      <c r="G1235" s="17"/>
      <c r="H1235" s="110"/>
      <c r="I1235" s="19"/>
      <c r="J1235" s="17"/>
      <c r="K1235" s="94"/>
      <c r="L1235" s="89"/>
      <c r="M1235" s="16"/>
    </row>
    <row r="1236" spans="1:13" s="86" customFormat="1" ht="13.5">
      <c r="A1236" s="79"/>
      <c r="B1236" s="95" t="s">
        <v>355</v>
      </c>
      <c r="C1236" s="109"/>
      <c r="D1236" s="93" t="str">
        <f>IF(ISNUMBER(C1236),VLOOKUP(C1236,Approaches,2,0),"")</f>
        <v/>
      </c>
      <c r="E1236" s="83">
        <v>7</v>
      </c>
      <c r="F1236" s="16"/>
      <c r="G1236" s="17"/>
      <c r="H1236" s="110"/>
      <c r="I1236" s="19"/>
      <c r="J1236" s="17"/>
      <c r="K1236" s="94"/>
      <c r="L1236" s="89"/>
      <c r="M1236" s="16"/>
    </row>
    <row r="1237" spans="1:13" s="86" customFormat="1" ht="13.5">
      <c r="A1237" s="79"/>
      <c r="B1237" s="95" t="s">
        <v>355</v>
      </c>
      <c r="C1237" s="109"/>
      <c r="D1237" s="93" t="str">
        <f>IF(ISNUMBER(C1237),VLOOKUP(C1237,Approaches,2,0),"")</f>
        <v/>
      </c>
      <c r="E1237" s="83">
        <v>8</v>
      </c>
      <c r="F1237" s="16"/>
      <c r="G1237" s="17"/>
      <c r="H1237" s="110"/>
      <c r="I1237" s="19"/>
      <c r="J1237" s="17"/>
      <c r="K1237" s="94"/>
      <c r="L1237" s="89"/>
      <c r="M1237" s="16"/>
    </row>
    <row r="1238" spans="1:13" s="86" customFormat="1" ht="13.5">
      <c r="A1238" s="79"/>
      <c r="B1238" s="95" t="s">
        <v>355</v>
      </c>
      <c r="C1238" s="109"/>
      <c r="D1238" s="97" t="str">
        <f>IF(ISNUMBER(C1238),VLOOKUP(C1238,Approaches,2,0),"")</f>
        <v/>
      </c>
      <c r="E1238" s="83">
        <v>9</v>
      </c>
      <c r="F1238" s="16"/>
      <c r="G1238" s="17"/>
      <c r="H1238" s="110"/>
      <c r="I1238" s="19"/>
      <c r="J1238" s="17"/>
      <c r="K1238" s="94"/>
      <c r="L1238" s="89"/>
      <c r="M1238" s="16"/>
    </row>
    <row r="1239" spans="1:13" s="86" customFormat="1" ht="14.25" thickBot="1">
      <c r="A1239" s="79"/>
      <c r="B1239" s="98"/>
      <c r="C1239" s="98"/>
      <c r="D1239" s="93"/>
      <c r="E1239" s="83">
        <v>10</v>
      </c>
      <c r="F1239" s="16"/>
      <c r="G1239" s="17"/>
      <c r="H1239" s="110"/>
      <c r="I1239" s="20"/>
      <c r="J1239" s="17"/>
      <c r="K1239" s="94"/>
      <c r="L1239" s="89"/>
      <c r="M1239" s="16"/>
    </row>
    <row r="1240" spans="1:13" s="86" customFormat="1" ht="14.25" thickBot="1">
      <c r="A1240" s="79" t="str">
        <f>IF(B1240="Code",1+MAX(A$5:A1234),"")</f>
        <v/>
      </c>
      <c r="B1240" s="99"/>
      <c r="C1240" s="99"/>
      <c r="D1240" s="99"/>
      <c r="E1240" s="100"/>
      <c r="F1240" s="101"/>
      <c r="G1240" s="99" t="s">
        <v>259</v>
      </c>
      <c r="H1240" s="102">
        <f>B1230</f>
        <v>1112321</v>
      </c>
      <c r="I1240" s="111"/>
      <c r="J1240" s="100" t="s">
        <v>317</v>
      </c>
      <c r="K1240" s="100"/>
      <c r="L1240" s="100"/>
      <c r="M1240" s="100"/>
    </row>
    <row r="1241" spans="1:13" s="86" customFormat="1" ht="14.25" thickBot="1">
      <c r="A1241" s="79">
        <f>IF(B1241="Code",1+MAX(A$5:A1240),"")</f>
        <v>104</v>
      </c>
      <c r="B1241" s="80" t="s">
        <v>254</v>
      </c>
      <c r="C1241" s="80"/>
      <c r="D1241" s="81" t="s">
        <v>255</v>
      </c>
      <c r="E1241" s="82"/>
      <c r="F1241" s="81" t="s">
        <v>256</v>
      </c>
      <c r="G1241" s="81" t="s">
        <v>257</v>
      </c>
      <c r="H1241" s="82" t="s">
        <v>253</v>
      </c>
      <c r="I1241" s="82" t="s">
        <v>258</v>
      </c>
      <c r="J1241" s="82" t="s">
        <v>316</v>
      </c>
      <c r="K1241" s="83"/>
      <c r="L1241" s="84" t="str">
        <f>IF(AND(ISNUMBER(I1252),ISNUMBER(H1252)),"OK","")</f>
        <v/>
      </c>
      <c r="M1241" s="85"/>
    </row>
    <row r="1242" spans="1:13" s="86" customFormat="1" ht="13.5">
      <c r="A1242" s="79" t="str">
        <f>IF(B1242="Code",1+MAX(A$5:A1241),"")</f>
        <v/>
      </c>
      <c r="B1242" s="87">
        <f>VLOOKUP(A1241,BasicHeadings,2,0)</f>
        <v>1112411</v>
      </c>
      <c r="C1242" s="88"/>
      <c r="D1242" s="87" t="str">
        <f>VLOOKUP(B1242,Step1EN,2,0)</f>
        <v>Social protection</v>
      </c>
      <c r="E1242" s="83">
        <v>1</v>
      </c>
      <c r="F1242" s="16"/>
      <c r="G1242" s="16"/>
      <c r="H1242" s="17"/>
      <c r="I1242" s="17"/>
      <c r="J1242" s="17" t="s">
        <v>317</v>
      </c>
      <c r="K1242" s="83"/>
      <c r="L1242" s="89"/>
      <c r="M1242" s="16"/>
    </row>
    <row r="1243" spans="1:13" s="86" customFormat="1" ht="15" customHeight="1">
      <c r="A1243" s="79" t="str">
        <f>IF(B1243="Code",1+MAX(A$5:A1242),"")</f>
        <v/>
      </c>
      <c r="B1243" s="90"/>
      <c r="C1243" s="91" t="s">
        <v>307</v>
      </c>
      <c r="D1243" s="90"/>
      <c r="E1243" s="83">
        <v>2</v>
      </c>
      <c r="F1243" s="16"/>
      <c r="G1243" s="16"/>
      <c r="H1243" s="17"/>
      <c r="I1243" s="17"/>
      <c r="J1243" s="17" t="s">
        <v>317</v>
      </c>
      <c r="K1243" s="83"/>
      <c r="L1243" s="89"/>
      <c r="M1243" s="16"/>
    </row>
    <row r="1244" spans="1:13" s="86" customFormat="1" ht="13.5" customHeight="1">
      <c r="A1244" s="79" t="str">
        <f>IF(B1244="Code",1+MAX(A$5:A1243),"")</f>
        <v/>
      </c>
      <c r="B1244" s="92"/>
      <c r="C1244" s="211" t="s">
        <v>356</v>
      </c>
      <c r="D1244" s="212"/>
      <c r="E1244" s="83">
        <v>3</v>
      </c>
      <c r="F1244" s="16"/>
      <c r="G1244" s="16"/>
      <c r="H1244" s="17"/>
      <c r="I1244" s="18"/>
      <c r="J1244" s="17" t="s">
        <v>317</v>
      </c>
      <c r="K1244" s="83"/>
      <c r="L1244" s="89"/>
      <c r="M1244" s="16"/>
    </row>
    <row r="1245" spans="1:13" s="86" customFormat="1" ht="13.5">
      <c r="A1245" s="79" t="str">
        <f>IF(B1245="Code",1+MAX(A$5:A1244),"")</f>
        <v/>
      </c>
      <c r="B1245" s="93"/>
      <c r="C1245" s="213"/>
      <c r="D1245" s="214"/>
      <c r="E1245" s="94">
        <v>4</v>
      </c>
      <c r="F1245" s="16"/>
      <c r="G1245" s="16"/>
      <c r="H1245" s="17"/>
      <c r="I1245" s="17"/>
      <c r="J1245" s="17" t="s">
        <v>317</v>
      </c>
      <c r="K1245" s="83"/>
      <c r="L1245" s="89"/>
      <c r="M1245" s="16"/>
    </row>
    <row r="1246" spans="1:13" s="86" customFormat="1" ht="13.5">
      <c r="A1246" s="79" t="str">
        <f>IF(B1246="Code",1+MAX(A$5:A1245),"")</f>
        <v/>
      </c>
      <c r="B1246" s="95" t="s">
        <v>355</v>
      </c>
      <c r="C1246" s="109"/>
      <c r="D1246" s="96" t="str">
        <f>IF(ISNUMBER(C1246),VLOOKUP(C1246,Approaches,2,0),"")</f>
        <v/>
      </c>
      <c r="E1246" s="83">
        <v>5</v>
      </c>
      <c r="F1246" s="16"/>
      <c r="G1246" s="17"/>
      <c r="H1246" s="110"/>
      <c r="I1246" s="19"/>
      <c r="J1246" s="17" t="s">
        <v>317</v>
      </c>
      <c r="K1246" s="94"/>
      <c r="L1246" s="89"/>
      <c r="M1246" s="16"/>
    </row>
    <row r="1247" spans="1:13" s="86" customFormat="1" ht="13.5">
      <c r="A1247" s="79"/>
      <c r="B1247" s="95" t="s">
        <v>355</v>
      </c>
      <c r="C1247" s="109"/>
      <c r="D1247" s="93" t="str">
        <f>IF(ISNUMBER(C1247),VLOOKUP(C1247,Approaches,2,0),"")</f>
        <v/>
      </c>
      <c r="E1247" s="83">
        <v>6</v>
      </c>
      <c r="F1247" s="16"/>
      <c r="G1247" s="17"/>
      <c r="H1247" s="110"/>
      <c r="I1247" s="19"/>
      <c r="J1247" s="17"/>
      <c r="K1247" s="94"/>
      <c r="L1247" s="89"/>
      <c r="M1247" s="16"/>
    </row>
    <row r="1248" spans="1:13" s="86" customFormat="1" ht="13.5">
      <c r="A1248" s="79"/>
      <c r="B1248" s="95" t="s">
        <v>355</v>
      </c>
      <c r="C1248" s="109"/>
      <c r="D1248" s="93" t="str">
        <f>IF(ISNUMBER(C1248),VLOOKUP(C1248,Approaches,2,0),"")</f>
        <v/>
      </c>
      <c r="E1248" s="83">
        <v>7</v>
      </c>
      <c r="F1248" s="16"/>
      <c r="G1248" s="17"/>
      <c r="H1248" s="110"/>
      <c r="I1248" s="19"/>
      <c r="J1248" s="17"/>
      <c r="K1248" s="94"/>
      <c r="L1248" s="89"/>
      <c r="M1248" s="16"/>
    </row>
    <row r="1249" spans="1:13" s="86" customFormat="1" ht="13.5">
      <c r="A1249" s="79"/>
      <c r="B1249" s="95" t="s">
        <v>355</v>
      </c>
      <c r="C1249" s="109"/>
      <c r="D1249" s="93" t="str">
        <f>IF(ISNUMBER(C1249),VLOOKUP(C1249,Approaches,2,0),"")</f>
        <v/>
      </c>
      <c r="E1249" s="83">
        <v>8</v>
      </c>
      <c r="F1249" s="16"/>
      <c r="G1249" s="17"/>
      <c r="H1249" s="110"/>
      <c r="I1249" s="19"/>
      <c r="J1249" s="17"/>
      <c r="K1249" s="94"/>
      <c r="L1249" s="89"/>
      <c r="M1249" s="16"/>
    </row>
    <row r="1250" spans="1:13" s="86" customFormat="1" ht="13.5">
      <c r="A1250" s="79"/>
      <c r="B1250" s="95" t="s">
        <v>355</v>
      </c>
      <c r="C1250" s="109"/>
      <c r="D1250" s="97" t="str">
        <f>IF(ISNUMBER(C1250),VLOOKUP(C1250,Approaches,2,0),"")</f>
        <v/>
      </c>
      <c r="E1250" s="83">
        <v>9</v>
      </c>
      <c r="F1250" s="16"/>
      <c r="G1250" s="17"/>
      <c r="H1250" s="110"/>
      <c r="I1250" s="19"/>
      <c r="J1250" s="17"/>
      <c r="K1250" s="94"/>
      <c r="L1250" s="89"/>
      <c r="M1250" s="16"/>
    </row>
    <row r="1251" spans="1:13" s="86" customFormat="1" ht="14.25" thickBot="1">
      <c r="A1251" s="79"/>
      <c r="B1251" s="98"/>
      <c r="C1251" s="98"/>
      <c r="D1251" s="93"/>
      <c r="E1251" s="83">
        <v>10</v>
      </c>
      <c r="F1251" s="16"/>
      <c r="G1251" s="17"/>
      <c r="H1251" s="110"/>
      <c r="I1251" s="20"/>
      <c r="J1251" s="17"/>
      <c r="K1251" s="94"/>
      <c r="L1251" s="89"/>
      <c r="M1251" s="16"/>
    </row>
    <row r="1252" spans="1:13" s="86" customFormat="1" ht="14.25" thickBot="1">
      <c r="A1252" s="79" t="str">
        <f>IF(B1252="Code",1+MAX(A$5:A1246),"")</f>
        <v/>
      </c>
      <c r="B1252" s="99"/>
      <c r="C1252" s="99"/>
      <c r="D1252" s="99"/>
      <c r="E1252" s="100"/>
      <c r="F1252" s="101"/>
      <c r="G1252" s="99" t="s">
        <v>259</v>
      </c>
      <c r="H1252" s="102">
        <f>B1242</f>
        <v>1112411</v>
      </c>
      <c r="I1252" s="111"/>
      <c r="J1252" s="100" t="s">
        <v>317</v>
      </c>
      <c r="K1252" s="100"/>
      <c r="L1252" s="100"/>
      <c r="M1252" s="100"/>
    </row>
    <row r="1253" spans="1:13" s="86" customFormat="1" ht="14.25" thickBot="1">
      <c r="A1253" s="79">
        <f>IF(B1253="Code",1+MAX(A$5:A1252),"")</f>
        <v>105</v>
      </c>
      <c r="B1253" s="80" t="s">
        <v>254</v>
      </c>
      <c r="C1253" s="80"/>
      <c r="D1253" s="81" t="s">
        <v>255</v>
      </c>
      <c r="E1253" s="82"/>
      <c r="F1253" s="81" t="s">
        <v>256</v>
      </c>
      <c r="G1253" s="81" t="s">
        <v>257</v>
      </c>
      <c r="H1253" s="82" t="s">
        <v>253</v>
      </c>
      <c r="I1253" s="82" t="s">
        <v>258</v>
      </c>
      <c r="J1253" s="82" t="s">
        <v>316</v>
      </c>
      <c r="K1253" s="83"/>
      <c r="L1253" s="84" t="str">
        <f>IF(AND(ISNUMBER(I1264),ISNUMBER(H1264)),"OK","")</f>
        <v/>
      </c>
      <c r="M1253" s="85"/>
    </row>
    <row r="1254" spans="1:13" s="86" customFormat="1" ht="13.5">
      <c r="A1254" s="79" t="str">
        <f>IF(B1254="Code",1+MAX(A$5:A1253),"")</f>
        <v/>
      </c>
      <c r="B1254" s="87">
        <f>VLOOKUP(A1253,BasicHeadings,2,0)</f>
        <v>1112511</v>
      </c>
      <c r="C1254" s="88"/>
      <c r="D1254" s="87" t="str">
        <f>VLOOKUP(B1254,Step1EN,2,0)</f>
        <v>Insurance</v>
      </c>
      <c r="E1254" s="83">
        <v>1</v>
      </c>
      <c r="F1254" s="16"/>
      <c r="G1254" s="16"/>
      <c r="H1254" s="17"/>
      <c r="I1254" s="17"/>
      <c r="J1254" s="17" t="s">
        <v>317</v>
      </c>
      <c r="K1254" s="83"/>
      <c r="L1254" s="89"/>
      <c r="M1254" s="16"/>
    </row>
    <row r="1255" spans="1:13" s="86" customFormat="1" ht="15" customHeight="1">
      <c r="A1255" s="79" t="str">
        <f>IF(B1255="Code",1+MAX(A$5:A1254),"")</f>
        <v/>
      </c>
      <c r="B1255" s="90"/>
      <c r="C1255" s="91" t="s">
        <v>307</v>
      </c>
      <c r="D1255" s="90"/>
      <c r="E1255" s="83">
        <v>2</v>
      </c>
      <c r="F1255" s="16"/>
      <c r="G1255" s="16"/>
      <c r="H1255" s="17"/>
      <c r="I1255" s="17"/>
      <c r="J1255" s="17" t="s">
        <v>317</v>
      </c>
      <c r="K1255" s="83"/>
      <c r="L1255" s="89"/>
      <c r="M1255" s="16"/>
    </row>
    <row r="1256" spans="1:13" s="86" customFormat="1" ht="13.5" customHeight="1">
      <c r="A1256" s="79" t="str">
        <f>IF(B1256="Code",1+MAX(A$5:A1255),"")</f>
        <v/>
      </c>
      <c r="B1256" s="92"/>
      <c r="C1256" s="211" t="s">
        <v>356</v>
      </c>
      <c r="D1256" s="212"/>
      <c r="E1256" s="83">
        <v>3</v>
      </c>
      <c r="F1256" s="16"/>
      <c r="G1256" s="16"/>
      <c r="H1256" s="17"/>
      <c r="I1256" s="18"/>
      <c r="J1256" s="17" t="s">
        <v>317</v>
      </c>
      <c r="K1256" s="83"/>
      <c r="L1256" s="89"/>
      <c r="M1256" s="16"/>
    </row>
    <row r="1257" spans="1:13" s="86" customFormat="1" ht="13.5">
      <c r="A1257" s="79" t="str">
        <f>IF(B1257="Code",1+MAX(A$5:A1256),"")</f>
        <v/>
      </c>
      <c r="B1257" s="93"/>
      <c r="C1257" s="213"/>
      <c r="D1257" s="214"/>
      <c r="E1257" s="94">
        <v>4</v>
      </c>
      <c r="F1257" s="16"/>
      <c r="G1257" s="16"/>
      <c r="H1257" s="17"/>
      <c r="I1257" s="17"/>
      <c r="J1257" s="17" t="s">
        <v>317</v>
      </c>
      <c r="K1257" s="83"/>
      <c r="L1257" s="89"/>
      <c r="M1257" s="16"/>
    </row>
    <row r="1258" spans="1:13" s="86" customFormat="1" ht="13.5">
      <c r="A1258" s="79" t="str">
        <f>IF(B1258="Code",1+MAX(A$5:A1257),"")</f>
        <v/>
      </c>
      <c r="B1258" s="95" t="s">
        <v>355</v>
      </c>
      <c r="C1258" s="109"/>
      <c r="D1258" s="96" t="str">
        <f>IF(ISNUMBER(C1258),VLOOKUP(C1258,Approaches,2,0),"")</f>
        <v/>
      </c>
      <c r="E1258" s="83">
        <v>5</v>
      </c>
      <c r="F1258" s="16"/>
      <c r="G1258" s="17"/>
      <c r="H1258" s="110"/>
      <c r="I1258" s="19"/>
      <c r="J1258" s="17" t="s">
        <v>317</v>
      </c>
      <c r="K1258" s="94"/>
      <c r="L1258" s="89"/>
      <c r="M1258" s="16"/>
    </row>
    <row r="1259" spans="1:13" s="86" customFormat="1" ht="13.5">
      <c r="A1259" s="79"/>
      <c r="B1259" s="95" t="s">
        <v>355</v>
      </c>
      <c r="C1259" s="109"/>
      <c r="D1259" s="93" t="str">
        <f>IF(ISNUMBER(C1259),VLOOKUP(C1259,Approaches,2,0),"")</f>
        <v/>
      </c>
      <c r="E1259" s="83">
        <v>6</v>
      </c>
      <c r="F1259" s="16"/>
      <c r="G1259" s="17"/>
      <c r="H1259" s="110"/>
      <c r="I1259" s="19"/>
      <c r="J1259" s="17"/>
      <c r="K1259" s="94"/>
      <c r="L1259" s="89"/>
      <c r="M1259" s="16"/>
    </row>
    <row r="1260" spans="1:13" s="86" customFormat="1" ht="13.5">
      <c r="A1260" s="79"/>
      <c r="B1260" s="95" t="s">
        <v>355</v>
      </c>
      <c r="C1260" s="109"/>
      <c r="D1260" s="93" t="str">
        <f>IF(ISNUMBER(C1260),VLOOKUP(C1260,Approaches,2,0),"")</f>
        <v/>
      </c>
      <c r="E1260" s="83">
        <v>7</v>
      </c>
      <c r="F1260" s="16"/>
      <c r="G1260" s="17"/>
      <c r="H1260" s="110"/>
      <c r="I1260" s="19"/>
      <c r="J1260" s="17"/>
      <c r="K1260" s="94"/>
      <c r="L1260" s="89"/>
      <c r="M1260" s="16"/>
    </row>
    <row r="1261" spans="1:13" s="86" customFormat="1" ht="13.5">
      <c r="A1261" s="79"/>
      <c r="B1261" s="95" t="s">
        <v>355</v>
      </c>
      <c r="C1261" s="109"/>
      <c r="D1261" s="93" t="str">
        <f>IF(ISNUMBER(C1261),VLOOKUP(C1261,Approaches,2,0),"")</f>
        <v/>
      </c>
      <c r="E1261" s="83">
        <v>8</v>
      </c>
      <c r="F1261" s="16"/>
      <c r="G1261" s="17"/>
      <c r="H1261" s="110"/>
      <c r="I1261" s="19"/>
      <c r="J1261" s="17"/>
      <c r="K1261" s="94"/>
      <c r="L1261" s="89"/>
      <c r="M1261" s="16"/>
    </row>
    <row r="1262" spans="1:13" s="86" customFormat="1" ht="13.5">
      <c r="A1262" s="79"/>
      <c r="B1262" s="95" t="s">
        <v>355</v>
      </c>
      <c r="C1262" s="109"/>
      <c r="D1262" s="97" t="str">
        <f>IF(ISNUMBER(C1262),VLOOKUP(C1262,Approaches,2,0),"")</f>
        <v/>
      </c>
      <c r="E1262" s="83">
        <v>9</v>
      </c>
      <c r="F1262" s="16"/>
      <c r="G1262" s="17"/>
      <c r="H1262" s="110"/>
      <c r="I1262" s="19"/>
      <c r="J1262" s="17"/>
      <c r="K1262" s="94"/>
      <c r="L1262" s="89"/>
      <c r="M1262" s="16"/>
    </row>
    <row r="1263" spans="1:13" s="86" customFormat="1" ht="14.25" thickBot="1">
      <c r="A1263" s="79"/>
      <c r="B1263" s="98"/>
      <c r="C1263" s="98"/>
      <c r="D1263" s="93"/>
      <c r="E1263" s="83">
        <v>10</v>
      </c>
      <c r="F1263" s="16"/>
      <c r="G1263" s="17"/>
      <c r="H1263" s="110"/>
      <c r="I1263" s="20"/>
      <c r="J1263" s="17"/>
      <c r="K1263" s="94"/>
      <c r="L1263" s="89"/>
      <c r="M1263" s="16"/>
    </row>
    <row r="1264" spans="1:13" s="86" customFormat="1" ht="14.25" thickBot="1">
      <c r="A1264" s="79" t="str">
        <f>IF(B1264="Code",1+MAX(A$5:A1258),"")</f>
        <v/>
      </c>
      <c r="B1264" s="99"/>
      <c r="C1264" s="99"/>
      <c r="D1264" s="99"/>
      <c r="E1264" s="100"/>
      <c r="F1264" s="101"/>
      <c r="G1264" s="99" t="s">
        <v>259</v>
      </c>
      <c r="H1264" s="102">
        <f>B1254</f>
        <v>1112511</v>
      </c>
      <c r="I1264" s="111"/>
      <c r="J1264" s="100" t="s">
        <v>317</v>
      </c>
      <c r="K1264" s="100"/>
      <c r="L1264" s="100"/>
      <c r="M1264" s="100"/>
    </row>
    <row r="1265" spans="1:13" s="86" customFormat="1" ht="14.25" thickBot="1">
      <c r="A1265" s="79">
        <f>IF(B1265="Code",1+MAX(A$5:A1264),"")</f>
        <v>106</v>
      </c>
      <c r="B1265" s="80" t="s">
        <v>254</v>
      </c>
      <c r="C1265" s="80"/>
      <c r="D1265" s="81" t="s">
        <v>255</v>
      </c>
      <c r="E1265" s="82"/>
      <c r="F1265" s="81" t="s">
        <v>256</v>
      </c>
      <c r="G1265" s="81" t="s">
        <v>257</v>
      </c>
      <c r="H1265" s="82" t="s">
        <v>253</v>
      </c>
      <c r="I1265" s="82" t="s">
        <v>258</v>
      </c>
      <c r="J1265" s="82" t="s">
        <v>316</v>
      </c>
      <c r="K1265" s="83"/>
      <c r="L1265" s="84" t="str">
        <f>IF(AND(ISNUMBER(I1276),ISNUMBER(H1276)),"OK","")</f>
        <v/>
      </c>
      <c r="M1265" s="85"/>
    </row>
    <row r="1266" spans="1:13" s="86" customFormat="1" ht="13.5">
      <c r="A1266" s="79" t="str">
        <f>IF(B1266="Code",1+MAX(A$5:A1265),"")</f>
        <v/>
      </c>
      <c r="B1266" s="87">
        <f>VLOOKUP(A1265,BasicHeadings,2,0)</f>
        <v>1112611</v>
      </c>
      <c r="C1266" s="88"/>
      <c r="D1266" s="87" t="str">
        <f>VLOOKUP(B1266,Step1EN,2,0)</f>
        <v>Financial Intermediation Services Indirectly Measured (FISIM)</v>
      </c>
      <c r="E1266" s="83">
        <v>1</v>
      </c>
      <c r="F1266" s="16"/>
      <c r="G1266" s="16"/>
      <c r="H1266" s="17"/>
      <c r="I1266" s="17"/>
      <c r="J1266" s="17" t="s">
        <v>317</v>
      </c>
      <c r="K1266" s="83"/>
      <c r="L1266" s="89"/>
      <c r="M1266" s="16"/>
    </row>
    <row r="1267" spans="1:13" s="86" customFormat="1" ht="15" customHeight="1">
      <c r="A1267" s="79" t="str">
        <f>IF(B1267="Code",1+MAX(A$5:A1266),"")</f>
        <v/>
      </c>
      <c r="B1267" s="90"/>
      <c r="C1267" s="91" t="s">
        <v>307</v>
      </c>
      <c r="D1267" s="90"/>
      <c r="E1267" s="83">
        <v>2</v>
      </c>
      <c r="F1267" s="16"/>
      <c r="G1267" s="16"/>
      <c r="H1267" s="17"/>
      <c r="I1267" s="17"/>
      <c r="J1267" s="17" t="s">
        <v>317</v>
      </c>
      <c r="K1267" s="83"/>
      <c r="L1267" s="89"/>
      <c r="M1267" s="16"/>
    </row>
    <row r="1268" spans="1:13" s="86" customFormat="1" ht="13.5" customHeight="1">
      <c r="A1268" s="79" t="str">
        <f>IF(B1268="Code",1+MAX(A$5:A1267),"")</f>
        <v/>
      </c>
      <c r="B1268" s="92"/>
      <c r="C1268" s="211" t="s">
        <v>356</v>
      </c>
      <c r="D1268" s="212"/>
      <c r="E1268" s="83">
        <v>3</v>
      </c>
      <c r="F1268" s="16"/>
      <c r="G1268" s="16"/>
      <c r="H1268" s="17"/>
      <c r="I1268" s="18"/>
      <c r="J1268" s="17" t="s">
        <v>317</v>
      </c>
      <c r="K1268" s="83"/>
      <c r="L1268" s="89"/>
      <c r="M1268" s="16"/>
    </row>
    <row r="1269" spans="1:13" s="86" customFormat="1" ht="13.5">
      <c r="A1269" s="79" t="str">
        <f>IF(B1269="Code",1+MAX(A$5:A1268),"")</f>
        <v/>
      </c>
      <c r="B1269" s="93"/>
      <c r="C1269" s="213"/>
      <c r="D1269" s="214"/>
      <c r="E1269" s="94">
        <v>4</v>
      </c>
      <c r="F1269" s="16"/>
      <c r="G1269" s="16"/>
      <c r="H1269" s="17"/>
      <c r="I1269" s="17"/>
      <c r="J1269" s="17" t="s">
        <v>317</v>
      </c>
      <c r="K1269" s="83"/>
      <c r="L1269" s="89"/>
      <c r="M1269" s="16"/>
    </row>
    <row r="1270" spans="1:13" s="86" customFormat="1" ht="13.5">
      <c r="A1270" s="79" t="str">
        <f>IF(B1270="Code",1+MAX(A$5:A1269),"")</f>
        <v/>
      </c>
      <c r="B1270" s="95" t="s">
        <v>355</v>
      </c>
      <c r="C1270" s="109"/>
      <c r="D1270" s="96" t="str">
        <f>IF(ISNUMBER(C1270),VLOOKUP(C1270,Approaches,2,0),"")</f>
        <v/>
      </c>
      <c r="E1270" s="83">
        <v>5</v>
      </c>
      <c r="F1270" s="16"/>
      <c r="G1270" s="17"/>
      <c r="H1270" s="110"/>
      <c r="I1270" s="19"/>
      <c r="J1270" s="17" t="s">
        <v>317</v>
      </c>
      <c r="K1270" s="94"/>
      <c r="L1270" s="89"/>
      <c r="M1270" s="16"/>
    </row>
    <row r="1271" spans="1:13" s="86" customFormat="1" ht="13.5">
      <c r="A1271" s="79"/>
      <c r="B1271" s="95" t="s">
        <v>355</v>
      </c>
      <c r="C1271" s="109"/>
      <c r="D1271" s="93" t="str">
        <f>IF(ISNUMBER(C1271),VLOOKUP(C1271,Approaches,2,0),"")</f>
        <v/>
      </c>
      <c r="E1271" s="83">
        <v>6</v>
      </c>
      <c r="F1271" s="16"/>
      <c r="G1271" s="17"/>
      <c r="H1271" s="110"/>
      <c r="I1271" s="19"/>
      <c r="J1271" s="17"/>
      <c r="K1271" s="94"/>
      <c r="L1271" s="89"/>
      <c r="M1271" s="16"/>
    </row>
    <row r="1272" spans="1:13" s="86" customFormat="1" ht="13.5">
      <c r="A1272" s="79"/>
      <c r="B1272" s="95" t="s">
        <v>355</v>
      </c>
      <c r="C1272" s="109"/>
      <c r="D1272" s="93" t="str">
        <f>IF(ISNUMBER(C1272),VLOOKUP(C1272,Approaches,2,0),"")</f>
        <v/>
      </c>
      <c r="E1272" s="83">
        <v>7</v>
      </c>
      <c r="F1272" s="16"/>
      <c r="G1272" s="17"/>
      <c r="H1272" s="110"/>
      <c r="I1272" s="19"/>
      <c r="J1272" s="17"/>
      <c r="K1272" s="94"/>
      <c r="L1272" s="89"/>
      <c r="M1272" s="16"/>
    </row>
    <row r="1273" spans="1:13" s="86" customFormat="1" ht="13.5">
      <c r="A1273" s="79"/>
      <c r="B1273" s="95" t="s">
        <v>355</v>
      </c>
      <c r="C1273" s="109"/>
      <c r="D1273" s="93" t="str">
        <f>IF(ISNUMBER(C1273),VLOOKUP(C1273,Approaches,2,0),"")</f>
        <v/>
      </c>
      <c r="E1273" s="83">
        <v>8</v>
      </c>
      <c r="F1273" s="16"/>
      <c r="G1273" s="17"/>
      <c r="H1273" s="110"/>
      <c r="I1273" s="19"/>
      <c r="J1273" s="17"/>
      <c r="K1273" s="94"/>
      <c r="L1273" s="89"/>
      <c r="M1273" s="16"/>
    </row>
    <row r="1274" spans="1:13" s="86" customFormat="1" ht="13.5">
      <c r="A1274" s="79"/>
      <c r="B1274" s="95" t="s">
        <v>355</v>
      </c>
      <c r="C1274" s="109"/>
      <c r="D1274" s="97" t="str">
        <f>IF(ISNUMBER(C1274),VLOOKUP(C1274,Approaches,2,0),"")</f>
        <v/>
      </c>
      <c r="E1274" s="83">
        <v>9</v>
      </c>
      <c r="F1274" s="16"/>
      <c r="G1274" s="17"/>
      <c r="H1274" s="110"/>
      <c r="I1274" s="19"/>
      <c r="J1274" s="17"/>
      <c r="K1274" s="94"/>
      <c r="L1274" s="89"/>
      <c r="M1274" s="16"/>
    </row>
    <row r="1275" spans="1:13" s="86" customFormat="1" ht="14.25" thickBot="1">
      <c r="A1275" s="79"/>
      <c r="B1275" s="98"/>
      <c r="C1275" s="98"/>
      <c r="D1275" s="93"/>
      <c r="E1275" s="83">
        <v>10</v>
      </c>
      <c r="F1275" s="16"/>
      <c r="G1275" s="17"/>
      <c r="H1275" s="110"/>
      <c r="I1275" s="20"/>
      <c r="J1275" s="17"/>
      <c r="K1275" s="94"/>
      <c r="L1275" s="89"/>
      <c r="M1275" s="16"/>
    </row>
    <row r="1276" spans="1:13" s="86" customFormat="1" ht="14.25" thickBot="1">
      <c r="A1276" s="79" t="str">
        <f>IF(B1276="Code",1+MAX(A$5:A1270),"")</f>
        <v/>
      </c>
      <c r="B1276" s="99"/>
      <c r="C1276" s="99"/>
      <c r="D1276" s="99"/>
      <c r="E1276" s="100"/>
      <c r="F1276" s="101"/>
      <c r="G1276" s="99" t="s">
        <v>259</v>
      </c>
      <c r="H1276" s="102">
        <f>B1266</f>
        <v>1112611</v>
      </c>
      <c r="I1276" s="111"/>
      <c r="J1276" s="100" t="s">
        <v>317</v>
      </c>
      <c r="K1276" s="100"/>
      <c r="L1276" s="100"/>
      <c r="M1276" s="100"/>
    </row>
    <row r="1277" spans="1:13" s="86" customFormat="1" ht="14.25" thickBot="1">
      <c r="A1277" s="79">
        <f>IF(B1277="Code",1+MAX(A$5:A1276),"")</f>
        <v>107</v>
      </c>
      <c r="B1277" s="80" t="s">
        <v>254</v>
      </c>
      <c r="C1277" s="80"/>
      <c r="D1277" s="81" t="s">
        <v>255</v>
      </c>
      <c r="E1277" s="82"/>
      <c r="F1277" s="81" t="s">
        <v>256</v>
      </c>
      <c r="G1277" s="81" t="s">
        <v>257</v>
      </c>
      <c r="H1277" s="82" t="s">
        <v>253</v>
      </c>
      <c r="I1277" s="82" t="s">
        <v>258</v>
      </c>
      <c r="J1277" s="82" t="s">
        <v>316</v>
      </c>
      <c r="K1277" s="83"/>
      <c r="L1277" s="84" t="str">
        <f>IF(AND(ISNUMBER(I1288),ISNUMBER(H1288)),"OK","")</f>
        <v/>
      </c>
      <c r="M1277" s="85"/>
    </row>
    <row r="1278" spans="1:13" s="86" customFormat="1" ht="13.5">
      <c r="A1278" s="79" t="str">
        <f>IF(B1278="Code",1+MAX(A$5:A1277),"")</f>
        <v/>
      </c>
      <c r="B1278" s="87">
        <f>VLOOKUP(A1277,BasicHeadings,2,0)</f>
        <v>1112621</v>
      </c>
      <c r="C1278" s="88"/>
      <c r="D1278" s="87" t="str">
        <f>VLOOKUP(B1278,Step1EN,2,0)</f>
        <v>Other financial services</v>
      </c>
      <c r="E1278" s="83">
        <v>1</v>
      </c>
      <c r="F1278" s="16"/>
      <c r="G1278" s="16"/>
      <c r="H1278" s="17"/>
      <c r="I1278" s="17"/>
      <c r="J1278" s="17" t="s">
        <v>317</v>
      </c>
      <c r="K1278" s="83"/>
      <c r="L1278" s="89"/>
      <c r="M1278" s="16"/>
    </row>
    <row r="1279" spans="1:13" s="86" customFormat="1" ht="15" customHeight="1">
      <c r="A1279" s="79" t="str">
        <f>IF(B1279="Code",1+MAX(A$5:A1278),"")</f>
        <v/>
      </c>
      <c r="B1279" s="90"/>
      <c r="C1279" s="91" t="s">
        <v>307</v>
      </c>
      <c r="D1279" s="90"/>
      <c r="E1279" s="83">
        <v>2</v>
      </c>
      <c r="F1279" s="16"/>
      <c r="G1279" s="16"/>
      <c r="H1279" s="17"/>
      <c r="I1279" s="17"/>
      <c r="J1279" s="17" t="s">
        <v>317</v>
      </c>
      <c r="K1279" s="83"/>
      <c r="L1279" s="89"/>
      <c r="M1279" s="16"/>
    </row>
    <row r="1280" spans="1:13" s="86" customFormat="1" ht="13.5" customHeight="1">
      <c r="A1280" s="79" t="str">
        <f>IF(B1280="Code",1+MAX(A$5:A1279),"")</f>
        <v/>
      </c>
      <c r="B1280" s="92"/>
      <c r="C1280" s="211" t="s">
        <v>356</v>
      </c>
      <c r="D1280" s="212"/>
      <c r="E1280" s="83">
        <v>3</v>
      </c>
      <c r="F1280" s="16"/>
      <c r="G1280" s="16"/>
      <c r="H1280" s="17"/>
      <c r="I1280" s="18"/>
      <c r="J1280" s="17" t="s">
        <v>317</v>
      </c>
      <c r="K1280" s="83"/>
      <c r="L1280" s="89"/>
      <c r="M1280" s="16"/>
    </row>
    <row r="1281" spans="1:13" s="86" customFormat="1" ht="13.5">
      <c r="A1281" s="79" t="str">
        <f>IF(B1281="Code",1+MAX(A$5:A1280),"")</f>
        <v/>
      </c>
      <c r="B1281" s="93"/>
      <c r="C1281" s="213"/>
      <c r="D1281" s="214"/>
      <c r="E1281" s="94">
        <v>4</v>
      </c>
      <c r="F1281" s="16"/>
      <c r="G1281" s="16"/>
      <c r="H1281" s="17"/>
      <c r="I1281" s="17"/>
      <c r="J1281" s="17" t="s">
        <v>317</v>
      </c>
      <c r="K1281" s="83"/>
      <c r="L1281" s="89"/>
      <c r="M1281" s="16"/>
    </row>
    <row r="1282" spans="1:13" s="86" customFormat="1" ht="13.5">
      <c r="A1282" s="79" t="str">
        <f>IF(B1282="Code",1+MAX(A$5:A1281),"")</f>
        <v/>
      </c>
      <c r="B1282" s="95" t="s">
        <v>355</v>
      </c>
      <c r="C1282" s="109"/>
      <c r="D1282" s="96" t="str">
        <f>IF(ISNUMBER(C1282),VLOOKUP(C1282,Approaches,2,0),"")</f>
        <v/>
      </c>
      <c r="E1282" s="83">
        <v>5</v>
      </c>
      <c r="F1282" s="16"/>
      <c r="G1282" s="17"/>
      <c r="H1282" s="110"/>
      <c r="I1282" s="19"/>
      <c r="J1282" s="17" t="s">
        <v>317</v>
      </c>
      <c r="K1282" s="94"/>
      <c r="L1282" s="89"/>
      <c r="M1282" s="16"/>
    </row>
    <row r="1283" spans="1:13" s="86" customFormat="1" ht="13.5">
      <c r="A1283" s="79"/>
      <c r="B1283" s="95" t="s">
        <v>355</v>
      </c>
      <c r="C1283" s="109"/>
      <c r="D1283" s="93" t="str">
        <f>IF(ISNUMBER(C1283),VLOOKUP(C1283,Approaches,2,0),"")</f>
        <v/>
      </c>
      <c r="E1283" s="83">
        <v>6</v>
      </c>
      <c r="F1283" s="16"/>
      <c r="G1283" s="17"/>
      <c r="H1283" s="110"/>
      <c r="I1283" s="19"/>
      <c r="J1283" s="17"/>
      <c r="K1283" s="94"/>
      <c r="L1283" s="89"/>
      <c r="M1283" s="16"/>
    </row>
    <row r="1284" spans="1:13" s="86" customFormat="1" ht="13.5">
      <c r="A1284" s="79"/>
      <c r="B1284" s="95" t="s">
        <v>355</v>
      </c>
      <c r="C1284" s="109"/>
      <c r="D1284" s="93" t="str">
        <f>IF(ISNUMBER(C1284),VLOOKUP(C1284,Approaches,2,0),"")</f>
        <v/>
      </c>
      <c r="E1284" s="83">
        <v>7</v>
      </c>
      <c r="F1284" s="16"/>
      <c r="G1284" s="17"/>
      <c r="H1284" s="110"/>
      <c r="I1284" s="19"/>
      <c r="J1284" s="17"/>
      <c r="K1284" s="94"/>
      <c r="L1284" s="89"/>
      <c r="M1284" s="16"/>
    </row>
    <row r="1285" spans="1:13" s="86" customFormat="1" ht="13.5">
      <c r="A1285" s="79"/>
      <c r="B1285" s="95" t="s">
        <v>355</v>
      </c>
      <c r="C1285" s="109"/>
      <c r="D1285" s="93" t="str">
        <f>IF(ISNUMBER(C1285),VLOOKUP(C1285,Approaches,2,0),"")</f>
        <v/>
      </c>
      <c r="E1285" s="83">
        <v>8</v>
      </c>
      <c r="F1285" s="16"/>
      <c r="G1285" s="17"/>
      <c r="H1285" s="110"/>
      <c r="I1285" s="19"/>
      <c r="J1285" s="17"/>
      <c r="K1285" s="94"/>
      <c r="L1285" s="89"/>
      <c r="M1285" s="16"/>
    </row>
    <row r="1286" spans="1:13" s="86" customFormat="1" ht="13.5">
      <c r="A1286" s="79"/>
      <c r="B1286" s="95" t="s">
        <v>355</v>
      </c>
      <c r="C1286" s="109"/>
      <c r="D1286" s="97" t="str">
        <f>IF(ISNUMBER(C1286),VLOOKUP(C1286,Approaches,2,0),"")</f>
        <v/>
      </c>
      <c r="E1286" s="83">
        <v>9</v>
      </c>
      <c r="F1286" s="16"/>
      <c r="G1286" s="17"/>
      <c r="H1286" s="110"/>
      <c r="I1286" s="19"/>
      <c r="J1286" s="17"/>
      <c r="K1286" s="94"/>
      <c r="L1286" s="89"/>
      <c r="M1286" s="16"/>
    </row>
    <row r="1287" spans="1:13" s="86" customFormat="1" ht="14.25" thickBot="1">
      <c r="A1287" s="79"/>
      <c r="B1287" s="98"/>
      <c r="C1287" s="98"/>
      <c r="D1287" s="93"/>
      <c r="E1287" s="83">
        <v>10</v>
      </c>
      <c r="F1287" s="16"/>
      <c r="G1287" s="17"/>
      <c r="H1287" s="110"/>
      <c r="I1287" s="20"/>
      <c r="J1287" s="17"/>
      <c r="K1287" s="94"/>
      <c r="L1287" s="89"/>
      <c r="M1287" s="16"/>
    </row>
    <row r="1288" spans="1:13" s="86" customFormat="1" ht="14.25" thickBot="1">
      <c r="A1288" s="79" t="str">
        <f>IF(B1288="Code",1+MAX(A$5:A1282),"")</f>
        <v/>
      </c>
      <c r="B1288" s="99"/>
      <c r="C1288" s="99"/>
      <c r="D1288" s="99"/>
      <c r="E1288" s="100"/>
      <c r="F1288" s="101"/>
      <c r="G1288" s="99" t="s">
        <v>259</v>
      </c>
      <c r="H1288" s="102">
        <f>B1278</f>
        <v>1112621</v>
      </c>
      <c r="I1288" s="111"/>
      <c r="J1288" s="100" t="s">
        <v>317</v>
      </c>
      <c r="K1288" s="100"/>
      <c r="L1288" s="100"/>
      <c r="M1288" s="100"/>
    </row>
    <row r="1289" spans="1:13" s="86" customFormat="1" ht="14.25" thickBot="1">
      <c r="A1289" s="79">
        <f>IF(B1289="Code",1+MAX(A$5:A1288),"")</f>
        <v>108</v>
      </c>
      <c r="B1289" s="80" t="s">
        <v>254</v>
      </c>
      <c r="C1289" s="80"/>
      <c r="D1289" s="81" t="s">
        <v>255</v>
      </c>
      <c r="E1289" s="82"/>
      <c r="F1289" s="81" t="s">
        <v>256</v>
      </c>
      <c r="G1289" s="81" t="s">
        <v>257</v>
      </c>
      <c r="H1289" s="82" t="s">
        <v>253</v>
      </c>
      <c r="I1289" s="82" t="s">
        <v>258</v>
      </c>
      <c r="J1289" s="82" t="s">
        <v>316</v>
      </c>
      <c r="K1289" s="83"/>
      <c r="L1289" s="84" t="str">
        <f>IF(AND(ISNUMBER(I1300),ISNUMBER(H1300)),"OK","")</f>
        <v/>
      </c>
      <c r="M1289" s="85"/>
    </row>
    <row r="1290" spans="1:13" s="86" customFormat="1" ht="13.5">
      <c r="A1290" s="79" t="str">
        <f>IF(B1290="Code",1+MAX(A$5:A1289),"")</f>
        <v/>
      </c>
      <c r="B1290" s="87">
        <f>VLOOKUP(A1289,BasicHeadings,2,0)</f>
        <v>1112711</v>
      </c>
      <c r="C1290" s="88"/>
      <c r="D1290" s="87" t="str">
        <f>VLOOKUP(B1290,Step1EN,2,0)</f>
        <v>Other services n.e.c</v>
      </c>
      <c r="E1290" s="83">
        <v>1</v>
      </c>
      <c r="F1290" s="16"/>
      <c r="G1290" s="16"/>
      <c r="H1290" s="17"/>
      <c r="I1290" s="17"/>
      <c r="J1290" s="17" t="s">
        <v>317</v>
      </c>
      <c r="K1290" s="83"/>
      <c r="L1290" s="89"/>
      <c r="M1290" s="16"/>
    </row>
    <row r="1291" spans="1:13" s="86" customFormat="1" ht="15" customHeight="1">
      <c r="A1291" s="79" t="str">
        <f>IF(B1291="Code",1+MAX(A$5:A1290),"")</f>
        <v/>
      </c>
      <c r="B1291" s="90"/>
      <c r="C1291" s="91" t="s">
        <v>307</v>
      </c>
      <c r="D1291" s="90"/>
      <c r="E1291" s="83">
        <v>2</v>
      </c>
      <c r="F1291" s="16"/>
      <c r="G1291" s="16"/>
      <c r="H1291" s="17"/>
      <c r="I1291" s="17"/>
      <c r="J1291" s="17" t="s">
        <v>317</v>
      </c>
      <c r="K1291" s="83"/>
      <c r="L1291" s="89"/>
      <c r="M1291" s="16"/>
    </row>
    <row r="1292" spans="1:13" s="86" customFormat="1" ht="13.5" customHeight="1">
      <c r="A1292" s="79" t="str">
        <f>IF(B1292="Code",1+MAX(A$5:A1291),"")</f>
        <v/>
      </c>
      <c r="B1292" s="92"/>
      <c r="C1292" s="211" t="s">
        <v>356</v>
      </c>
      <c r="D1292" s="212"/>
      <c r="E1292" s="83">
        <v>3</v>
      </c>
      <c r="F1292" s="16"/>
      <c r="G1292" s="16"/>
      <c r="H1292" s="17"/>
      <c r="I1292" s="18"/>
      <c r="J1292" s="17" t="s">
        <v>317</v>
      </c>
      <c r="K1292" s="83"/>
      <c r="L1292" s="89"/>
      <c r="M1292" s="16"/>
    </row>
    <row r="1293" spans="1:13" s="86" customFormat="1" ht="13.5">
      <c r="A1293" s="79" t="str">
        <f>IF(B1293="Code",1+MAX(A$5:A1292),"")</f>
        <v/>
      </c>
      <c r="B1293" s="93"/>
      <c r="C1293" s="213"/>
      <c r="D1293" s="214"/>
      <c r="E1293" s="94">
        <v>4</v>
      </c>
      <c r="F1293" s="16"/>
      <c r="G1293" s="16"/>
      <c r="H1293" s="17"/>
      <c r="I1293" s="17"/>
      <c r="J1293" s="17" t="s">
        <v>317</v>
      </c>
      <c r="K1293" s="83"/>
      <c r="L1293" s="89"/>
      <c r="M1293" s="16"/>
    </row>
    <row r="1294" spans="1:13" s="86" customFormat="1" ht="13.5">
      <c r="A1294" s="79" t="str">
        <f>IF(B1294="Code",1+MAX(A$5:A1293),"")</f>
        <v/>
      </c>
      <c r="B1294" s="95" t="s">
        <v>355</v>
      </c>
      <c r="C1294" s="109"/>
      <c r="D1294" s="96" t="str">
        <f>IF(ISNUMBER(C1294),VLOOKUP(C1294,Approaches,2,0),"")</f>
        <v/>
      </c>
      <c r="E1294" s="83">
        <v>5</v>
      </c>
      <c r="F1294" s="16"/>
      <c r="G1294" s="17"/>
      <c r="H1294" s="110"/>
      <c r="I1294" s="19"/>
      <c r="J1294" s="17" t="s">
        <v>317</v>
      </c>
      <c r="K1294" s="94"/>
      <c r="L1294" s="89"/>
      <c r="M1294" s="16"/>
    </row>
    <row r="1295" spans="1:13" s="86" customFormat="1" ht="13.5">
      <c r="A1295" s="79"/>
      <c r="B1295" s="95" t="s">
        <v>355</v>
      </c>
      <c r="C1295" s="109"/>
      <c r="D1295" s="93" t="str">
        <f>IF(ISNUMBER(C1295),VLOOKUP(C1295,Approaches,2,0),"")</f>
        <v/>
      </c>
      <c r="E1295" s="83">
        <v>6</v>
      </c>
      <c r="F1295" s="16"/>
      <c r="G1295" s="17"/>
      <c r="H1295" s="110"/>
      <c r="I1295" s="19"/>
      <c r="J1295" s="17"/>
      <c r="K1295" s="94"/>
      <c r="L1295" s="89"/>
      <c r="M1295" s="16"/>
    </row>
    <row r="1296" spans="1:13" s="86" customFormat="1" ht="13.5">
      <c r="A1296" s="79"/>
      <c r="B1296" s="95" t="s">
        <v>355</v>
      </c>
      <c r="C1296" s="109"/>
      <c r="D1296" s="93" t="str">
        <f>IF(ISNUMBER(C1296),VLOOKUP(C1296,Approaches,2,0),"")</f>
        <v/>
      </c>
      <c r="E1296" s="83">
        <v>7</v>
      </c>
      <c r="F1296" s="16"/>
      <c r="G1296" s="17"/>
      <c r="H1296" s="110"/>
      <c r="I1296" s="19"/>
      <c r="J1296" s="17"/>
      <c r="K1296" s="94"/>
      <c r="L1296" s="89"/>
      <c r="M1296" s="16"/>
    </row>
    <row r="1297" spans="1:13" s="86" customFormat="1" ht="13.5">
      <c r="A1297" s="79"/>
      <c r="B1297" s="95" t="s">
        <v>355</v>
      </c>
      <c r="C1297" s="109"/>
      <c r="D1297" s="93" t="str">
        <f>IF(ISNUMBER(C1297),VLOOKUP(C1297,Approaches,2,0),"")</f>
        <v/>
      </c>
      <c r="E1297" s="83">
        <v>8</v>
      </c>
      <c r="F1297" s="16"/>
      <c r="G1297" s="17"/>
      <c r="H1297" s="110"/>
      <c r="I1297" s="19"/>
      <c r="J1297" s="17"/>
      <c r="K1297" s="94"/>
      <c r="L1297" s="89"/>
      <c r="M1297" s="16"/>
    </row>
    <row r="1298" spans="1:13" s="86" customFormat="1" ht="13.5">
      <c r="A1298" s="79"/>
      <c r="B1298" s="95" t="s">
        <v>355</v>
      </c>
      <c r="C1298" s="109"/>
      <c r="D1298" s="97" t="str">
        <f>IF(ISNUMBER(C1298),VLOOKUP(C1298,Approaches,2,0),"")</f>
        <v/>
      </c>
      <c r="E1298" s="83">
        <v>9</v>
      </c>
      <c r="F1298" s="16"/>
      <c r="G1298" s="17"/>
      <c r="H1298" s="110"/>
      <c r="I1298" s="19"/>
      <c r="J1298" s="17"/>
      <c r="K1298" s="94"/>
      <c r="L1298" s="89"/>
      <c r="M1298" s="16"/>
    </row>
    <row r="1299" spans="1:13" s="86" customFormat="1" ht="14.25" thickBot="1">
      <c r="A1299" s="79"/>
      <c r="B1299" s="98"/>
      <c r="C1299" s="98"/>
      <c r="D1299" s="93"/>
      <c r="E1299" s="83">
        <v>10</v>
      </c>
      <c r="F1299" s="16"/>
      <c r="G1299" s="17"/>
      <c r="H1299" s="110"/>
      <c r="I1299" s="20"/>
      <c r="J1299" s="17"/>
      <c r="K1299" s="94"/>
      <c r="L1299" s="89"/>
      <c r="M1299" s="16"/>
    </row>
    <row r="1300" spans="1:13" s="86" customFormat="1" ht="14.25" thickBot="1">
      <c r="A1300" s="79" t="str">
        <f>IF(B1300="Code",1+MAX(A$5:A1294),"")</f>
        <v/>
      </c>
      <c r="B1300" s="99"/>
      <c r="C1300" s="99"/>
      <c r="D1300" s="99"/>
      <c r="E1300" s="100"/>
      <c r="F1300" s="101"/>
      <c r="G1300" s="99" t="s">
        <v>259</v>
      </c>
      <c r="H1300" s="102">
        <f>B1290</f>
        <v>1112711</v>
      </c>
      <c r="I1300" s="111"/>
      <c r="J1300" s="100" t="s">
        <v>317</v>
      </c>
      <c r="K1300" s="100"/>
      <c r="L1300" s="100"/>
      <c r="M1300" s="100"/>
    </row>
    <row r="1301" spans="1:13" s="86" customFormat="1" ht="14.25" thickBot="1">
      <c r="A1301" s="79">
        <f>IF(B1301="Code",1+MAX(A$5:A1300),"")</f>
        <v>109</v>
      </c>
      <c r="B1301" s="80" t="s">
        <v>254</v>
      </c>
      <c r="C1301" s="80"/>
      <c r="D1301" s="81" t="s">
        <v>255</v>
      </c>
      <c r="E1301" s="82"/>
      <c r="F1301" s="81" t="s">
        <v>256</v>
      </c>
      <c r="G1301" s="81" t="s">
        <v>257</v>
      </c>
      <c r="H1301" s="82" t="s">
        <v>253</v>
      </c>
      <c r="I1301" s="82" t="s">
        <v>258</v>
      </c>
      <c r="J1301" s="82" t="s">
        <v>316</v>
      </c>
      <c r="K1301" s="83"/>
      <c r="L1301" s="84" t="str">
        <f>IF(AND(ISNUMBER(I1312),ISNUMBER(H1312)),"OK","")</f>
        <v/>
      </c>
      <c r="M1301" s="85"/>
    </row>
    <row r="1302" spans="1:13" s="86" customFormat="1" ht="13.5">
      <c r="A1302" s="79" t="str">
        <f>IF(B1302="Code",1+MAX(A$5:A1301),"")</f>
        <v/>
      </c>
      <c r="B1302" s="87">
        <f>VLOOKUP(A1301,BasicHeadings,2,0)</f>
        <v>1113111</v>
      </c>
      <c r="C1302" s="88"/>
      <c r="D1302" s="87" t="str">
        <f>VLOOKUP(B1302,Step1EN,2,0)</f>
        <v>Final consumption expenditure of resident households in the rest of the world</v>
      </c>
      <c r="E1302" s="83">
        <v>1</v>
      </c>
      <c r="F1302" s="16"/>
      <c r="G1302" s="16"/>
      <c r="H1302" s="17"/>
      <c r="I1302" s="17"/>
      <c r="J1302" s="17" t="s">
        <v>317</v>
      </c>
      <c r="K1302" s="83"/>
      <c r="L1302" s="89"/>
      <c r="M1302" s="16"/>
    </row>
    <row r="1303" spans="1:13" s="86" customFormat="1" ht="15" customHeight="1">
      <c r="A1303" s="79" t="str">
        <f>IF(B1303="Code",1+MAX(A$5:A1302),"")</f>
        <v/>
      </c>
      <c r="B1303" s="90"/>
      <c r="C1303" s="91" t="s">
        <v>307</v>
      </c>
      <c r="D1303" s="90"/>
      <c r="E1303" s="83">
        <v>2</v>
      </c>
      <c r="F1303" s="16"/>
      <c r="G1303" s="16"/>
      <c r="H1303" s="17"/>
      <c r="I1303" s="17"/>
      <c r="J1303" s="17" t="s">
        <v>317</v>
      </c>
      <c r="K1303" s="83"/>
      <c r="L1303" s="89"/>
      <c r="M1303" s="16"/>
    </row>
    <row r="1304" spans="1:13" s="86" customFormat="1" ht="13.5" customHeight="1">
      <c r="A1304" s="79" t="str">
        <f>IF(B1304="Code",1+MAX(A$5:A1303),"")</f>
        <v/>
      </c>
      <c r="B1304" s="92"/>
      <c r="C1304" s="211" t="s">
        <v>356</v>
      </c>
      <c r="D1304" s="212"/>
      <c r="E1304" s="83">
        <v>3</v>
      </c>
      <c r="F1304" s="16"/>
      <c r="G1304" s="16"/>
      <c r="H1304" s="17"/>
      <c r="I1304" s="18"/>
      <c r="J1304" s="17" t="s">
        <v>317</v>
      </c>
      <c r="K1304" s="83"/>
      <c r="L1304" s="89"/>
      <c r="M1304" s="16"/>
    </row>
    <row r="1305" spans="1:13" s="86" customFormat="1" ht="13.5">
      <c r="A1305" s="79" t="str">
        <f>IF(B1305="Code",1+MAX(A$5:A1304),"")</f>
        <v/>
      </c>
      <c r="B1305" s="93"/>
      <c r="C1305" s="213"/>
      <c r="D1305" s="214"/>
      <c r="E1305" s="94">
        <v>4</v>
      </c>
      <c r="F1305" s="16"/>
      <c r="G1305" s="16"/>
      <c r="H1305" s="17"/>
      <c r="I1305" s="17"/>
      <c r="J1305" s="17" t="s">
        <v>317</v>
      </c>
      <c r="K1305" s="83"/>
      <c r="L1305" s="89"/>
      <c r="M1305" s="16"/>
    </row>
    <row r="1306" spans="1:13" s="86" customFormat="1" ht="13.5">
      <c r="A1306" s="79" t="str">
        <f>IF(B1306="Code",1+MAX(A$5:A1305),"")</f>
        <v/>
      </c>
      <c r="B1306" s="95" t="s">
        <v>355</v>
      </c>
      <c r="C1306" s="109"/>
      <c r="D1306" s="96" t="str">
        <f>IF(ISNUMBER(C1306),VLOOKUP(C1306,Approaches,2,0),"")</f>
        <v/>
      </c>
      <c r="E1306" s="83">
        <v>5</v>
      </c>
      <c r="F1306" s="16"/>
      <c r="G1306" s="17"/>
      <c r="H1306" s="110"/>
      <c r="I1306" s="19"/>
      <c r="J1306" s="17" t="s">
        <v>317</v>
      </c>
      <c r="K1306" s="94"/>
      <c r="L1306" s="89"/>
      <c r="M1306" s="16"/>
    </row>
    <row r="1307" spans="1:13" s="86" customFormat="1" ht="13.5">
      <c r="A1307" s="79"/>
      <c r="B1307" s="95" t="s">
        <v>355</v>
      </c>
      <c r="C1307" s="109"/>
      <c r="D1307" s="93" t="str">
        <f>IF(ISNUMBER(C1307),VLOOKUP(C1307,Approaches,2,0),"")</f>
        <v/>
      </c>
      <c r="E1307" s="83">
        <v>6</v>
      </c>
      <c r="F1307" s="16"/>
      <c r="G1307" s="17"/>
      <c r="H1307" s="110"/>
      <c r="I1307" s="19"/>
      <c r="J1307" s="17"/>
      <c r="K1307" s="94"/>
      <c r="L1307" s="89"/>
      <c r="M1307" s="16"/>
    </row>
    <row r="1308" spans="1:13" s="86" customFormat="1" ht="13.5">
      <c r="A1308" s="79"/>
      <c r="B1308" s="95" t="s">
        <v>355</v>
      </c>
      <c r="C1308" s="109"/>
      <c r="D1308" s="93" t="str">
        <f>IF(ISNUMBER(C1308),VLOOKUP(C1308,Approaches,2,0),"")</f>
        <v/>
      </c>
      <c r="E1308" s="83">
        <v>7</v>
      </c>
      <c r="F1308" s="16"/>
      <c r="G1308" s="17"/>
      <c r="H1308" s="110"/>
      <c r="I1308" s="19"/>
      <c r="J1308" s="17"/>
      <c r="K1308" s="94"/>
      <c r="L1308" s="89"/>
      <c r="M1308" s="16"/>
    </row>
    <row r="1309" spans="1:13" s="86" customFormat="1" ht="13.5">
      <c r="A1309" s="79"/>
      <c r="B1309" s="95" t="s">
        <v>355</v>
      </c>
      <c r="C1309" s="109"/>
      <c r="D1309" s="93" t="str">
        <f>IF(ISNUMBER(C1309),VLOOKUP(C1309,Approaches,2,0),"")</f>
        <v/>
      </c>
      <c r="E1309" s="83">
        <v>8</v>
      </c>
      <c r="F1309" s="16"/>
      <c r="G1309" s="17"/>
      <c r="H1309" s="110"/>
      <c r="I1309" s="19"/>
      <c r="J1309" s="17"/>
      <c r="K1309" s="94"/>
      <c r="L1309" s="89"/>
      <c r="M1309" s="16"/>
    </row>
    <row r="1310" spans="1:13" s="86" customFormat="1" ht="13.5">
      <c r="A1310" s="79"/>
      <c r="B1310" s="95" t="s">
        <v>355</v>
      </c>
      <c r="C1310" s="109"/>
      <c r="D1310" s="97" t="str">
        <f>IF(ISNUMBER(C1310),VLOOKUP(C1310,Approaches,2,0),"")</f>
        <v/>
      </c>
      <c r="E1310" s="83">
        <v>9</v>
      </c>
      <c r="F1310" s="16"/>
      <c r="G1310" s="17"/>
      <c r="H1310" s="110"/>
      <c r="I1310" s="19"/>
      <c r="J1310" s="17"/>
      <c r="K1310" s="94"/>
      <c r="L1310" s="89"/>
      <c r="M1310" s="16"/>
    </row>
    <row r="1311" spans="1:13" s="86" customFormat="1" ht="14.25" thickBot="1">
      <c r="A1311" s="79"/>
      <c r="B1311" s="98"/>
      <c r="C1311" s="98"/>
      <c r="D1311" s="93"/>
      <c r="E1311" s="83">
        <v>10</v>
      </c>
      <c r="F1311" s="16"/>
      <c r="G1311" s="17"/>
      <c r="H1311" s="110"/>
      <c r="I1311" s="20"/>
      <c r="J1311" s="17"/>
      <c r="K1311" s="94"/>
      <c r="L1311" s="89"/>
      <c r="M1311" s="16"/>
    </row>
    <row r="1312" spans="1:13" s="86" customFormat="1" ht="14.25" thickBot="1">
      <c r="A1312" s="79" t="str">
        <f>IF(B1312="Code",1+MAX(A$5:A1306),"")</f>
        <v/>
      </c>
      <c r="B1312" s="99"/>
      <c r="C1312" s="99"/>
      <c r="D1312" s="99"/>
      <c r="E1312" s="100"/>
      <c r="F1312" s="101"/>
      <c r="G1312" s="99" t="s">
        <v>259</v>
      </c>
      <c r="H1312" s="102">
        <f>B1302</f>
        <v>1113111</v>
      </c>
      <c r="I1312" s="111"/>
      <c r="J1312" s="100" t="s">
        <v>317</v>
      </c>
      <c r="K1312" s="100"/>
      <c r="L1312" s="100"/>
      <c r="M1312" s="100"/>
    </row>
    <row r="1313" spans="1:13" s="86" customFormat="1" ht="14.25" thickBot="1">
      <c r="A1313" s="79">
        <f>IF(B1313="Code",1+MAX(A$5:A1312),"")</f>
        <v>110</v>
      </c>
      <c r="B1313" s="80" t="s">
        <v>254</v>
      </c>
      <c r="C1313" s="80"/>
      <c r="D1313" s="81" t="s">
        <v>255</v>
      </c>
      <c r="E1313" s="82"/>
      <c r="F1313" s="81" t="s">
        <v>256</v>
      </c>
      <c r="G1313" s="81" t="s">
        <v>257</v>
      </c>
      <c r="H1313" s="82" t="s">
        <v>253</v>
      </c>
      <c r="I1313" s="82" t="s">
        <v>258</v>
      </c>
      <c r="J1313" s="82" t="s">
        <v>316</v>
      </c>
      <c r="K1313" s="83"/>
      <c r="L1313" s="84" t="str">
        <f>IF(AND(ISNUMBER(I1324),ISNUMBER(H1324)),"OK","")</f>
        <v/>
      </c>
      <c r="M1313" s="85"/>
    </row>
    <row r="1314" spans="1:13" s="86" customFormat="1" ht="13.5">
      <c r="A1314" s="79" t="str">
        <f>IF(B1314="Code",1+MAX(A$5:A1313),"")</f>
        <v/>
      </c>
      <c r="B1314" s="87">
        <f>VLOOKUP(A1313,BasicHeadings,2,0)</f>
        <v>1113112</v>
      </c>
      <c r="C1314" s="88"/>
      <c r="D1314" s="87" t="str">
        <f>VLOOKUP(B1314,Step1EN,2,0)</f>
        <v>Final consumption expenditure of non-resident households in the economic territory</v>
      </c>
      <c r="E1314" s="83">
        <v>1</v>
      </c>
      <c r="F1314" s="16"/>
      <c r="G1314" s="16"/>
      <c r="H1314" s="17"/>
      <c r="I1314" s="17"/>
      <c r="J1314" s="17" t="s">
        <v>317</v>
      </c>
      <c r="K1314" s="83"/>
      <c r="L1314" s="89"/>
      <c r="M1314" s="16"/>
    </row>
    <row r="1315" spans="1:13" s="86" customFormat="1" ht="15" customHeight="1">
      <c r="A1315" s="79" t="str">
        <f>IF(B1315="Code",1+MAX(A$5:A1314),"")</f>
        <v/>
      </c>
      <c r="B1315" s="90"/>
      <c r="C1315" s="91" t="s">
        <v>307</v>
      </c>
      <c r="D1315" s="90"/>
      <c r="E1315" s="83">
        <v>2</v>
      </c>
      <c r="F1315" s="16"/>
      <c r="G1315" s="16"/>
      <c r="H1315" s="17"/>
      <c r="I1315" s="17"/>
      <c r="J1315" s="17" t="s">
        <v>317</v>
      </c>
      <c r="K1315" s="83"/>
      <c r="L1315" s="89"/>
      <c r="M1315" s="16"/>
    </row>
    <row r="1316" spans="1:13" s="86" customFormat="1" ht="13.5" customHeight="1">
      <c r="A1316" s="79" t="str">
        <f>IF(B1316="Code",1+MAX(A$5:A1315),"")</f>
        <v/>
      </c>
      <c r="B1316" s="92"/>
      <c r="C1316" s="211" t="s">
        <v>356</v>
      </c>
      <c r="D1316" s="212"/>
      <c r="E1316" s="83">
        <v>3</v>
      </c>
      <c r="F1316" s="16"/>
      <c r="G1316" s="16"/>
      <c r="H1316" s="17"/>
      <c r="I1316" s="18"/>
      <c r="J1316" s="17" t="s">
        <v>317</v>
      </c>
      <c r="K1316" s="83"/>
      <c r="L1316" s="89"/>
      <c r="M1316" s="16"/>
    </row>
    <row r="1317" spans="1:13" s="86" customFormat="1" ht="13.5">
      <c r="A1317" s="79" t="str">
        <f>IF(B1317="Code",1+MAX(A$5:A1316),"")</f>
        <v/>
      </c>
      <c r="B1317" s="93"/>
      <c r="C1317" s="213"/>
      <c r="D1317" s="214"/>
      <c r="E1317" s="94">
        <v>4</v>
      </c>
      <c r="F1317" s="16"/>
      <c r="G1317" s="16"/>
      <c r="H1317" s="17"/>
      <c r="I1317" s="17"/>
      <c r="J1317" s="17" t="s">
        <v>317</v>
      </c>
      <c r="K1317" s="83"/>
      <c r="L1317" s="89"/>
      <c r="M1317" s="16"/>
    </row>
    <row r="1318" spans="1:13" s="86" customFormat="1" ht="13.5">
      <c r="A1318" s="79" t="str">
        <f>IF(B1318="Code",1+MAX(A$5:A1317),"")</f>
        <v/>
      </c>
      <c r="B1318" s="95" t="s">
        <v>355</v>
      </c>
      <c r="C1318" s="109"/>
      <c r="D1318" s="96" t="str">
        <f>IF(ISNUMBER(C1318),VLOOKUP(C1318,Approaches,2,0),"")</f>
        <v/>
      </c>
      <c r="E1318" s="83">
        <v>5</v>
      </c>
      <c r="F1318" s="16"/>
      <c r="G1318" s="17"/>
      <c r="H1318" s="110"/>
      <c r="I1318" s="19"/>
      <c r="J1318" s="17" t="s">
        <v>317</v>
      </c>
      <c r="K1318" s="94"/>
      <c r="L1318" s="89"/>
      <c r="M1318" s="16"/>
    </row>
    <row r="1319" spans="1:13" s="86" customFormat="1" ht="13.5">
      <c r="A1319" s="79"/>
      <c r="B1319" s="95" t="s">
        <v>355</v>
      </c>
      <c r="C1319" s="109"/>
      <c r="D1319" s="93" t="str">
        <f>IF(ISNUMBER(C1319),VLOOKUP(C1319,Approaches,2,0),"")</f>
        <v/>
      </c>
      <c r="E1319" s="83">
        <v>6</v>
      </c>
      <c r="F1319" s="16"/>
      <c r="G1319" s="17"/>
      <c r="H1319" s="110"/>
      <c r="I1319" s="19"/>
      <c r="J1319" s="17"/>
      <c r="K1319" s="94"/>
      <c r="L1319" s="89"/>
      <c r="M1319" s="16"/>
    </row>
    <row r="1320" spans="1:13" s="86" customFormat="1" ht="13.5">
      <c r="A1320" s="79"/>
      <c r="B1320" s="95" t="s">
        <v>355</v>
      </c>
      <c r="C1320" s="109"/>
      <c r="D1320" s="93" t="str">
        <f>IF(ISNUMBER(C1320),VLOOKUP(C1320,Approaches,2,0),"")</f>
        <v/>
      </c>
      <c r="E1320" s="83">
        <v>7</v>
      </c>
      <c r="F1320" s="16"/>
      <c r="G1320" s="17"/>
      <c r="H1320" s="110"/>
      <c r="I1320" s="19"/>
      <c r="J1320" s="17"/>
      <c r="K1320" s="94"/>
      <c r="L1320" s="89"/>
      <c r="M1320" s="16"/>
    </row>
    <row r="1321" spans="1:13" s="86" customFormat="1" ht="13.5">
      <c r="A1321" s="79"/>
      <c r="B1321" s="95" t="s">
        <v>355</v>
      </c>
      <c r="C1321" s="109"/>
      <c r="D1321" s="93" t="str">
        <f>IF(ISNUMBER(C1321),VLOOKUP(C1321,Approaches,2,0),"")</f>
        <v/>
      </c>
      <c r="E1321" s="83">
        <v>8</v>
      </c>
      <c r="F1321" s="16"/>
      <c r="G1321" s="17"/>
      <c r="H1321" s="110"/>
      <c r="I1321" s="19"/>
      <c r="J1321" s="17"/>
      <c r="K1321" s="94"/>
      <c r="L1321" s="89"/>
      <c r="M1321" s="16"/>
    </row>
    <row r="1322" spans="1:13" s="86" customFormat="1" ht="13.5">
      <c r="A1322" s="79"/>
      <c r="B1322" s="95" t="s">
        <v>355</v>
      </c>
      <c r="C1322" s="109"/>
      <c r="D1322" s="97" t="str">
        <f>IF(ISNUMBER(C1322),VLOOKUP(C1322,Approaches,2,0),"")</f>
        <v/>
      </c>
      <c r="E1322" s="83">
        <v>9</v>
      </c>
      <c r="F1322" s="16"/>
      <c r="G1322" s="17"/>
      <c r="H1322" s="110"/>
      <c r="I1322" s="19"/>
      <c r="J1322" s="17"/>
      <c r="K1322" s="94"/>
      <c r="L1322" s="89"/>
      <c r="M1322" s="16"/>
    </row>
    <row r="1323" spans="1:13" s="86" customFormat="1" ht="14.25" thickBot="1">
      <c r="A1323" s="79"/>
      <c r="B1323" s="98"/>
      <c r="C1323" s="98"/>
      <c r="D1323" s="93"/>
      <c r="E1323" s="83">
        <v>10</v>
      </c>
      <c r="F1323" s="16"/>
      <c r="G1323" s="17"/>
      <c r="H1323" s="110"/>
      <c r="I1323" s="20"/>
      <c r="J1323" s="17"/>
      <c r="K1323" s="94"/>
      <c r="L1323" s="89"/>
      <c r="M1323" s="16"/>
    </row>
    <row r="1324" spans="1:13" s="86" customFormat="1" ht="14.25" thickBot="1">
      <c r="A1324" s="79" t="str">
        <f>IF(B1324="Code",1+MAX(A$5:A1318),"")</f>
        <v/>
      </c>
      <c r="B1324" s="99"/>
      <c r="C1324" s="99"/>
      <c r="D1324" s="99"/>
      <c r="E1324" s="100"/>
      <c r="F1324" s="101"/>
      <c r="G1324" s="99" t="s">
        <v>259</v>
      </c>
      <c r="H1324" s="102">
        <f>B1314</f>
        <v>1113112</v>
      </c>
      <c r="I1324" s="111"/>
      <c r="J1324" s="100" t="s">
        <v>317</v>
      </c>
      <c r="K1324" s="100"/>
      <c r="L1324" s="100"/>
      <c r="M1324" s="100"/>
    </row>
    <row r="1325" spans="1:13" s="86" customFormat="1" ht="14.25" thickBot="1">
      <c r="A1325" s="79">
        <f>IF(B1325="Code",1+MAX(A$5:A1324),"")</f>
        <v>111</v>
      </c>
      <c r="B1325" s="80" t="s">
        <v>254</v>
      </c>
      <c r="C1325" s="80"/>
      <c r="D1325" s="81" t="s">
        <v>255</v>
      </c>
      <c r="E1325" s="82"/>
      <c r="F1325" s="81" t="s">
        <v>256</v>
      </c>
      <c r="G1325" s="81" t="s">
        <v>257</v>
      </c>
      <c r="H1325" s="82" t="s">
        <v>253</v>
      </c>
      <c r="I1325" s="82" t="s">
        <v>258</v>
      </c>
      <c r="J1325" s="82" t="s">
        <v>316</v>
      </c>
      <c r="K1325" s="83"/>
      <c r="L1325" s="84" t="str">
        <f>IF(AND(ISNUMBER(I1336),ISNUMBER(H1336)),"OK","")</f>
        <v/>
      </c>
      <c r="M1325" s="85"/>
    </row>
    <row r="1326" spans="1:13" s="86" customFormat="1" ht="13.5">
      <c r="A1326" s="79" t="str">
        <f>IF(B1326="Code",1+MAX(A$5:A1325),"")</f>
        <v/>
      </c>
      <c r="B1326" s="87">
        <f>VLOOKUP(A1325,BasicHeadings,2,0)</f>
        <v>1201111</v>
      </c>
      <c r="C1326" s="88"/>
      <c r="D1326" s="87" t="str">
        <f>VLOOKUP(B1326,Step1EN,2,0)</f>
        <v xml:space="preserve">Individual consumption expenditure by NPISHs </v>
      </c>
      <c r="E1326" s="83">
        <v>1</v>
      </c>
      <c r="F1326" s="16"/>
      <c r="G1326" s="16"/>
      <c r="H1326" s="17"/>
      <c r="I1326" s="17"/>
      <c r="J1326" s="17" t="s">
        <v>317</v>
      </c>
      <c r="K1326" s="83"/>
      <c r="L1326" s="89"/>
      <c r="M1326" s="16"/>
    </row>
    <row r="1327" spans="1:13" s="86" customFormat="1" ht="15" customHeight="1">
      <c r="A1327" s="79" t="str">
        <f>IF(B1327="Code",1+MAX(A$5:A1326),"")</f>
        <v/>
      </c>
      <c r="B1327" s="90"/>
      <c r="C1327" s="91" t="s">
        <v>307</v>
      </c>
      <c r="D1327" s="90"/>
      <c r="E1327" s="83">
        <v>2</v>
      </c>
      <c r="F1327" s="16"/>
      <c r="G1327" s="16"/>
      <c r="H1327" s="17"/>
      <c r="I1327" s="17"/>
      <c r="J1327" s="17" t="s">
        <v>317</v>
      </c>
      <c r="K1327" s="83"/>
      <c r="L1327" s="89"/>
      <c r="M1327" s="16"/>
    </row>
    <row r="1328" spans="1:13" s="86" customFormat="1" ht="13.5" customHeight="1">
      <c r="A1328" s="79" t="str">
        <f>IF(B1328="Code",1+MAX(A$5:A1327),"")</f>
        <v/>
      </c>
      <c r="B1328" s="92"/>
      <c r="C1328" s="211" t="s">
        <v>356</v>
      </c>
      <c r="D1328" s="212"/>
      <c r="E1328" s="83">
        <v>3</v>
      </c>
      <c r="F1328" s="16"/>
      <c r="G1328" s="16"/>
      <c r="H1328" s="17"/>
      <c r="I1328" s="18"/>
      <c r="J1328" s="17" t="s">
        <v>317</v>
      </c>
      <c r="K1328" s="83"/>
      <c r="L1328" s="89"/>
      <c r="M1328" s="16"/>
    </row>
    <row r="1329" spans="1:13" s="86" customFormat="1" ht="13.5">
      <c r="A1329" s="79" t="str">
        <f>IF(B1329="Code",1+MAX(A$5:A1328),"")</f>
        <v/>
      </c>
      <c r="B1329" s="93"/>
      <c r="C1329" s="213"/>
      <c r="D1329" s="214"/>
      <c r="E1329" s="94">
        <v>4</v>
      </c>
      <c r="F1329" s="16"/>
      <c r="G1329" s="16"/>
      <c r="H1329" s="17"/>
      <c r="I1329" s="17"/>
      <c r="J1329" s="17" t="s">
        <v>317</v>
      </c>
      <c r="K1329" s="83"/>
      <c r="L1329" s="89"/>
      <c r="M1329" s="16"/>
    </row>
    <row r="1330" spans="1:13" s="86" customFormat="1" ht="13.5">
      <c r="A1330" s="79" t="str">
        <f>IF(B1330="Code",1+MAX(A$5:A1329),"")</f>
        <v/>
      </c>
      <c r="B1330" s="95" t="s">
        <v>355</v>
      </c>
      <c r="C1330" s="109"/>
      <c r="D1330" s="96" t="str">
        <f>IF(ISNUMBER(C1330),VLOOKUP(C1330,Approaches,2,0),"")</f>
        <v/>
      </c>
      <c r="E1330" s="83">
        <v>5</v>
      </c>
      <c r="F1330" s="16"/>
      <c r="G1330" s="17"/>
      <c r="H1330" s="110"/>
      <c r="I1330" s="19"/>
      <c r="J1330" s="17" t="s">
        <v>317</v>
      </c>
      <c r="K1330" s="94"/>
      <c r="L1330" s="89"/>
      <c r="M1330" s="16"/>
    </row>
    <row r="1331" spans="1:13" s="86" customFormat="1" ht="13.5">
      <c r="A1331" s="79"/>
      <c r="B1331" s="95" t="s">
        <v>355</v>
      </c>
      <c r="C1331" s="109"/>
      <c r="D1331" s="93" t="str">
        <f>IF(ISNUMBER(C1331),VLOOKUP(C1331,Approaches,2,0),"")</f>
        <v/>
      </c>
      <c r="E1331" s="83">
        <v>6</v>
      </c>
      <c r="F1331" s="16"/>
      <c r="G1331" s="17"/>
      <c r="H1331" s="110"/>
      <c r="I1331" s="19"/>
      <c r="J1331" s="17"/>
      <c r="K1331" s="94"/>
      <c r="L1331" s="89"/>
      <c r="M1331" s="16"/>
    </row>
    <row r="1332" spans="1:13" s="86" customFormat="1" ht="13.5">
      <c r="A1332" s="79"/>
      <c r="B1332" s="95" t="s">
        <v>355</v>
      </c>
      <c r="C1332" s="109"/>
      <c r="D1332" s="93" t="str">
        <f>IF(ISNUMBER(C1332),VLOOKUP(C1332,Approaches,2,0),"")</f>
        <v/>
      </c>
      <c r="E1332" s="83">
        <v>7</v>
      </c>
      <c r="F1332" s="16"/>
      <c r="G1332" s="17"/>
      <c r="H1332" s="110"/>
      <c r="I1332" s="19"/>
      <c r="J1332" s="17"/>
      <c r="K1332" s="94"/>
      <c r="L1332" s="89"/>
      <c r="M1332" s="16"/>
    </row>
    <row r="1333" spans="1:13" s="86" customFormat="1" ht="13.5">
      <c r="A1333" s="79"/>
      <c r="B1333" s="95" t="s">
        <v>355</v>
      </c>
      <c r="C1333" s="109"/>
      <c r="D1333" s="93" t="str">
        <f>IF(ISNUMBER(C1333),VLOOKUP(C1333,Approaches,2,0),"")</f>
        <v/>
      </c>
      <c r="E1333" s="83">
        <v>8</v>
      </c>
      <c r="F1333" s="16"/>
      <c r="G1333" s="17"/>
      <c r="H1333" s="110"/>
      <c r="I1333" s="19"/>
      <c r="J1333" s="17"/>
      <c r="K1333" s="94"/>
      <c r="L1333" s="89"/>
      <c r="M1333" s="16"/>
    </row>
    <row r="1334" spans="1:13" s="86" customFormat="1" ht="13.5">
      <c r="A1334" s="79"/>
      <c r="B1334" s="95" t="s">
        <v>355</v>
      </c>
      <c r="C1334" s="109"/>
      <c r="D1334" s="97" t="str">
        <f>IF(ISNUMBER(C1334),VLOOKUP(C1334,Approaches,2,0),"")</f>
        <v/>
      </c>
      <c r="E1334" s="83">
        <v>9</v>
      </c>
      <c r="F1334" s="16"/>
      <c r="G1334" s="17"/>
      <c r="H1334" s="110"/>
      <c r="I1334" s="19"/>
      <c r="J1334" s="17"/>
      <c r="K1334" s="94"/>
      <c r="L1334" s="89"/>
      <c r="M1334" s="16"/>
    </row>
    <row r="1335" spans="1:13" s="86" customFormat="1" ht="14.25" thickBot="1">
      <c r="A1335" s="79"/>
      <c r="B1335" s="98"/>
      <c r="C1335" s="98"/>
      <c r="D1335" s="93"/>
      <c r="E1335" s="83">
        <v>10</v>
      </c>
      <c r="F1335" s="16"/>
      <c r="G1335" s="17"/>
      <c r="H1335" s="110"/>
      <c r="I1335" s="20"/>
      <c r="J1335" s="17"/>
      <c r="K1335" s="94"/>
      <c r="L1335" s="89"/>
      <c r="M1335" s="16"/>
    </row>
    <row r="1336" spans="1:13" s="86" customFormat="1" ht="14.25" thickBot="1">
      <c r="A1336" s="79" t="str">
        <f>IF(B1336="Code",1+MAX(A$5:A1330),"")</f>
        <v/>
      </c>
      <c r="B1336" s="99"/>
      <c r="C1336" s="99"/>
      <c r="D1336" s="99"/>
      <c r="E1336" s="100"/>
      <c r="F1336" s="101"/>
      <c r="G1336" s="99" t="s">
        <v>259</v>
      </c>
      <c r="H1336" s="102">
        <f>B1326</f>
        <v>1201111</v>
      </c>
      <c r="I1336" s="111"/>
      <c r="J1336" s="100" t="s">
        <v>317</v>
      </c>
      <c r="K1336" s="100"/>
      <c r="L1336" s="100"/>
      <c r="M1336" s="100"/>
    </row>
    <row r="1337" spans="1:13" s="86" customFormat="1" ht="14.25" thickBot="1">
      <c r="A1337" s="79">
        <f>IF(B1337="Code",1+MAX(A$5:A1336),"")</f>
        <v>112</v>
      </c>
      <c r="B1337" s="80" t="s">
        <v>254</v>
      </c>
      <c r="C1337" s="80"/>
      <c r="D1337" s="81" t="s">
        <v>255</v>
      </c>
      <c r="E1337" s="82"/>
      <c r="F1337" s="81" t="s">
        <v>256</v>
      </c>
      <c r="G1337" s="81" t="s">
        <v>257</v>
      </c>
      <c r="H1337" s="82" t="s">
        <v>253</v>
      </c>
      <c r="I1337" s="82" t="s">
        <v>258</v>
      </c>
      <c r="J1337" s="82" t="s">
        <v>316</v>
      </c>
      <c r="K1337" s="83"/>
      <c r="L1337" s="84" t="str">
        <f>IF(AND(ISNUMBER(I1348),ISNUMBER(H1348)),"OK","")</f>
        <v/>
      </c>
      <c r="M1337" s="85"/>
    </row>
    <row r="1338" spans="1:13" s="86" customFormat="1" ht="13.5">
      <c r="A1338" s="79" t="str">
        <f>IF(B1338="Code",1+MAX(A$5:A1337),"")</f>
        <v/>
      </c>
      <c r="B1338" s="87">
        <f>VLOOKUP(A1337,BasicHeadings,2,0)</f>
        <v>1301111</v>
      </c>
      <c r="C1338" s="88"/>
      <c r="D1338" s="87" t="str">
        <f>VLOOKUP(B1338,Step1EN,2,0)</f>
        <v>Housing</v>
      </c>
      <c r="E1338" s="83">
        <v>1</v>
      </c>
      <c r="F1338" s="16"/>
      <c r="G1338" s="16"/>
      <c r="H1338" s="17"/>
      <c r="I1338" s="17"/>
      <c r="J1338" s="17" t="s">
        <v>317</v>
      </c>
      <c r="K1338" s="83"/>
      <c r="L1338" s="89"/>
      <c r="M1338" s="16"/>
    </row>
    <row r="1339" spans="1:13" s="86" customFormat="1" ht="15" customHeight="1">
      <c r="A1339" s="79" t="str">
        <f>IF(B1339="Code",1+MAX(A$5:A1338),"")</f>
        <v/>
      </c>
      <c r="B1339" s="90"/>
      <c r="C1339" s="91" t="s">
        <v>307</v>
      </c>
      <c r="D1339" s="90"/>
      <c r="E1339" s="83">
        <v>2</v>
      </c>
      <c r="F1339" s="16"/>
      <c r="G1339" s="16"/>
      <c r="H1339" s="17"/>
      <c r="I1339" s="17"/>
      <c r="J1339" s="17" t="s">
        <v>317</v>
      </c>
      <c r="K1339" s="83"/>
      <c r="L1339" s="89"/>
      <c r="M1339" s="16"/>
    </row>
    <row r="1340" spans="1:13" s="86" customFormat="1" ht="13.5" customHeight="1">
      <c r="A1340" s="79" t="str">
        <f>IF(B1340="Code",1+MAX(A$5:A1339),"")</f>
        <v/>
      </c>
      <c r="B1340" s="92"/>
      <c r="C1340" s="211" t="s">
        <v>356</v>
      </c>
      <c r="D1340" s="212"/>
      <c r="E1340" s="83">
        <v>3</v>
      </c>
      <c r="F1340" s="16"/>
      <c r="G1340" s="16"/>
      <c r="H1340" s="17"/>
      <c r="I1340" s="18"/>
      <c r="J1340" s="17" t="s">
        <v>317</v>
      </c>
      <c r="K1340" s="83"/>
      <c r="L1340" s="89"/>
      <c r="M1340" s="16"/>
    </row>
    <row r="1341" spans="1:13" s="86" customFormat="1" ht="13.5">
      <c r="A1341" s="79" t="str">
        <f>IF(B1341="Code",1+MAX(A$5:A1340),"")</f>
        <v/>
      </c>
      <c r="B1341" s="93"/>
      <c r="C1341" s="213"/>
      <c r="D1341" s="214"/>
      <c r="E1341" s="94">
        <v>4</v>
      </c>
      <c r="F1341" s="16"/>
      <c r="G1341" s="16"/>
      <c r="H1341" s="17"/>
      <c r="I1341" s="17"/>
      <c r="J1341" s="17" t="s">
        <v>317</v>
      </c>
      <c r="K1341" s="83"/>
      <c r="L1341" s="89"/>
      <c r="M1341" s="16"/>
    </row>
    <row r="1342" spans="1:13" s="86" customFormat="1" ht="13.5">
      <c r="A1342" s="79" t="str">
        <f>IF(B1342="Code",1+MAX(A$5:A1341),"")</f>
        <v/>
      </c>
      <c r="B1342" s="95" t="s">
        <v>355</v>
      </c>
      <c r="C1342" s="109"/>
      <c r="D1342" s="96" t="str">
        <f>IF(ISNUMBER(C1342),VLOOKUP(C1342,Approaches,2,0),"")</f>
        <v/>
      </c>
      <c r="E1342" s="83">
        <v>5</v>
      </c>
      <c r="F1342" s="16"/>
      <c r="G1342" s="17"/>
      <c r="H1342" s="110"/>
      <c r="I1342" s="19"/>
      <c r="J1342" s="17" t="s">
        <v>317</v>
      </c>
      <c r="K1342" s="94"/>
      <c r="L1342" s="89"/>
      <c r="M1342" s="16"/>
    </row>
    <row r="1343" spans="1:13" s="86" customFormat="1" ht="13.5">
      <c r="A1343" s="79"/>
      <c r="B1343" s="95" t="s">
        <v>355</v>
      </c>
      <c r="C1343" s="109"/>
      <c r="D1343" s="93" t="str">
        <f>IF(ISNUMBER(C1343),VLOOKUP(C1343,Approaches,2,0),"")</f>
        <v/>
      </c>
      <c r="E1343" s="83">
        <v>6</v>
      </c>
      <c r="F1343" s="16"/>
      <c r="G1343" s="17"/>
      <c r="H1343" s="110"/>
      <c r="I1343" s="19"/>
      <c r="J1343" s="17"/>
      <c r="K1343" s="94"/>
      <c r="L1343" s="89"/>
      <c r="M1343" s="16"/>
    </row>
    <row r="1344" spans="1:13" s="86" customFormat="1" ht="13.5">
      <c r="A1344" s="79"/>
      <c r="B1344" s="95" t="s">
        <v>355</v>
      </c>
      <c r="C1344" s="109"/>
      <c r="D1344" s="93" t="str">
        <f>IF(ISNUMBER(C1344),VLOOKUP(C1344,Approaches,2,0),"")</f>
        <v/>
      </c>
      <c r="E1344" s="83">
        <v>7</v>
      </c>
      <c r="F1344" s="16"/>
      <c r="G1344" s="17"/>
      <c r="H1344" s="110"/>
      <c r="I1344" s="19"/>
      <c r="J1344" s="17"/>
      <c r="K1344" s="94"/>
      <c r="L1344" s="89"/>
      <c r="M1344" s="16"/>
    </row>
    <row r="1345" spans="1:13" s="86" customFormat="1" ht="13.5">
      <c r="A1345" s="79"/>
      <c r="B1345" s="95" t="s">
        <v>355</v>
      </c>
      <c r="C1345" s="109"/>
      <c r="D1345" s="93" t="str">
        <f>IF(ISNUMBER(C1345),VLOOKUP(C1345,Approaches,2,0),"")</f>
        <v/>
      </c>
      <c r="E1345" s="83">
        <v>8</v>
      </c>
      <c r="F1345" s="16"/>
      <c r="G1345" s="17"/>
      <c r="H1345" s="110"/>
      <c r="I1345" s="19"/>
      <c r="J1345" s="17"/>
      <c r="K1345" s="94"/>
      <c r="L1345" s="89"/>
      <c r="M1345" s="16"/>
    </row>
    <row r="1346" spans="1:13" s="86" customFormat="1" ht="13.5">
      <c r="A1346" s="79"/>
      <c r="B1346" s="95" t="s">
        <v>355</v>
      </c>
      <c r="C1346" s="109"/>
      <c r="D1346" s="97" t="str">
        <f>IF(ISNUMBER(C1346),VLOOKUP(C1346,Approaches,2,0),"")</f>
        <v/>
      </c>
      <c r="E1346" s="83">
        <v>9</v>
      </c>
      <c r="F1346" s="16"/>
      <c r="G1346" s="17"/>
      <c r="H1346" s="110"/>
      <c r="I1346" s="19"/>
      <c r="J1346" s="17"/>
      <c r="K1346" s="94"/>
      <c r="L1346" s="89"/>
      <c r="M1346" s="16"/>
    </row>
    <row r="1347" spans="1:13" s="86" customFormat="1" ht="14.25" thickBot="1">
      <c r="A1347" s="79"/>
      <c r="B1347" s="98"/>
      <c r="C1347" s="98"/>
      <c r="D1347" s="93"/>
      <c r="E1347" s="83">
        <v>10</v>
      </c>
      <c r="F1347" s="16"/>
      <c r="G1347" s="17"/>
      <c r="H1347" s="110"/>
      <c r="I1347" s="20"/>
      <c r="J1347" s="17"/>
      <c r="K1347" s="94"/>
      <c r="L1347" s="89"/>
      <c r="M1347" s="16"/>
    </row>
    <row r="1348" spans="1:13" s="86" customFormat="1" ht="14.25" thickBot="1">
      <c r="A1348" s="79" t="str">
        <f>IF(B1348="Code",1+MAX(A$5:A1342),"")</f>
        <v/>
      </c>
      <c r="B1348" s="99"/>
      <c r="C1348" s="99"/>
      <c r="D1348" s="99"/>
      <c r="E1348" s="100"/>
      <c r="F1348" s="101"/>
      <c r="G1348" s="99" t="s">
        <v>259</v>
      </c>
      <c r="H1348" s="102">
        <f>B1338</f>
        <v>1301111</v>
      </c>
      <c r="I1348" s="111"/>
      <c r="J1348" s="100" t="s">
        <v>317</v>
      </c>
      <c r="K1348" s="100"/>
      <c r="L1348" s="100"/>
      <c r="M1348" s="100"/>
    </row>
    <row r="1349" spans="1:13" s="86" customFormat="1" ht="14.25" thickBot="1">
      <c r="A1349" s="79">
        <f>IF(B1349="Code",1+MAX(A$5:A1348),"")</f>
        <v>113</v>
      </c>
      <c r="B1349" s="80" t="s">
        <v>254</v>
      </c>
      <c r="C1349" s="80"/>
      <c r="D1349" s="81" t="s">
        <v>255</v>
      </c>
      <c r="E1349" s="82"/>
      <c r="F1349" s="81" t="s">
        <v>256</v>
      </c>
      <c r="G1349" s="81" t="s">
        <v>257</v>
      </c>
      <c r="H1349" s="82" t="s">
        <v>253</v>
      </c>
      <c r="I1349" s="82" t="s">
        <v>258</v>
      </c>
      <c r="J1349" s="82" t="s">
        <v>316</v>
      </c>
      <c r="K1349" s="83"/>
      <c r="L1349" s="84" t="str">
        <f>IF(AND(ISNUMBER(I1360),ISNUMBER(H1360)),"OK","")</f>
        <v/>
      </c>
      <c r="M1349" s="85"/>
    </row>
    <row r="1350" spans="1:13" s="86" customFormat="1" ht="13.5">
      <c r="A1350" s="79" t="str">
        <f>IF(B1350="Code",1+MAX(A$5:A1349),"")</f>
        <v/>
      </c>
      <c r="B1350" s="87">
        <f>VLOOKUP(A1349,BasicHeadings,2,0)</f>
        <v>1302111</v>
      </c>
      <c r="C1350" s="88"/>
      <c r="D1350" s="87" t="str">
        <f>VLOOKUP(B1350,Step1EN,2,0)</f>
        <v>Pharmaceutical products</v>
      </c>
      <c r="E1350" s="83">
        <v>1</v>
      </c>
      <c r="F1350" s="16"/>
      <c r="G1350" s="16"/>
      <c r="H1350" s="17"/>
      <c r="I1350" s="17"/>
      <c r="J1350" s="17" t="s">
        <v>317</v>
      </c>
      <c r="K1350" s="83"/>
      <c r="L1350" s="89"/>
      <c r="M1350" s="16"/>
    </row>
    <row r="1351" spans="1:13" s="86" customFormat="1" ht="15" customHeight="1">
      <c r="A1351" s="79" t="str">
        <f>IF(B1351="Code",1+MAX(A$5:A1350),"")</f>
        <v/>
      </c>
      <c r="B1351" s="90"/>
      <c r="C1351" s="91" t="s">
        <v>307</v>
      </c>
      <c r="D1351" s="90"/>
      <c r="E1351" s="83">
        <v>2</v>
      </c>
      <c r="F1351" s="16"/>
      <c r="G1351" s="16"/>
      <c r="H1351" s="17"/>
      <c r="I1351" s="17"/>
      <c r="J1351" s="17" t="s">
        <v>317</v>
      </c>
      <c r="K1351" s="83"/>
      <c r="L1351" s="89"/>
      <c r="M1351" s="16"/>
    </row>
    <row r="1352" spans="1:13" s="86" customFormat="1" ht="13.5" customHeight="1">
      <c r="A1352" s="79" t="str">
        <f>IF(B1352="Code",1+MAX(A$5:A1351),"")</f>
        <v/>
      </c>
      <c r="B1352" s="92"/>
      <c r="C1352" s="211" t="s">
        <v>356</v>
      </c>
      <c r="D1352" s="212"/>
      <c r="E1352" s="83">
        <v>3</v>
      </c>
      <c r="F1352" s="16"/>
      <c r="G1352" s="16"/>
      <c r="H1352" s="17"/>
      <c r="I1352" s="18"/>
      <c r="J1352" s="17" t="s">
        <v>317</v>
      </c>
      <c r="K1352" s="83"/>
      <c r="L1352" s="89"/>
      <c r="M1352" s="16"/>
    </row>
    <row r="1353" spans="1:13" s="86" customFormat="1" ht="13.5">
      <c r="A1353" s="79" t="str">
        <f>IF(B1353="Code",1+MAX(A$5:A1352),"")</f>
        <v/>
      </c>
      <c r="B1353" s="93"/>
      <c r="C1353" s="213"/>
      <c r="D1353" s="214"/>
      <c r="E1353" s="94">
        <v>4</v>
      </c>
      <c r="F1353" s="16"/>
      <c r="G1353" s="16"/>
      <c r="H1353" s="17"/>
      <c r="I1353" s="17"/>
      <c r="J1353" s="17" t="s">
        <v>317</v>
      </c>
      <c r="K1353" s="83"/>
      <c r="L1353" s="89"/>
      <c r="M1353" s="16"/>
    </row>
    <row r="1354" spans="1:13" s="86" customFormat="1" ht="13.5">
      <c r="A1354" s="79" t="str">
        <f>IF(B1354="Code",1+MAX(A$5:A1353),"")</f>
        <v/>
      </c>
      <c r="B1354" s="95" t="s">
        <v>355</v>
      </c>
      <c r="C1354" s="109"/>
      <c r="D1354" s="96" t="str">
        <f>IF(ISNUMBER(C1354),VLOOKUP(C1354,Approaches,2,0),"")</f>
        <v/>
      </c>
      <c r="E1354" s="83">
        <v>5</v>
      </c>
      <c r="F1354" s="16"/>
      <c r="G1354" s="17"/>
      <c r="H1354" s="110"/>
      <c r="I1354" s="19"/>
      <c r="J1354" s="17" t="s">
        <v>317</v>
      </c>
      <c r="K1354" s="94"/>
      <c r="L1354" s="89"/>
      <c r="M1354" s="16"/>
    </row>
    <row r="1355" spans="1:13" s="86" customFormat="1" ht="13.5">
      <c r="A1355" s="79"/>
      <c r="B1355" s="95" t="s">
        <v>355</v>
      </c>
      <c r="C1355" s="109"/>
      <c r="D1355" s="93" t="str">
        <f>IF(ISNUMBER(C1355),VLOOKUP(C1355,Approaches,2,0),"")</f>
        <v/>
      </c>
      <c r="E1355" s="83">
        <v>6</v>
      </c>
      <c r="F1355" s="16"/>
      <c r="G1355" s="17"/>
      <c r="H1355" s="110"/>
      <c r="I1355" s="19"/>
      <c r="J1355" s="17"/>
      <c r="K1355" s="94"/>
      <c r="L1355" s="89"/>
      <c r="M1355" s="16"/>
    </row>
    <row r="1356" spans="1:13" s="86" customFormat="1" ht="13.5">
      <c r="A1356" s="79"/>
      <c r="B1356" s="95" t="s">
        <v>355</v>
      </c>
      <c r="C1356" s="109"/>
      <c r="D1356" s="93" t="str">
        <f>IF(ISNUMBER(C1356),VLOOKUP(C1356,Approaches,2,0),"")</f>
        <v/>
      </c>
      <c r="E1356" s="83">
        <v>7</v>
      </c>
      <c r="F1356" s="16"/>
      <c r="G1356" s="17"/>
      <c r="H1356" s="110"/>
      <c r="I1356" s="19"/>
      <c r="J1356" s="17"/>
      <c r="K1356" s="94"/>
      <c r="L1356" s="89"/>
      <c r="M1356" s="16"/>
    </row>
    <row r="1357" spans="1:13" s="86" customFormat="1" ht="13.5">
      <c r="A1357" s="79"/>
      <c r="B1357" s="95" t="s">
        <v>355</v>
      </c>
      <c r="C1357" s="109"/>
      <c r="D1357" s="93" t="str">
        <f>IF(ISNUMBER(C1357),VLOOKUP(C1357,Approaches,2,0),"")</f>
        <v/>
      </c>
      <c r="E1357" s="83">
        <v>8</v>
      </c>
      <c r="F1357" s="16"/>
      <c r="G1357" s="17"/>
      <c r="H1357" s="110"/>
      <c r="I1357" s="19"/>
      <c r="J1357" s="17"/>
      <c r="K1357" s="94"/>
      <c r="L1357" s="89"/>
      <c r="M1357" s="16"/>
    </row>
    <row r="1358" spans="1:13" s="86" customFormat="1" ht="13.5">
      <c r="A1358" s="79"/>
      <c r="B1358" s="95" t="s">
        <v>355</v>
      </c>
      <c r="C1358" s="109"/>
      <c r="D1358" s="97" t="str">
        <f>IF(ISNUMBER(C1358),VLOOKUP(C1358,Approaches,2,0),"")</f>
        <v/>
      </c>
      <c r="E1358" s="83">
        <v>9</v>
      </c>
      <c r="F1358" s="16"/>
      <c r="G1358" s="17"/>
      <c r="H1358" s="110"/>
      <c r="I1358" s="19"/>
      <c r="J1358" s="17"/>
      <c r="K1358" s="94"/>
      <c r="L1358" s="89"/>
      <c r="M1358" s="16"/>
    </row>
    <row r="1359" spans="1:13" s="86" customFormat="1" ht="14.25" thickBot="1">
      <c r="A1359" s="79"/>
      <c r="B1359" s="98"/>
      <c r="C1359" s="98"/>
      <c r="D1359" s="93"/>
      <c r="E1359" s="83">
        <v>10</v>
      </c>
      <c r="F1359" s="16"/>
      <c r="G1359" s="17"/>
      <c r="H1359" s="110"/>
      <c r="I1359" s="20"/>
      <c r="J1359" s="17"/>
      <c r="K1359" s="94"/>
      <c r="L1359" s="89"/>
      <c r="M1359" s="16"/>
    </row>
    <row r="1360" spans="1:13" s="86" customFormat="1" ht="14.25" thickBot="1">
      <c r="A1360" s="79" t="str">
        <f>IF(B1360="Code",1+MAX(A$5:A1354),"")</f>
        <v/>
      </c>
      <c r="B1360" s="99"/>
      <c r="C1360" s="99"/>
      <c r="D1360" s="99"/>
      <c r="E1360" s="100"/>
      <c r="F1360" s="101"/>
      <c r="G1360" s="99" t="s">
        <v>259</v>
      </c>
      <c r="H1360" s="102">
        <f>B1350</f>
        <v>1302111</v>
      </c>
      <c r="I1360" s="111"/>
      <c r="J1360" s="100" t="s">
        <v>317</v>
      </c>
      <c r="K1360" s="100"/>
      <c r="L1360" s="100"/>
      <c r="M1360" s="100"/>
    </row>
    <row r="1361" spans="1:13" s="86" customFormat="1" ht="14.25" thickBot="1">
      <c r="A1361" s="79">
        <f>IF(B1361="Code",1+MAX(A$5:A1360),"")</f>
        <v>114</v>
      </c>
      <c r="B1361" s="80" t="s">
        <v>254</v>
      </c>
      <c r="C1361" s="80"/>
      <c r="D1361" s="81" t="s">
        <v>255</v>
      </c>
      <c r="E1361" s="82"/>
      <c r="F1361" s="81" t="s">
        <v>256</v>
      </c>
      <c r="G1361" s="81" t="s">
        <v>257</v>
      </c>
      <c r="H1361" s="82" t="s">
        <v>253</v>
      </c>
      <c r="I1361" s="82" t="s">
        <v>258</v>
      </c>
      <c r="J1361" s="82" t="s">
        <v>316</v>
      </c>
      <c r="K1361" s="83"/>
      <c r="L1361" s="84" t="str">
        <f>IF(AND(ISNUMBER(I1372),ISNUMBER(H1372)),"OK","")</f>
        <v/>
      </c>
      <c r="M1361" s="85"/>
    </row>
    <row r="1362" spans="1:13" s="86" customFormat="1" ht="13.5">
      <c r="A1362" s="79" t="str">
        <f>IF(B1362="Code",1+MAX(A$5:A1361),"")</f>
        <v/>
      </c>
      <c r="B1362" s="87">
        <f>VLOOKUP(A1361,BasicHeadings,2,0)</f>
        <v>1302112</v>
      </c>
      <c r="C1362" s="88"/>
      <c r="D1362" s="87" t="str">
        <f>VLOOKUP(B1362,Step1EN,2,0)</f>
        <v>Other medical products</v>
      </c>
      <c r="E1362" s="83">
        <v>1</v>
      </c>
      <c r="F1362" s="16"/>
      <c r="G1362" s="16"/>
      <c r="H1362" s="17"/>
      <c r="I1362" s="17"/>
      <c r="J1362" s="17" t="s">
        <v>317</v>
      </c>
      <c r="K1362" s="83"/>
      <c r="L1362" s="89"/>
      <c r="M1362" s="16"/>
    </row>
    <row r="1363" spans="1:13" s="86" customFormat="1" ht="15" customHeight="1">
      <c r="A1363" s="79" t="str">
        <f>IF(B1363="Code",1+MAX(A$5:A1362),"")</f>
        <v/>
      </c>
      <c r="B1363" s="90"/>
      <c r="C1363" s="91" t="s">
        <v>307</v>
      </c>
      <c r="D1363" s="90"/>
      <c r="E1363" s="83">
        <v>2</v>
      </c>
      <c r="F1363" s="16"/>
      <c r="G1363" s="16"/>
      <c r="H1363" s="17"/>
      <c r="I1363" s="17"/>
      <c r="J1363" s="17" t="s">
        <v>317</v>
      </c>
      <c r="K1363" s="83"/>
      <c r="L1363" s="89"/>
      <c r="M1363" s="16"/>
    </row>
    <row r="1364" spans="1:13" s="86" customFormat="1" ht="13.5" customHeight="1">
      <c r="A1364" s="79" t="str">
        <f>IF(B1364="Code",1+MAX(A$5:A1363),"")</f>
        <v/>
      </c>
      <c r="B1364" s="92"/>
      <c r="C1364" s="211" t="s">
        <v>356</v>
      </c>
      <c r="D1364" s="212"/>
      <c r="E1364" s="83">
        <v>3</v>
      </c>
      <c r="F1364" s="16"/>
      <c r="G1364" s="16"/>
      <c r="H1364" s="17"/>
      <c r="I1364" s="18"/>
      <c r="J1364" s="17" t="s">
        <v>317</v>
      </c>
      <c r="K1364" s="83"/>
      <c r="L1364" s="89"/>
      <c r="M1364" s="16"/>
    </row>
    <row r="1365" spans="1:13" s="86" customFormat="1" ht="13.5">
      <c r="A1365" s="79" t="str">
        <f>IF(B1365="Code",1+MAX(A$5:A1364),"")</f>
        <v/>
      </c>
      <c r="B1365" s="93"/>
      <c r="C1365" s="213"/>
      <c r="D1365" s="214"/>
      <c r="E1365" s="94">
        <v>4</v>
      </c>
      <c r="F1365" s="16"/>
      <c r="G1365" s="16"/>
      <c r="H1365" s="17"/>
      <c r="I1365" s="17"/>
      <c r="J1365" s="17" t="s">
        <v>317</v>
      </c>
      <c r="K1365" s="83"/>
      <c r="L1365" s="89"/>
      <c r="M1365" s="16"/>
    </row>
    <row r="1366" spans="1:13" s="86" customFormat="1" ht="13.5">
      <c r="A1366" s="79" t="str">
        <f>IF(B1366="Code",1+MAX(A$5:A1365),"")</f>
        <v/>
      </c>
      <c r="B1366" s="95" t="s">
        <v>355</v>
      </c>
      <c r="C1366" s="109"/>
      <c r="D1366" s="96" t="str">
        <f>IF(ISNUMBER(C1366),VLOOKUP(C1366,Approaches,2,0),"")</f>
        <v/>
      </c>
      <c r="E1366" s="83">
        <v>5</v>
      </c>
      <c r="F1366" s="16"/>
      <c r="G1366" s="17"/>
      <c r="H1366" s="110"/>
      <c r="I1366" s="19"/>
      <c r="J1366" s="17" t="s">
        <v>317</v>
      </c>
      <c r="K1366" s="94"/>
      <c r="L1366" s="89"/>
      <c r="M1366" s="16"/>
    </row>
    <row r="1367" spans="1:13" s="86" customFormat="1" ht="13.5">
      <c r="A1367" s="79"/>
      <c r="B1367" s="95" t="s">
        <v>355</v>
      </c>
      <c r="C1367" s="109"/>
      <c r="D1367" s="93" t="str">
        <f>IF(ISNUMBER(C1367),VLOOKUP(C1367,Approaches,2,0),"")</f>
        <v/>
      </c>
      <c r="E1367" s="83">
        <v>6</v>
      </c>
      <c r="F1367" s="16"/>
      <c r="G1367" s="17"/>
      <c r="H1367" s="110"/>
      <c r="I1367" s="19"/>
      <c r="J1367" s="17"/>
      <c r="K1367" s="94"/>
      <c r="L1367" s="89"/>
      <c r="M1367" s="16"/>
    </row>
    <row r="1368" spans="1:13" s="86" customFormat="1" ht="13.5">
      <c r="A1368" s="79"/>
      <c r="B1368" s="95" t="s">
        <v>355</v>
      </c>
      <c r="C1368" s="109"/>
      <c r="D1368" s="93" t="str">
        <f>IF(ISNUMBER(C1368),VLOOKUP(C1368,Approaches,2,0),"")</f>
        <v/>
      </c>
      <c r="E1368" s="83">
        <v>7</v>
      </c>
      <c r="F1368" s="16"/>
      <c r="G1368" s="17"/>
      <c r="H1368" s="110"/>
      <c r="I1368" s="19"/>
      <c r="J1368" s="17"/>
      <c r="K1368" s="94"/>
      <c r="L1368" s="89"/>
      <c r="M1368" s="16"/>
    </row>
    <row r="1369" spans="1:13" s="86" customFormat="1" ht="13.5">
      <c r="A1369" s="79"/>
      <c r="B1369" s="95" t="s">
        <v>355</v>
      </c>
      <c r="C1369" s="109"/>
      <c r="D1369" s="93" t="str">
        <f>IF(ISNUMBER(C1369),VLOOKUP(C1369,Approaches,2,0),"")</f>
        <v/>
      </c>
      <c r="E1369" s="83">
        <v>8</v>
      </c>
      <c r="F1369" s="16"/>
      <c r="G1369" s="17"/>
      <c r="H1369" s="110"/>
      <c r="I1369" s="19"/>
      <c r="J1369" s="17"/>
      <c r="K1369" s="94"/>
      <c r="L1369" s="89"/>
      <c r="M1369" s="16"/>
    </row>
    <row r="1370" spans="1:13" s="86" customFormat="1" ht="13.5">
      <c r="A1370" s="79"/>
      <c r="B1370" s="95" t="s">
        <v>355</v>
      </c>
      <c r="C1370" s="109"/>
      <c r="D1370" s="97" t="str">
        <f>IF(ISNUMBER(C1370),VLOOKUP(C1370,Approaches,2,0),"")</f>
        <v/>
      </c>
      <c r="E1370" s="83">
        <v>9</v>
      </c>
      <c r="F1370" s="16"/>
      <c r="G1370" s="17"/>
      <c r="H1370" s="110"/>
      <c r="I1370" s="19"/>
      <c r="J1370" s="17"/>
      <c r="K1370" s="94"/>
      <c r="L1370" s="89"/>
      <c r="M1370" s="16"/>
    </row>
    <row r="1371" spans="1:13" s="86" customFormat="1" ht="14.25" thickBot="1">
      <c r="A1371" s="79"/>
      <c r="B1371" s="98"/>
      <c r="C1371" s="98"/>
      <c r="D1371" s="93"/>
      <c r="E1371" s="83">
        <v>10</v>
      </c>
      <c r="F1371" s="16"/>
      <c r="G1371" s="17"/>
      <c r="H1371" s="110"/>
      <c r="I1371" s="20"/>
      <c r="J1371" s="17"/>
      <c r="K1371" s="94"/>
      <c r="L1371" s="89"/>
      <c r="M1371" s="16"/>
    </row>
    <row r="1372" spans="1:13" s="86" customFormat="1" ht="14.25" thickBot="1">
      <c r="A1372" s="79" t="str">
        <f>IF(B1372="Code",1+MAX(A$5:A1366),"")</f>
        <v/>
      </c>
      <c r="B1372" s="99"/>
      <c r="C1372" s="99"/>
      <c r="D1372" s="99"/>
      <c r="E1372" s="100"/>
      <c r="F1372" s="101"/>
      <c r="G1372" s="99" t="s">
        <v>259</v>
      </c>
      <c r="H1372" s="102">
        <f>B1362</f>
        <v>1302112</v>
      </c>
      <c r="I1372" s="111"/>
      <c r="J1372" s="100" t="s">
        <v>317</v>
      </c>
      <c r="K1372" s="100"/>
      <c r="L1372" s="100"/>
      <c r="M1372" s="100"/>
    </row>
    <row r="1373" spans="1:13" s="86" customFormat="1" ht="14.25" thickBot="1">
      <c r="A1373" s="79">
        <f>IF(B1373="Code",1+MAX(A$5:A1372),"")</f>
        <v>115</v>
      </c>
      <c r="B1373" s="80" t="s">
        <v>254</v>
      </c>
      <c r="C1373" s="80"/>
      <c r="D1373" s="81" t="s">
        <v>255</v>
      </c>
      <c r="E1373" s="82"/>
      <c r="F1373" s="81" t="s">
        <v>256</v>
      </c>
      <c r="G1373" s="81" t="s">
        <v>257</v>
      </c>
      <c r="H1373" s="82" t="s">
        <v>253</v>
      </c>
      <c r="I1373" s="82" t="s">
        <v>258</v>
      </c>
      <c r="J1373" s="82" t="s">
        <v>316</v>
      </c>
      <c r="K1373" s="83"/>
      <c r="L1373" s="84" t="str">
        <f>IF(AND(ISNUMBER(I1384),ISNUMBER(H1384)),"OK","")</f>
        <v/>
      </c>
      <c r="M1373" s="85"/>
    </row>
    <row r="1374" spans="1:13" s="86" customFormat="1" ht="13.5">
      <c r="A1374" s="79" t="str">
        <f>IF(B1374="Code",1+MAX(A$5:A1373),"")</f>
        <v/>
      </c>
      <c r="B1374" s="87">
        <f>VLOOKUP(A1373,BasicHeadings,2,0)</f>
        <v>1302113</v>
      </c>
      <c r="C1374" s="88"/>
      <c r="D1374" s="87" t="str">
        <f>VLOOKUP(B1374,Step1EN,2,0)</f>
        <v>Therapeutic appliances and equipment</v>
      </c>
      <c r="E1374" s="83">
        <v>1</v>
      </c>
      <c r="F1374" s="16"/>
      <c r="G1374" s="16"/>
      <c r="H1374" s="17"/>
      <c r="I1374" s="17"/>
      <c r="J1374" s="17" t="s">
        <v>317</v>
      </c>
      <c r="K1374" s="83"/>
      <c r="L1374" s="89"/>
      <c r="M1374" s="16"/>
    </row>
    <row r="1375" spans="1:13" s="86" customFormat="1" ht="15" customHeight="1">
      <c r="A1375" s="79" t="str">
        <f>IF(B1375="Code",1+MAX(A$5:A1374),"")</f>
        <v/>
      </c>
      <c r="B1375" s="90"/>
      <c r="C1375" s="91" t="s">
        <v>307</v>
      </c>
      <c r="D1375" s="90"/>
      <c r="E1375" s="83">
        <v>2</v>
      </c>
      <c r="F1375" s="16"/>
      <c r="G1375" s="16"/>
      <c r="H1375" s="17"/>
      <c r="I1375" s="17"/>
      <c r="J1375" s="17" t="s">
        <v>317</v>
      </c>
      <c r="K1375" s="83"/>
      <c r="L1375" s="89"/>
      <c r="M1375" s="16"/>
    </row>
    <row r="1376" spans="1:13" s="86" customFormat="1" ht="13.5" customHeight="1">
      <c r="A1376" s="79" t="str">
        <f>IF(B1376="Code",1+MAX(A$5:A1375),"")</f>
        <v/>
      </c>
      <c r="B1376" s="92"/>
      <c r="C1376" s="211" t="s">
        <v>356</v>
      </c>
      <c r="D1376" s="212"/>
      <c r="E1376" s="83">
        <v>3</v>
      </c>
      <c r="F1376" s="16"/>
      <c r="G1376" s="16"/>
      <c r="H1376" s="17"/>
      <c r="I1376" s="18"/>
      <c r="J1376" s="17" t="s">
        <v>317</v>
      </c>
      <c r="K1376" s="83"/>
      <c r="L1376" s="89"/>
      <c r="M1376" s="16"/>
    </row>
    <row r="1377" spans="1:13" s="86" customFormat="1" ht="13.5">
      <c r="A1377" s="79" t="str">
        <f>IF(B1377="Code",1+MAX(A$5:A1376),"")</f>
        <v/>
      </c>
      <c r="B1377" s="93"/>
      <c r="C1377" s="213"/>
      <c r="D1377" s="214"/>
      <c r="E1377" s="94">
        <v>4</v>
      </c>
      <c r="F1377" s="16"/>
      <c r="G1377" s="16"/>
      <c r="H1377" s="17"/>
      <c r="I1377" s="17"/>
      <c r="J1377" s="17" t="s">
        <v>317</v>
      </c>
      <c r="K1377" s="83"/>
      <c r="L1377" s="89"/>
      <c r="M1377" s="16"/>
    </row>
    <row r="1378" spans="1:13" s="86" customFormat="1" ht="13.5">
      <c r="A1378" s="79" t="str">
        <f>IF(B1378="Code",1+MAX(A$5:A1377),"")</f>
        <v/>
      </c>
      <c r="B1378" s="95" t="s">
        <v>355</v>
      </c>
      <c r="C1378" s="109"/>
      <c r="D1378" s="96" t="str">
        <f>IF(ISNUMBER(C1378),VLOOKUP(C1378,Approaches,2,0),"")</f>
        <v/>
      </c>
      <c r="E1378" s="83">
        <v>5</v>
      </c>
      <c r="F1378" s="16"/>
      <c r="G1378" s="17"/>
      <c r="H1378" s="110"/>
      <c r="I1378" s="19"/>
      <c r="J1378" s="17" t="s">
        <v>317</v>
      </c>
      <c r="K1378" s="94"/>
      <c r="L1378" s="89"/>
      <c r="M1378" s="16"/>
    </row>
    <row r="1379" spans="1:13" s="86" customFormat="1" ht="13.5">
      <c r="A1379" s="79"/>
      <c r="B1379" s="95" t="s">
        <v>355</v>
      </c>
      <c r="C1379" s="109"/>
      <c r="D1379" s="93" t="str">
        <f>IF(ISNUMBER(C1379),VLOOKUP(C1379,Approaches,2,0),"")</f>
        <v/>
      </c>
      <c r="E1379" s="83">
        <v>6</v>
      </c>
      <c r="F1379" s="16"/>
      <c r="G1379" s="17"/>
      <c r="H1379" s="110"/>
      <c r="I1379" s="19"/>
      <c r="J1379" s="17"/>
      <c r="K1379" s="94"/>
      <c r="L1379" s="89"/>
      <c r="M1379" s="16"/>
    </row>
    <row r="1380" spans="1:13" s="86" customFormat="1" ht="13.5">
      <c r="A1380" s="79"/>
      <c r="B1380" s="95" t="s">
        <v>355</v>
      </c>
      <c r="C1380" s="109"/>
      <c r="D1380" s="93" t="str">
        <f>IF(ISNUMBER(C1380),VLOOKUP(C1380,Approaches,2,0),"")</f>
        <v/>
      </c>
      <c r="E1380" s="83">
        <v>7</v>
      </c>
      <c r="F1380" s="16"/>
      <c r="G1380" s="17"/>
      <c r="H1380" s="110"/>
      <c r="I1380" s="19"/>
      <c r="J1380" s="17"/>
      <c r="K1380" s="94"/>
      <c r="L1380" s="89"/>
      <c r="M1380" s="16"/>
    </row>
    <row r="1381" spans="1:13" s="86" customFormat="1" ht="13.5">
      <c r="A1381" s="79"/>
      <c r="B1381" s="95" t="s">
        <v>355</v>
      </c>
      <c r="C1381" s="109"/>
      <c r="D1381" s="93" t="str">
        <f>IF(ISNUMBER(C1381),VLOOKUP(C1381,Approaches,2,0),"")</f>
        <v/>
      </c>
      <c r="E1381" s="83">
        <v>8</v>
      </c>
      <c r="F1381" s="16"/>
      <c r="G1381" s="17"/>
      <c r="H1381" s="110"/>
      <c r="I1381" s="19"/>
      <c r="J1381" s="17"/>
      <c r="K1381" s="94"/>
      <c r="L1381" s="89"/>
      <c r="M1381" s="16"/>
    </row>
    <row r="1382" spans="1:13" s="86" customFormat="1" ht="13.5">
      <c r="A1382" s="79"/>
      <c r="B1382" s="95" t="s">
        <v>355</v>
      </c>
      <c r="C1382" s="109"/>
      <c r="D1382" s="97" t="str">
        <f>IF(ISNUMBER(C1382),VLOOKUP(C1382,Approaches,2,0),"")</f>
        <v/>
      </c>
      <c r="E1382" s="83">
        <v>9</v>
      </c>
      <c r="F1382" s="16"/>
      <c r="G1382" s="17"/>
      <c r="H1382" s="110"/>
      <c r="I1382" s="19"/>
      <c r="J1382" s="17"/>
      <c r="K1382" s="94"/>
      <c r="L1382" s="89"/>
      <c r="M1382" s="16"/>
    </row>
    <row r="1383" spans="1:13" s="86" customFormat="1" ht="14.25" thickBot="1">
      <c r="A1383" s="79"/>
      <c r="B1383" s="98"/>
      <c r="C1383" s="98"/>
      <c r="D1383" s="93"/>
      <c r="E1383" s="83">
        <v>10</v>
      </c>
      <c r="F1383" s="16"/>
      <c r="G1383" s="17"/>
      <c r="H1383" s="110"/>
      <c r="I1383" s="20"/>
      <c r="J1383" s="17"/>
      <c r="K1383" s="94"/>
      <c r="L1383" s="89"/>
      <c r="M1383" s="16"/>
    </row>
    <row r="1384" spans="1:13" s="86" customFormat="1" ht="14.25" thickBot="1">
      <c r="A1384" s="79" t="str">
        <f>IF(B1384="Code",1+MAX(A$5:A1378),"")</f>
        <v/>
      </c>
      <c r="B1384" s="99"/>
      <c r="C1384" s="99"/>
      <c r="D1384" s="99"/>
      <c r="E1384" s="100"/>
      <c r="F1384" s="101"/>
      <c r="G1384" s="99" t="s">
        <v>259</v>
      </c>
      <c r="H1384" s="102">
        <f>B1374</f>
        <v>1302113</v>
      </c>
      <c r="I1384" s="111"/>
      <c r="J1384" s="100" t="s">
        <v>317</v>
      </c>
      <c r="K1384" s="100"/>
      <c r="L1384" s="100"/>
      <c r="M1384" s="100"/>
    </row>
    <row r="1385" spans="1:13" s="86" customFormat="1" ht="14.25" thickBot="1">
      <c r="A1385" s="79">
        <f>IF(B1385="Code",1+MAX(A$5:A1384),"")</f>
        <v>116</v>
      </c>
      <c r="B1385" s="80" t="s">
        <v>254</v>
      </c>
      <c r="C1385" s="80"/>
      <c r="D1385" s="81" t="s">
        <v>255</v>
      </c>
      <c r="E1385" s="82"/>
      <c r="F1385" s="81" t="s">
        <v>256</v>
      </c>
      <c r="G1385" s="81" t="s">
        <v>257</v>
      </c>
      <c r="H1385" s="82" t="s">
        <v>253</v>
      </c>
      <c r="I1385" s="82" t="s">
        <v>258</v>
      </c>
      <c r="J1385" s="82" t="s">
        <v>316</v>
      </c>
      <c r="K1385" s="83"/>
      <c r="L1385" s="84" t="str">
        <f>IF(AND(ISNUMBER(I1396),ISNUMBER(H1396)),"OK","")</f>
        <v/>
      </c>
      <c r="M1385" s="85"/>
    </row>
    <row r="1386" spans="1:13" s="86" customFormat="1" ht="13.5">
      <c r="A1386" s="79" t="str">
        <f>IF(B1386="Code",1+MAX(A$5:A1385),"")</f>
        <v/>
      </c>
      <c r="B1386" s="87">
        <f>VLOOKUP(A1385,BasicHeadings,2,0)</f>
        <v>1302121</v>
      </c>
      <c r="C1386" s="88"/>
      <c r="D1386" s="87" t="str">
        <f>VLOOKUP(B1386,Step1EN,2,0)</f>
        <v>Out-patient medical services</v>
      </c>
      <c r="E1386" s="83">
        <v>1</v>
      </c>
      <c r="F1386" s="16"/>
      <c r="G1386" s="16"/>
      <c r="H1386" s="17"/>
      <c r="I1386" s="17"/>
      <c r="J1386" s="17" t="s">
        <v>317</v>
      </c>
      <c r="K1386" s="83"/>
      <c r="L1386" s="89"/>
      <c r="M1386" s="16"/>
    </row>
    <row r="1387" spans="1:13" s="86" customFormat="1" ht="15" customHeight="1">
      <c r="A1387" s="79" t="str">
        <f>IF(B1387="Code",1+MAX(A$5:A1386),"")</f>
        <v/>
      </c>
      <c r="B1387" s="90"/>
      <c r="C1387" s="91" t="s">
        <v>307</v>
      </c>
      <c r="D1387" s="90"/>
      <c r="E1387" s="83">
        <v>2</v>
      </c>
      <c r="F1387" s="16"/>
      <c r="G1387" s="16"/>
      <c r="H1387" s="17"/>
      <c r="I1387" s="17"/>
      <c r="J1387" s="17" t="s">
        <v>317</v>
      </c>
      <c r="K1387" s="83"/>
      <c r="L1387" s="89"/>
      <c r="M1387" s="16"/>
    </row>
    <row r="1388" spans="1:13" s="86" customFormat="1" ht="13.5" customHeight="1">
      <c r="A1388" s="79" t="str">
        <f>IF(B1388="Code",1+MAX(A$5:A1387),"")</f>
        <v/>
      </c>
      <c r="B1388" s="92"/>
      <c r="C1388" s="211" t="s">
        <v>356</v>
      </c>
      <c r="D1388" s="212"/>
      <c r="E1388" s="83">
        <v>3</v>
      </c>
      <c r="F1388" s="16"/>
      <c r="G1388" s="16"/>
      <c r="H1388" s="17"/>
      <c r="I1388" s="18"/>
      <c r="J1388" s="17" t="s">
        <v>317</v>
      </c>
      <c r="K1388" s="83"/>
      <c r="L1388" s="89"/>
      <c r="M1388" s="16"/>
    </row>
    <row r="1389" spans="1:13" s="86" customFormat="1" ht="13.5">
      <c r="A1389" s="79" t="str">
        <f>IF(B1389="Code",1+MAX(A$5:A1388),"")</f>
        <v/>
      </c>
      <c r="B1389" s="93"/>
      <c r="C1389" s="213"/>
      <c r="D1389" s="214"/>
      <c r="E1389" s="94">
        <v>4</v>
      </c>
      <c r="F1389" s="16"/>
      <c r="G1389" s="16"/>
      <c r="H1389" s="17"/>
      <c r="I1389" s="17"/>
      <c r="J1389" s="17" t="s">
        <v>317</v>
      </c>
      <c r="K1389" s="83"/>
      <c r="L1389" s="89"/>
      <c r="M1389" s="16"/>
    </row>
    <row r="1390" spans="1:13" s="86" customFormat="1" ht="13.5">
      <c r="A1390" s="79" t="str">
        <f>IF(B1390="Code",1+MAX(A$5:A1389),"")</f>
        <v/>
      </c>
      <c r="B1390" s="95" t="s">
        <v>355</v>
      </c>
      <c r="C1390" s="109"/>
      <c r="D1390" s="96" t="str">
        <f>IF(ISNUMBER(C1390),VLOOKUP(C1390,Approaches,2,0),"")</f>
        <v/>
      </c>
      <c r="E1390" s="83">
        <v>5</v>
      </c>
      <c r="F1390" s="16"/>
      <c r="G1390" s="17"/>
      <c r="H1390" s="110"/>
      <c r="I1390" s="19"/>
      <c r="J1390" s="17" t="s">
        <v>317</v>
      </c>
      <c r="K1390" s="94"/>
      <c r="L1390" s="89"/>
      <c r="M1390" s="16"/>
    </row>
    <row r="1391" spans="1:13" s="86" customFormat="1" ht="13.5">
      <c r="A1391" s="79"/>
      <c r="B1391" s="95" t="s">
        <v>355</v>
      </c>
      <c r="C1391" s="109"/>
      <c r="D1391" s="93" t="str">
        <f>IF(ISNUMBER(C1391),VLOOKUP(C1391,Approaches,2,0),"")</f>
        <v/>
      </c>
      <c r="E1391" s="83">
        <v>6</v>
      </c>
      <c r="F1391" s="16"/>
      <c r="G1391" s="17"/>
      <c r="H1391" s="110"/>
      <c r="I1391" s="19"/>
      <c r="J1391" s="17"/>
      <c r="K1391" s="94"/>
      <c r="L1391" s="89"/>
      <c r="M1391" s="16"/>
    </row>
    <row r="1392" spans="1:13" s="86" customFormat="1" ht="13.5">
      <c r="A1392" s="79"/>
      <c r="B1392" s="95" t="s">
        <v>355</v>
      </c>
      <c r="C1392" s="109"/>
      <c r="D1392" s="93" t="str">
        <f>IF(ISNUMBER(C1392),VLOOKUP(C1392,Approaches,2,0),"")</f>
        <v/>
      </c>
      <c r="E1392" s="83">
        <v>7</v>
      </c>
      <c r="F1392" s="16"/>
      <c r="G1392" s="17"/>
      <c r="H1392" s="110"/>
      <c r="I1392" s="19"/>
      <c r="J1392" s="17"/>
      <c r="K1392" s="94"/>
      <c r="L1392" s="89"/>
      <c r="M1392" s="16"/>
    </row>
    <row r="1393" spans="1:13" s="86" customFormat="1" ht="13.5">
      <c r="A1393" s="79"/>
      <c r="B1393" s="95" t="s">
        <v>355</v>
      </c>
      <c r="C1393" s="109"/>
      <c r="D1393" s="93" t="str">
        <f>IF(ISNUMBER(C1393),VLOOKUP(C1393,Approaches,2,0),"")</f>
        <v/>
      </c>
      <c r="E1393" s="83">
        <v>8</v>
      </c>
      <c r="F1393" s="16"/>
      <c r="G1393" s="17"/>
      <c r="H1393" s="110"/>
      <c r="I1393" s="19"/>
      <c r="J1393" s="17"/>
      <c r="K1393" s="94"/>
      <c r="L1393" s="89"/>
      <c r="M1393" s="16"/>
    </row>
    <row r="1394" spans="1:13" s="86" customFormat="1" ht="13.5">
      <c r="A1394" s="79"/>
      <c r="B1394" s="95" t="s">
        <v>355</v>
      </c>
      <c r="C1394" s="109"/>
      <c r="D1394" s="97" t="str">
        <f>IF(ISNUMBER(C1394),VLOOKUP(C1394,Approaches,2,0),"")</f>
        <v/>
      </c>
      <c r="E1394" s="83">
        <v>9</v>
      </c>
      <c r="F1394" s="16"/>
      <c r="G1394" s="17"/>
      <c r="H1394" s="110"/>
      <c r="I1394" s="19"/>
      <c r="J1394" s="17"/>
      <c r="K1394" s="94"/>
      <c r="L1394" s="89"/>
      <c r="M1394" s="16"/>
    </row>
    <row r="1395" spans="1:13" s="86" customFormat="1" ht="14.25" thickBot="1">
      <c r="A1395" s="79"/>
      <c r="B1395" s="98"/>
      <c r="C1395" s="98"/>
      <c r="D1395" s="93"/>
      <c r="E1395" s="83">
        <v>10</v>
      </c>
      <c r="F1395" s="16"/>
      <c r="G1395" s="17"/>
      <c r="H1395" s="110"/>
      <c r="I1395" s="20"/>
      <c r="J1395" s="17"/>
      <c r="K1395" s="94"/>
      <c r="L1395" s="89"/>
      <c r="M1395" s="16"/>
    </row>
    <row r="1396" spans="1:13" s="86" customFormat="1" ht="14.25" thickBot="1">
      <c r="A1396" s="79" t="str">
        <f>IF(B1396="Code",1+MAX(A$5:A1390),"")</f>
        <v/>
      </c>
      <c r="B1396" s="99"/>
      <c r="C1396" s="99"/>
      <c r="D1396" s="99"/>
      <c r="E1396" s="100"/>
      <c r="F1396" s="101"/>
      <c r="G1396" s="99" t="s">
        <v>259</v>
      </c>
      <c r="H1396" s="102">
        <f>B1386</f>
        <v>1302121</v>
      </c>
      <c r="I1396" s="111"/>
      <c r="J1396" s="100" t="s">
        <v>317</v>
      </c>
      <c r="K1396" s="100"/>
      <c r="L1396" s="100"/>
      <c r="M1396" s="100"/>
    </row>
    <row r="1397" spans="1:13" s="86" customFormat="1" ht="14.25" thickBot="1">
      <c r="A1397" s="79">
        <f>IF(B1397="Code",1+MAX(A$5:A1396),"")</f>
        <v>117</v>
      </c>
      <c r="B1397" s="80" t="s">
        <v>254</v>
      </c>
      <c r="C1397" s="80"/>
      <c r="D1397" s="81" t="s">
        <v>255</v>
      </c>
      <c r="E1397" s="82"/>
      <c r="F1397" s="81" t="s">
        <v>256</v>
      </c>
      <c r="G1397" s="81" t="s">
        <v>257</v>
      </c>
      <c r="H1397" s="82" t="s">
        <v>253</v>
      </c>
      <c r="I1397" s="82" t="s">
        <v>258</v>
      </c>
      <c r="J1397" s="82" t="s">
        <v>316</v>
      </c>
      <c r="K1397" s="83"/>
      <c r="L1397" s="84" t="str">
        <f>IF(AND(ISNUMBER(I1408),ISNUMBER(H1408)),"OK","")</f>
        <v/>
      </c>
      <c r="M1397" s="85"/>
    </row>
    <row r="1398" spans="1:13" s="86" customFormat="1" ht="13.5">
      <c r="A1398" s="79" t="str">
        <f>IF(B1398="Code",1+MAX(A$5:A1397),"")</f>
        <v/>
      </c>
      <c r="B1398" s="87">
        <f>VLOOKUP(A1397,BasicHeadings,2,0)</f>
        <v>1302122</v>
      </c>
      <c r="C1398" s="88"/>
      <c r="D1398" s="87" t="str">
        <f>VLOOKUP(B1398,Step1EN,2,0)</f>
        <v>Out-patient dental services</v>
      </c>
      <c r="E1398" s="83">
        <v>1</v>
      </c>
      <c r="F1398" s="16"/>
      <c r="G1398" s="16"/>
      <c r="H1398" s="17"/>
      <c r="I1398" s="17"/>
      <c r="J1398" s="17" t="s">
        <v>317</v>
      </c>
      <c r="K1398" s="83"/>
      <c r="L1398" s="89"/>
      <c r="M1398" s="16"/>
    </row>
    <row r="1399" spans="1:13" s="86" customFormat="1" ht="15" customHeight="1">
      <c r="A1399" s="79" t="str">
        <f>IF(B1399="Code",1+MAX(A$5:A1398),"")</f>
        <v/>
      </c>
      <c r="B1399" s="90"/>
      <c r="C1399" s="91" t="s">
        <v>307</v>
      </c>
      <c r="D1399" s="90"/>
      <c r="E1399" s="83">
        <v>2</v>
      </c>
      <c r="F1399" s="16"/>
      <c r="G1399" s="16"/>
      <c r="H1399" s="17"/>
      <c r="I1399" s="17"/>
      <c r="J1399" s="17" t="s">
        <v>317</v>
      </c>
      <c r="K1399" s="83"/>
      <c r="L1399" s="89"/>
      <c r="M1399" s="16"/>
    </row>
    <row r="1400" spans="1:13" s="86" customFormat="1" ht="13.5" customHeight="1">
      <c r="A1400" s="79" t="str">
        <f>IF(B1400="Code",1+MAX(A$5:A1399),"")</f>
        <v/>
      </c>
      <c r="B1400" s="92"/>
      <c r="C1400" s="211" t="s">
        <v>356</v>
      </c>
      <c r="D1400" s="212"/>
      <c r="E1400" s="83">
        <v>3</v>
      </c>
      <c r="F1400" s="16"/>
      <c r="G1400" s="16"/>
      <c r="H1400" s="17"/>
      <c r="I1400" s="18"/>
      <c r="J1400" s="17" t="s">
        <v>317</v>
      </c>
      <c r="K1400" s="83"/>
      <c r="L1400" s="89"/>
      <c r="M1400" s="16"/>
    </row>
    <row r="1401" spans="1:13" s="86" customFormat="1" ht="13.5">
      <c r="A1401" s="79" t="str">
        <f>IF(B1401="Code",1+MAX(A$5:A1400),"")</f>
        <v/>
      </c>
      <c r="B1401" s="93"/>
      <c r="C1401" s="213"/>
      <c r="D1401" s="214"/>
      <c r="E1401" s="94">
        <v>4</v>
      </c>
      <c r="F1401" s="16"/>
      <c r="G1401" s="16"/>
      <c r="H1401" s="17"/>
      <c r="I1401" s="17"/>
      <c r="J1401" s="17" t="s">
        <v>317</v>
      </c>
      <c r="K1401" s="83"/>
      <c r="L1401" s="89"/>
      <c r="M1401" s="16"/>
    </row>
    <row r="1402" spans="1:13" s="86" customFormat="1" ht="13.5">
      <c r="A1402" s="79" t="str">
        <f>IF(B1402="Code",1+MAX(A$5:A1401),"")</f>
        <v/>
      </c>
      <c r="B1402" s="95" t="s">
        <v>355</v>
      </c>
      <c r="C1402" s="109"/>
      <c r="D1402" s="96" t="str">
        <f>IF(ISNUMBER(C1402),VLOOKUP(C1402,Approaches,2,0),"")</f>
        <v/>
      </c>
      <c r="E1402" s="83">
        <v>5</v>
      </c>
      <c r="F1402" s="16"/>
      <c r="G1402" s="17"/>
      <c r="H1402" s="110"/>
      <c r="I1402" s="19"/>
      <c r="J1402" s="17" t="s">
        <v>317</v>
      </c>
      <c r="K1402" s="94"/>
      <c r="L1402" s="89"/>
      <c r="M1402" s="16"/>
    </row>
    <row r="1403" spans="1:13" s="86" customFormat="1" ht="13.5">
      <c r="A1403" s="79"/>
      <c r="B1403" s="95" t="s">
        <v>355</v>
      </c>
      <c r="C1403" s="109"/>
      <c r="D1403" s="93" t="str">
        <f>IF(ISNUMBER(C1403),VLOOKUP(C1403,Approaches,2,0),"")</f>
        <v/>
      </c>
      <c r="E1403" s="83">
        <v>6</v>
      </c>
      <c r="F1403" s="16"/>
      <c r="G1403" s="17"/>
      <c r="H1403" s="110"/>
      <c r="I1403" s="19"/>
      <c r="J1403" s="17"/>
      <c r="K1403" s="94"/>
      <c r="L1403" s="89"/>
      <c r="M1403" s="16"/>
    </row>
    <row r="1404" spans="1:13" s="86" customFormat="1" ht="13.5">
      <c r="A1404" s="79"/>
      <c r="B1404" s="95" t="s">
        <v>355</v>
      </c>
      <c r="C1404" s="109"/>
      <c r="D1404" s="93" t="str">
        <f>IF(ISNUMBER(C1404),VLOOKUP(C1404,Approaches,2,0),"")</f>
        <v/>
      </c>
      <c r="E1404" s="83">
        <v>7</v>
      </c>
      <c r="F1404" s="16"/>
      <c r="G1404" s="17"/>
      <c r="H1404" s="110"/>
      <c r="I1404" s="19"/>
      <c r="J1404" s="17"/>
      <c r="K1404" s="94"/>
      <c r="L1404" s="89"/>
      <c r="M1404" s="16"/>
    </row>
    <row r="1405" spans="1:13" s="86" customFormat="1" ht="13.5">
      <c r="A1405" s="79"/>
      <c r="B1405" s="95" t="s">
        <v>355</v>
      </c>
      <c r="C1405" s="109"/>
      <c r="D1405" s="93" t="str">
        <f>IF(ISNUMBER(C1405),VLOOKUP(C1405,Approaches,2,0),"")</f>
        <v/>
      </c>
      <c r="E1405" s="83">
        <v>8</v>
      </c>
      <c r="F1405" s="16"/>
      <c r="G1405" s="17"/>
      <c r="H1405" s="110"/>
      <c r="I1405" s="19"/>
      <c r="J1405" s="17"/>
      <c r="K1405" s="94"/>
      <c r="L1405" s="89"/>
      <c r="M1405" s="16"/>
    </row>
    <row r="1406" spans="1:13" s="86" customFormat="1" ht="13.5">
      <c r="A1406" s="79"/>
      <c r="B1406" s="95" t="s">
        <v>355</v>
      </c>
      <c r="C1406" s="109"/>
      <c r="D1406" s="97" t="str">
        <f>IF(ISNUMBER(C1406),VLOOKUP(C1406,Approaches,2,0),"")</f>
        <v/>
      </c>
      <c r="E1406" s="83">
        <v>9</v>
      </c>
      <c r="F1406" s="16"/>
      <c r="G1406" s="17"/>
      <c r="H1406" s="110"/>
      <c r="I1406" s="19"/>
      <c r="J1406" s="17"/>
      <c r="K1406" s="94"/>
      <c r="L1406" s="89"/>
      <c r="M1406" s="16"/>
    </row>
    <row r="1407" spans="1:13" s="86" customFormat="1" ht="14.25" thickBot="1">
      <c r="A1407" s="79"/>
      <c r="B1407" s="98"/>
      <c r="C1407" s="98"/>
      <c r="D1407" s="93"/>
      <c r="E1407" s="83">
        <v>10</v>
      </c>
      <c r="F1407" s="16"/>
      <c r="G1407" s="17"/>
      <c r="H1407" s="110"/>
      <c r="I1407" s="20"/>
      <c r="J1407" s="17"/>
      <c r="K1407" s="94"/>
      <c r="L1407" s="89"/>
      <c r="M1407" s="16"/>
    </row>
    <row r="1408" spans="1:13" s="86" customFormat="1" ht="14.25" thickBot="1">
      <c r="A1408" s="79" t="str">
        <f>IF(B1408="Code",1+MAX(A$5:A1402),"")</f>
        <v/>
      </c>
      <c r="B1408" s="99"/>
      <c r="C1408" s="99"/>
      <c r="D1408" s="99"/>
      <c r="E1408" s="100"/>
      <c r="F1408" s="101"/>
      <c r="G1408" s="99" t="s">
        <v>259</v>
      </c>
      <c r="H1408" s="102">
        <f>B1398</f>
        <v>1302122</v>
      </c>
      <c r="I1408" s="111"/>
      <c r="J1408" s="100" t="s">
        <v>317</v>
      </c>
      <c r="K1408" s="100"/>
      <c r="L1408" s="100"/>
      <c r="M1408" s="100"/>
    </row>
    <row r="1409" spans="1:13" s="86" customFormat="1" ht="14.25" thickBot="1">
      <c r="A1409" s="79">
        <f>IF(B1409="Code",1+MAX(A$5:A1408),"")</f>
        <v>118</v>
      </c>
      <c r="B1409" s="80" t="s">
        <v>254</v>
      </c>
      <c r="C1409" s="80"/>
      <c r="D1409" s="81" t="s">
        <v>255</v>
      </c>
      <c r="E1409" s="82"/>
      <c r="F1409" s="81" t="s">
        <v>256</v>
      </c>
      <c r="G1409" s="81" t="s">
        <v>257</v>
      </c>
      <c r="H1409" s="82" t="s">
        <v>253</v>
      </c>
      <c r="I1409" s="82" t="s">
        <v>258</v>
      </c>
      <c r="J1409" s="82" t="s">
        <v>316</v>
      </c>
      <c r="K1409" s="83"/>
      <c r="L1409" s="84" t="str">
        <f>IF(AND(ISNUMBER(I1420),ISNUMBER(H1420)),"OK","")</f>
        <v/>
      </c>
      <c r="M1409" s="85"/>
    </row>
    <row r="1410" spans="1:13" s="86" customFormat="1" ht="13.5">
      <c r="A1410" s="79" t="str">
        <f>IF(B1410="Code",1+MAX(A$5:A1409),"")</f>
        <v/>
      </c>
      <c r="B1410" s="87">
        <f>VLOOKUP(A1409,BasicHeadings,2,0)</f>
        <v>1302123</v>
      </c>
      <c r="C1410" s="88"/>
      <c r="D1410" s="87" t="str">
        <f>VLOOKUP(B1410,Step1EN,2,0)</f>
        <v>Out-patient paramedical services</v>
      </c>
      <c r="E1410" s="83">
        <v>1</v>
      </c>
      <c r="F1410" s="16"/>
      <c r="G1410" s="16"/>
      <c r="H1410" s="17"/>
      <c r="I1410" s="17"/>
      <c r="J1410" s="17" t="s">
        <v>317</v>
      </c>
      <c r="K1410" s="83"/>
      <c r="L1410" s="89"/>
      <c r="M1410" s="16"/>
    </row>
    <row r="1411" spans="1:13" s="86" customFormat="1" ht="15" customHeight="1">
      <c r="A1411" s="79" t="str">
        <f>IF(B1411="Code",1+MAX(A$5:A1410),"")</f>
        <v/>
      </c>
      <c r="B1411" s="90"/>
      <c r="C1411" s="91" t="s">
        <v>307</v>
      </c>
      <c r="D1411" s="90"/>
      <c r="E1411" s="83">
        <v>2</v>
      </c>
      <c r="F1411" s="16"/>
      <c r="G1411" s="16"/>
      <c r="H1411" s="17"/>
      <c r="I1411" s="17"/>
      <c r="J1411" s="17" t="s">
        <v>317</v>
      </c>
      <c r="K1411" s="83"/>
      <c r="L1411" s="89"/>
      <c r="M1411" s="16"/>
    </row>
    <row r="1412" spans="1:13" s="86" customFormat="1" ht="13.5" customHeight="1">
      <c r="A1412" s="79" t="str">
        <f>IF(B1412="Code",1+MAX(A$5:A1411),"")</f>
        <v/>
      </c>
      <c r="B1412" s="92"/>
      <c r="C1412" s="211" t="s">
        <v>356</v>
      </c>
      <c r="D1412" s="212"/>
      <c r="E1412" s="83">
        <v>3</v>
      </c>
      <c r="F1412" s="16"/>
      <c r="G1412" s="16"/>
      <c r="H1412" s="17"/>
      <c r="I1412" s="18"/>
      <c r="J1412" s="17" t="s">
        <v>317</v>
      </c>
      <c r="K1412" s="83"/>
      <c r="L1412" s="89"/>
      <c r="M1412" s="16"/>
    </row>
    <row r="1413" spans="1:13" s="86" customFormat="1" ht="13.5">
      <c r="A1413" s="79" t="str">
        <f>IF(B1413="Code",1+MAX(A$5:A1412),"")</f>
        <v/>
      </c>
      <c r="B1413" s="93"/>
      <c r="C1413" s="213"/>
      <c r="D1413" s="214"/>
      <c r="E1413" s="94">
        <v>4</v>
      </c>
      <c r="F1413" s="16"/>
      <c r="G1413" s="16"/>
      <c r="H1413" s="17"/>
      <c r="I1413" s="17"/>
      <c r="J1413" s="17" t="s">
        <v>317</v>
      </c>
      <c r="K1413" s="83"/>
      <c r="L1413" s="89"/>
      <c r="M1413" s="16"/>
    </row>
    <row r="1414" spans="1:13" s="86" customFormat="1" ht="13.5">
      <c r="A1414" s="79" t="str">
        <f>IF(B1414="Code",1+MAX(A$5:A1413),"")</f>
        <v/>
      </c>
      <c r="B1414" s="95" t="s">
        <v>355</v>
      </c>
      <c r="C1414" s="109"/>
      <c r="D1414" s="96" t="str">
        <f>IF(ISNUMBER(C1414),VLOOKUP(C1414,Approaches,2,0),"")</f>
        <v/>
      </c>
      <c r="E1414" s="83">
        <v>5</v>
      </c>
      <c r="F1414" s="16"/>
      <c r="G1414" s="17"/>
      <c r="H1414" s="110"/>
      <c r="I1414" s="19"/>
      <c r="J1414" s="17" t="s">
        <v>317</v>
      </c>
      <c r="K1414" s="94"/>
      <c r="L1414" s="89"/>
      <c r="M1414" s="16"/>
    </row>
    <row r="1415" spans="1:13" s="86" customFormat="1" ht="13.5">
      <c r="A1415" s="79"/>
      <c r="B1415" s="95" t="s">
        <v>355</v>
      </c>
      <c r="C1415" s="109"/>
      <c r="D1415" s="93" t="str">
        <f>IF(ISNUMBER(C1415),VLOOKUP(C1415,Approaches,2,0),"")</f>
        <v/>
      </c>
      <c r="E1415" s="83">
        <v>6</v>
      </c>
      <c r="F1415" s="16"/>
      <c r="G1415" s="17"/>
      <c r="H1415" s="110"/>
      <c r="I1415" s="19"/>
      <c r="J1415" s="17"/>
      <c r="K1415" s="94"/>
      <c r="L1415" s="89"/>
      <c r="M1415" s="16"/>
    </row>
    <row r="1416" spans="1:13" s="86" customFormat="1" ht="13.5">
      <c r="A1416" s="79"/>
      <c r="B1416" s="95" t="s">
        <v>355</v>
      </c>
      <c r="C1416" s="109"/>
      <c r="D1416" s="93" t="str">
        <f>IF(ISNUMBER(C1416),VLOOKUP(C1416,Approaches,2,0),"")</f>
        <v/>
      </c>
      <c r="E1416" s="83">
        <v>7</v>
      </c>
      <c r="F1416" s="16"/>
      <c r="G1416" s="17"/>
      <c r="H1416" s="110"/>
      <c r="I1416" s="19"/>
      <c r="J1416" s="17"/>
      <c r="K1416" s="94"/>
      <c r="L1416" s="89"/>
      <c r="M1416" s="16"/>
    </row>
    <row r="1417" spans="1:13" s="86" customFormat="1" ht="13.5">
      <c r="A1417" s="79"/>
      <c r="B1417" s="95" t="s">
        <v>355</v>
      </c>
      <c r="C1417" s="109"/>
      <c r="D1417" s="93" t="str">
        <f>IF(ISNUMBER(C1417),VLOOKUP(C1417,Approaches,2,0),"")</f>
        <v/>
      </c>
      <c r="E1417" s="83">
        <v>8</v>
      </c>
      <c r="F1417" s="16"/>
      <c r="G1417" s="17"/>
      <c r="H1417" s="110"/>
      <c r="I1417" s="19"/>
      <c r="J1417" s="17"/>
      <c r="K1417" s="94"/>
      <c r="L1417" s="89"/>
      <c r="M1417" s="16"/>
    </row>
    <row r="1418" spans="1:13" s="86" customFormat="1" ht="13.5">
      <c r="A1418" s="79"/>
      <c r="B1418" s="95" t="s">
        <v>355</v>
      </c>
      <c r="C1418" s="109"/>
      <c r="D1418" s="97" t="str">
        <f>IF(ISNUMBER(C1418),VLOOKUP(C1418,Approaches,2,0),"")</f>
        <v/>
      </c>
      <c r="E1418" s="83">
        <v>9</v>
      </c>
      <c r="F1418" s="16"/>
      <c r="G1418" s="17"/>
      <c r="H1418" s="110"/>
      <c r="I1418" s="19"/>
      <c r="J1418" s="17"/>
      <c r="K1418" s="94"/>
      <c r="L1418" s="89"/>
      <c r="M1418" s="16"/>
    </row>
    <row r="1419" spans="1:13" s="86" customFormat="1" ht="14.25" thickBot="1">
      <c r="A1419" s="79"/>
      <c r="B1419" s="98"/>
      <c r="C1419" s="98"/>
      <c r="D1419" s="93"/>
      <c r="E1419" s="83">
        <v>10</v>
      </c>
      <c r="F1419" s="16"/>
      <c r="G1419" s="17"/>
      <c r="H1419" s="110"/>
      <c r="I1419" s="20"/>
      <c r="J1419" s="17"/>
      <c r="K1419" s="94"/>
      <c r="L1419" s="89"/>
      <c r="M1419" s="16"/>
    </row>
    <row r="1420" spans="1:13" s="86" customFormat="1" ht="14.25" thickBot="1">
      <c r="A1420" s="79" t="str">
        <f>IF(B1420="Code",1+MAX(A$5:A1414),"")</f>
        <v/>
      </c>
      <c r="B1420" s="99"/>
      <c r="C1420" s="99"/>
      <c r="D1420" s="99"/>
      <c r="E1420" s="100"/>
      <c r="F1420" s="101"/>
      <c r="G1420" s="99" t="s">
        <v>259</v>
      </c>
      <c r="H1420" s="102">
        <f>B1410</f>
        <v>1302123</v>
      </c>
      <c r="I1420" s="111"/>
      <c r="J1420" s="100" t="s">
        <v>317</v>
      </c>
      <c r="K1420" s="100"/>
      <c r="L1420" s="100"/>
      <c r="M1420" s="100"/>
    </row>
    <row r="1421" spans="1:13" s="86" customFormat="1" ht="14.25" thickBot="1">
      <c r="A1421" s="79">
        <f>IF(B1421="Code",1+MAX(A$5:A1420),"")</f>
        <v>119</v>
      </c>
      <c r="B1421" s="80" t="s">
        <v>254</v>
      </c>
      <c r="C1421" s="80"/>
      <c r="D1421" s="81" t="s">
        <v>255</v>
      </c>
      <c r="E1421" s="82"/>
      <c r="F1421" s="81" t="s">
        <v>256</v>
      </c>
      <c r="G1421" s="81" t="s">
        <v>257</v>
      </c>
      <c r="H1421" s="82" t="s">
        <v>253</v>
      </c>
      <c r="I1421" s="82" t="s">
        <v>258</v>
      </c>
      <c r="J1421" s="82" t="s">
        <v>316</v>
      </c>
      <c r="K1421" s="83"/>
      <c r="L1421" s="84" t="str">
        <f>IF(AND(ISNUMBER(I1432),ISNUMBER(H1432)),"OK","")</f>
        <v/>
      </c>
      <c r="M1421" s="85"/>
    </row>
    <row r="1422" spans="1:13" s="86" customFormat="1" ht="13.5">
      <c r="A1422" s="79" t="str">
        <f>IF(B1422="Code",1+MAX(A$5:A1421),"")</f>
        <v/>
      </c>
      <c r="B1422" s="87">
        <f>VLOOKUP(A1421,BasicHeadings,2,0)</f>
        <v>1302124</v>
      </c>
      <c r="C1422" s="88"/>
      <c r="D1422" s="87" t="str">
        <f>VLOOKUP(B1422,Step1EN,2,0)</f>
        <v xml:space="preserve">Hospital services </v>
      </c>
      <c r="E1422" s="83">
        <v>1</v>
      </c>
      <c r="F1422" s="16"/>
      <c r="G1422" s="16"/>
      <c r="H1422" s="17"/>
      <c r="I1422" s="17"/>
      <c r="J1422" s="17" t="s">
        <v>317</v>
      </c>
      <c r="K1422" s="83"/>
      <c r="L1422" s="89"/>
      <c r="M1422" s="16"/>
    </row>
    <row r="1423" spans="1:13" s="86" customFormat="1" ht="15" customHeight="1">
      <c r="A1423" s="79" t="str">
        <f>IF(B1423="Code",1+MAX(A$5:A1422),"")</f>
        <v/>
      </c>
      <c r="B1423" s="90"/>
      <c r="C1423" s="91" t="s">
        <v>307</v>
      </c>
      <c r="D1423" s="90"/>
      <c r="E1423" s="83">
        <v>2</v>
      </c>
      <c r="F1423" s="16"/>
      <c r="G1423" s="16"/>
      <c r="H1423" s="17"/>
      <c r="I1423" s="17"/>
      <c r="J1423" s="17" t="s">
        <v>317</v>
      </c>
      <c r="K1423" s="83"/>
      <c r="L1423" s="89"/>
      <c r="M1423" s="16"/>
    </row>
    <row r="1424" spans="1:13" s="86" customFormat="1" ht="13.5" customHeight="1">
      <c r="A1424" s="79" t="str">
        <f>IF(B1424="Code",1+MAX(A$5:A1423),"")</f>
        <v/>
      </c>
      <c r="B1424" s="92"/>
      <c r="C1424" s="211" t="s">
        <v>356</v>
      </c>
      <c r="D1424" s="212"/>
      <c r="E1424" s="83">
        <v>3</v>
      </c>
      <c r="F1424" s="16"/>
      <c r="G1424" s="16"/>
      <c r="H1424" s="17"/>
      <c r="I1424" s="18"/>
      <c r="J1424" s="17" t="s">
        <v>317</v>
      </c>
      <c r="K1424" s="83"/>
      <c r="L1424" s="89"/>
      <c r="M1424" s="16"/>
    </row>
    <row r="1425" spans="1:13" s="86" customFormat="1" ht="13.5">
      <c r="A1425" s="79" t="str">
        <f>IF(B1425="Code",1+MAX(A$5:A1424),"")</f>
        <v/>
      </c>
      <c r="B1425" s="93"/>
      <c r="C1425" s="213"/>
      <c r="D1425" s="214"/>
      <c r="E1425" s="94">
        <v>4</v>
      </c>
      <c r="F1425" s="16"/>
      <c r="G1425" s="16"/>
      <c r="H1425" s="17"/>
      <c r="I1425" s="17"/>
      <c r="J1425" s="17" t="s">
        <v>317</v>
      </c>
      <c r="K1425" s="83"/>
      <c r="L1425" s="89"/>
      <c r="M1425" s="16"/>
    </row>
    <row r="1426" spans="1:13" s="86" customFormat="1" ht="13.5">
      <c r="A1426" s="79" t="str">
        <f>IF(B1426="Code",1+MAX(A$5:A1425),"")</f>
        <v/>
      </c>
      <c r="B1426" s="95" t="s">
        <v>355</v>
      </c>
      <c r="C1426" s="109"/>
      <c r="D1426" s="96" t="str">
        <f>IF(ISNUMBER(C1426),VLOOKUP(C1426,Approaches,2,0),"")</f>
        <v/>
      </c>
      <c r="E1426" s="83">
        <v>5</v>
      </c>
      <c r="F1426" s="16"/>
      <c r="G1426" s="17"/>
      <c r="H1426" s="110"/>
      <c r="I1426" s="19"/>
      <c r="J1426" s="17" t="s">
        <v>317</v>
      </c>
      <c r="K1426" s="94"/>
      <c r="L1426" s="89"/>
      <c r="M1426" s="16"/>
    </row>
    <row r="1427" spans="1:13" s="86" customFormat="1" ht="13.5">
      <c r="A1427" s="79"/>
      <c r="B1427" s="95" t="s">
        <v>355</v>
      </c>
      <c r="C1427" s="109"/>
      <c r="D1427" s="93" t="str">
        <f>IF(ISNUMBER(C1427),VLOOKUP(C1427,Approaches,2,0),"")</f>
        <v/>
      </c>
      <c r="E1427" s="83">
        <v>6</v>
      </c>
      <c r="F1427" s="16"/>
      <c r="G1427" s="17"/>
      <c r="H1427" s="110"/>
      <c r="I1427" s="19"/>
      <c r="J1427" s="17"/>
      <c r="K1427" s="94"/>
      <c r="L1427" s="89"/>
      <c r="M1427" s="16"/>
    </row>
    <row r="1428" spans="1:13" s="86" customFormat="1" ht="13.5">
      <c r="A1428" s="79"/>
      <c r="B1428" s="95" t="s">
        <v>355</v>
      </c>
      <c r="C1428" s="109"/>
      <c r="D1428" s="93" t="str">
        <f>IF(ISNUMBER(C1428),VLOOKUP(C1428,Approaches,2,0),"")</f>
        <v/>
      </c>
      <c r="E1428" s="83">
        <v>7</v>
      </c>
      <c r="F1428" s="16"/>
      <c r="G1428" s="17"/>
      <c r="H1428" s="110"/>
      <c r="I1428" s="19"/>
      <c r="J1428" s="17"/>
      <c r="K1428" s="94"/>
      <c r="L1428" s="89"/>
      <c r="M1428" s="16"/>
    </row>
    <row r="1429" spans="1:13" s="86" customFormat="1" ht="13.5">
      <c r="A1429" s="79"/>
      <c r="B1429" s="95" t="s">
        <v>355</v>
      </c>
      <c r="C1429" s="109"/>
      <c r="D1429" s="93" t="str">
        <f>IF(ISNUMBER(C1429),VLOOKUP(C1429,Approaches,2,0),"")</f>
        <v/>
      </c>
      <c r="E1429" s="83">
        <v>8</v>
      </c>
      <c r="F1429" s="16"/>
      <c r="G1429" s="17"/>
      <c r="H1429" s="110"/>
      <c r="I1429" s="19"/>
      <c r="J1429" s="17"/>
      <c r="K1429" s="94"/>
      <c r="L1429" s="89"/>
      <c r="M1429" s="16"/>
    </row>
    <row r="1430" spans="1:13" s="86" customFormat="1" ht="13.5">
      <c r="A1430" s="79"/>
      <c r="B1430" s="95" t="s">
        <v>355</v>
      </c>
      <c r="C1430" s="109"/>
      <c r="D1430" s="97" t="str">
        <f>IF(ISNUMBER(C1430),VLOOKUP(C1430,Approaches,2,0),"")</f>
        <v/>
      </c>
      <c r="E1430" s="83">
        <v>9</v>
      </c>
      <c r="F1430" s="16"/>
      <c r="G1430" s="17"/>
      <c r="H1430" s="110"/>
      <c r="I1430" s="19"/>
      <c r="J1430" s="17"/>
      <c r="K1430" s="94"/>
      <c r="L1430" s="89"/>
      <c r="M1430" s="16"/>
    </row>
    <row r="1431" spans="1:13" s="86" customFormat="1" ht="14.25" thickBot="1">
      <c r="A1431" s="79"/>
      <c r="B1431" s="98"/>
      <c r="C1431" s="98"/>
      <c r="D1431" s="93"/>
      <c r="E1431" s="83">
        <v>10</v>
      </c>
      <c r="F1431" s="16"/>
      <c r="G1431" s="17"/>
      <c r="H1431" s="110"/>
      <c r="I1431" s="20"/>
      <c r="J1431" s="17"/>
      <c r="K1431" s="94"/>
      <c r="L1431" s="89"/>
      <c r="M1431" s="16"/>
    </row>
    <row r="1432" spans="1:13" s="86" customFormat="1" ht="14.25" thickBot="1">
      <c r="A1432" s="79" t="str">
        <f>IF(B1432="Code",1+MAX(A$5:A1426),"")</f>
        <v/>
      </c>
      <c r="B1432" s="99"/>
      <c r="C1432" s="99"/>
      <c r="D1432" s="99"/>
      <c r="E1432" s="100"/>
      <c r="F1432" s="101"/>
      <c r="G1432" s="99" t="s">
        <v>259</v>
      </c>
      <c r="H1432" s="102">
        <f>B1422</f>
        <v>1302124</v>
      </c>
      <c r="I1432" s="111"/>
      <c r="J1432" s="100" t="s">
        <v>317</v>
      </c>
      <c r="K1432" s="100"/>
      <c r="L1432" s="100"/>
      <c r="M1432" s="100"/>
    </row>
    <row r="1433" spans="1:13" s="86" customFormat="1" ht="14.25" thickBot="1">
      <c r="A1433" s="79">
        <f>IF(B1433="Code",1+MAX(A$5:A1432),"")</f>
        <v>120</v>
      </c>
      <c r="B1433" s="80" t="s">
        <v>254</v>
      </c>
      <c r="C1433" s="80"/>
      <c r="D1433" s="81" t="s">
        <v>255</v>
      </c>
      <c r="E1433" s="82"/>
      <c r="F1433" s="81" t="s">
        <v>256</v>
      </c>
      <c r="G1433" s="81" t="s">
        <v>257</v>
      </c>
      <c r="H1433" s="82" t="s">
        <v>253</v>
      </c>
      <c r="I1433" s="82" t="s">
        <v>258</v>
      </c>
      <c r="J1433" s="82" t="s">
        <v>316</v>
      </c>
      <c r="K1433" s="83"/>
      <c r="L1433" s="84" t="str">
        <f>IF(AND(ISNUMBER(I1444),ISNUMBER(H1444)),"OK","")</f>
        <v/>
      </c>
      <c r="M1433" s="85"/>
    </row>
    <row r="1434" spans="1:13" s="86" customFormat="1" ht="13.5">
      <c r="A1434" s="79" t="str">
        <f>IF(B1434="Code",1+MAX(A$5:A1433),"")</f>
        <v/>
      </c>
      <c r="B1434" s="87">
        <f>VLOOKUP(A1433,BasicHeadings,2,0)</f>
        <v>1302211</v>
      </c>
      <c r="C1434" s="88"/>
      <c r="D1434" s="87" t="str">
        <f>VLOOKUP(B1434,Step1EN,2,0)</f>
        <v>Compensation of employees</v>
      </c>
      <c r="E1434" s="83">
        <v>1</v>
      </c>
      <c r="F1434" s="16"/>
      <c r="G1434" s="16"/>
      <c r="H1434" s="17"/>
      <c r="I1434" s="17"/>
      <c r="J1434" s="17" t="s">
        <v>317</v>
      </c>
      <c r="K1434" s="83"/>
      <c r="L1434" s="89"/>
      <c r="M1434" s="16"/>
    </row>
    <row r="1435" spans="1:13" s="86" customFormat="1" ht="15" customHeight="1">
      <c r="A1435" s="79" t="str">
        <f>IF(B1435="Code",1+MAX(A$5:A1434),"")</f>
        <v/>
      </c>
      <c r="B1435" s="90"/>
      <c r="C1435" s="91" t="s">
        <v>307</v>
      </c>
      <c r="D1435" s="90"/>
      <c r="E1435" s="83">
        <v>2</v>
      </c>
      <c r="F1435" s="16"/>
      <c r="G1435" s="16"/>
      <c r="H1435" s="17"/>
      <c r="I1435" s="17"/>
      <c r="J1435" s="17" t="s">
        <v>317</v>
      </c>
      <c r="K1435" s="83"/>
      <c r="L1435" s="89"/>
      <c r="M1435" s="16"/>
    </row>
    <row r="1436" spans="1:13" s="86" customFormat="1" ht="13.5" customHeight="1">
      <c r="A1436" s="79" t="str">
        <f>IF(B1436="Code",1+MAX(A$5:A1435),"")</f>
        <v/>
      </c>
      <c r="B1436" s="92"/>
      <c r="C1436" s="211" t="s">
        <v>356</v>
      </c>
      <c r="D1436" s="212"/>
      <c r="E1436" s="83">
        <v>3</v>
      </c>
      <c r="F1436" s="16"/>
      <c r="G1436" s="16"/>
      <c r="H1436" s="17"/>
      <c r="I1436" s="18"/>
      <c r="J1436" s="17" t="s">
        <v>317</v>
      </c>
      <c r="K1436" s="83"/>
      <c r="L1436" s="89"/>
      <c r="M1436" s="16"/>
    </row>
    <row r="1437" spans="1:13" s="86" customFormat="1" ht="13.5">
      <c r="A1437" s="79" t="str">
        <f>IF(B1437="Code",1+MAX(A$5:A1436),"")</f>
        <v/>
      </c>
      <c r="B1437" s="93"/>
      <c r="C1437" s="213"/>
      <c r="D1437" s="214"/>
      <c r="E1437" s="94">
        <v>4</v>
      </c>
      <c r="F1437" s="16"/>
      <c r="G1437" s="16"/>
      <c r="H1437" s="17"/>
      <c r="I1437" s="17"/>
      <c r="J1437" s="17" t="s">
        <v>317</v>
      </c>
      <c r="K1437" s="83"/>
      <c r="L1437" s="89"/>
      <c r="M1437" s="16"/>
    </row>
    <row r="1438" spans="1:13" s="86" customFormat="1" ht="13.5">
      <c r="A1438" s="79" t="str">
        <f>IF(B1438="Code",1+MAX(A$5:A1437),"")</f>
        <v/>
      </c>
      <c r="B1438" s="95" t="s">
        <v>355</v>
      </c>
      <c r="C1438" s="109"/>
      <c r="D1438" s="96" t="str">
        <f>IF(ISNUMBER(C1438),VLOOKUP(C1438,Approaches,2,0),"")</f>
        <v/>
      </c>
      <c r="E1438" s="83">
        <v>5</v>
      </c>
      <c r="F1438" s="16"/>
      <c r="G1438" s="17"/>
      <c r="H1438" s="110"/>
      <c r="I1438" s="19"/>
      <c r="J1438" s="17" t="s">
        <v>317</v>
      </c>
      <c r="K1438" s="94"/>
      <c r="L1438" s="89"/>
      <c r="M1438" s="16"/>
    </row>
    <row r="1439" spans="1:13" s="86" customFormat="1" ht="13.5">
      <c r="A1439" s="79"/>
      <c r="B1439" s="95" t="s">
        <v>355</v>
      </c>
      <c r="C1439" s="109"/>
      <c r="D1439" s="93" t="str">
        <f>IF(ISNUMBER(C1439),VLOOKUP(C1439,Approaches,2,0),"")</f>
        <v/>
      </c>
      <c r="E1439" s="83">
        <v>6</v>
      </c>
      <c r="F1439" s="16"/>
      <c r="G1439" s="17"/>
      <c r="H1439" s="110"/>
      <c r="I1439" s="19"/>
      <c r="J1439" s="17"/>
      <c r="K1439" s="94"/>
      <c r="L1439" s="89"/>
      <c r="M1439" s="16"/>
    </row>
    <row r="1440" spans="1:13" s="86" customFormat="1" ht="13.5">
      <c r="A1440" s="79"/>
      <c r="B1440" s="95" t="s">
        <v>355</v>
      </c>
      <c r="C1440" s="109"/>
      <c r="D1440" s="93" t="str">
        <f>IF(ISNUMBER(C1440),VLOOKUP(C1440,Approaches,2,0),"")</f>
        <v/>
      </c>
      <c r="E1440" s="83">
        <v>7</v>
      </c>
      <c r="F1440" s="16"/>
      <c r="G1440" s="17"/>
      <c r="H1440" s="110"/>
      <c r="I1440" s="19"/>
      <c r="J1440" s="17"/>
      <c r="K1440" s="94"/>
      <c r="L1440" s="89"/>
      <c r="M1440" s="16"/>
    </row>
    <row r="1441" spans="1:13" s="86" customFormat="1" ht="13.5">
      <c r="A1441" s="79"/>
      <c r="B1441" s="95" t="s">
        <v>355</v>
      </c>
      <c r="C1441" s="109"/>
      <c r="D1441" s="93" t="str">
        <f>IF(ISNUMBER(C1441),VLOOKUP(C1441,Approaches,2,0),"")</f>
        <v/>
      </c>
      <c r="E1441" s="83">
        <v>8</v>
      </c>
      <c r="F1441" s="16"/>
      <c r="G1441" s="17"/>
      <c r="H1441" s="110"/>
      <c r="I1441" s="19"/>
      <c r="J1441" s="17"/>
      <c r="K1441" s="94"/>
      <c r="L1441" s="89"/>
      <c r="M1441" s="16"/>
    </row>
    <row r="1442" spans="1:13" s="86" customFormat="1" ht="13.5">
      <c r="A1442" s="79"/>
      <c r="B1442" s="95" t="s">
        <v>355</v>
      </c>
      <c r="C1442" s="109"/>
      <c r="D1442" s="97" t="str">
        <f>IF(ISNUMBER(C1442),VLOOKUP(C1442,Approaches,2,0),"")</f>
        <v/>
      </c>
      <c r="E1442" s="83">
        <v>9</v>
      </c>
      <c r="F1442" s="16"/>
      <c r="G1442" s="17"/>
      <c r="H1442" s="110"/>
      <c r="I1442" s="19"/>
      <c r="J1442" s="17"/>
      <c r="K1442" s="94"/>
      <c r="L1442" s="89"/>
      <c r="M1442" s="16"/>
    </row>
    <row r="1443" spans="1:13" s="86" customFormat="1" ht="14.25" thickBot="1">
      <c r="A1443" s="79"/>
      <c r="B1443" s="98"/>
      <c r="C1443" s="98"/>
      <c r="D1443" s="93"/>
      <c r="E1443" s="83">
        <v>10</v>
      </c>
      <c r="F1443" s="16"/>
      <c r="G1443" s="17"/>
      <c r="H1443" s="110"/>
      <c r="I1443" s="20"/>
      <c r="J1443" s="17"/>
      <c r="K1443" s="94"/>
      <c r="L1443" s="89"/>
      <c r="M1443" s="16"/>
    </row>
    <row r="1444" spans="1:13" s="86" customFormat="1" ht="14.25" thickBot="1">
      <c r="A1444" s="79" t="str">
        <f>IF(B1444="Code",1+MAX(A$5:A1438),"")</f>
        <v/>
      </c>
      <c r="B1444" s="99"/>
      <c r="C1444" s="99"/>
      <c r="D1444" s="99"/>
      <c r="E1444" s="100"/>
      <c r="F1444" s="101"/>
      <c r="G1444" s="99" t="s">
        <v>259</v>
      </c>
      <c r="H1444" s="102">
        <f>B1434</f>
        <v>1302211</v>
      </c>
      <c r="I1444" s="111"/>
      <c r="J1444" s="100" t="s">
        <v>317</v>
      </c>
      <c r="K1444" s="100"/>
      <c r="L1444" s="100"/>
      <c r="M1444" s="100"/>
    </row>
    <row r="1445" spans="1:13" s="86" customFormat="1" ht="14.25" thickBot="1">
      <c r="A1445" s="79">
        <f>IF(B1445="Code",1+MAX(A$5:A1444),"")</f>
        <v>121</v>
      </c>
      <c r="B1445" s="80" t="s">
        <v>254</v>
      </c>
      <c r="C1445" s="80"/>
      <c r="D1445" s="81" t="s">
        <v>255</v>
      </c>
      <c r="E1445" s="82"/>
      <c r="F1445" s="81" t="s">
        <v>256</v>
      </c>
      <c r="G1445" s="81" t="s">
        <v>257</v>
      </c>
      <c r="H1445" s="82" t="s">
        <v>253</v>
      </c>
      <c r="I1445" s="82" t="s">
        <v>258</v>
      </c>
      <c r="J1445" s="82" t="s">
        <v>316</v>
      </c>
      <c r="K1445" s="83"/>
      <c r="L1445" s="84" t="str">
        <f>IF(AND(ISNUMBER(I1456),ISNUMBER(H1456)),"OK","")</f>
        <v/>
      </c>
      <c r="M1445" s="85"/>
    </row>
    <row r="1446" spans="1:13" s="86" customFormat="1" ht="13.5">
      <c r="A1446" s="79" t="str">
        <f>IF(B1446="Code",1+MAX(A$5:A1445),"")</f>
        <v/>
      </c>
      <c r="B1446" s="87">
        <f>VLOOKUP(A1445,BasicHeadings,2,0)</f>
        <v>1302221</v>
      </c>
      <c r="C1446" s="88"/>
      <c r="D1446" s="87" t="str">
        <f>VLOOKUP(B1446,Step1EN,2,0)</f>
        <v>Intermediate consumption</v>
      </c>
      <c r="E1446" s="83">
        <v>1</v>
      </c>
      <c r="F1446" s="16"/>
      <c r="G1446" s="16"/>
      <c r="H1446" s="17"/>
      <c r="I1446" s="17"/>
      <c r="J1446" s="17" t="s">
        <v>317</v>
      </c>
      <c r="K1446" s="83"/>
      <c r="L1446" s="89"/>
      <c r="M1446" s="16"/>
    </row>
    <row r="1447" spans="1:13" s="86" customFormat="1" ht="15" customHeight="1">
      <c r="A1447" s="79" t="str">
        <f>IF(B1447="Code",1+MAX(A$5:A1446),"")</f>
        <v/>
      </c>
      <c r="B1447" s="90"/>
      <c r="C1447" s="91" t="s">
        <v>307</v>
      </c>
      <c r="D1447" s="90"/>
      <c r="E1447" s="83">
        <v>2</v>
      </c>
      <c r="F1447" s="16"/>
      <c r="G1447" s="16"/>
      <c r="H1447" s="17"/>
      <c r="I1447" s="17"/>
      <c r="J1447" s="17" t="s">
        <v>317</v>
      </c>
      <c r="K1447" s="83"/>
      <c r="L1447" s="89"/>
      <c r="M1447" s="16"/>
    </row>
    <row r="1448" spans="1:13" s="86" customFormat="1" ht="13.5" customHeight="1">
      <c r="A1448" s="79" t="str">
        <f>IF(B1448="Code",1+MAX(A$5:A1447),"")</f>
        <v/>
      </c>
      <c r="B1448" s="92"/>
      <c r="C1448" s="211" t="s">
        <v>356</v>
      </c>
      <c r="D1448" s="212"/>
      <c r="E1448" s="83">
        <v>3</v>
      </c>
      <c r="F1448" s="16"/>
      <c r="G1448" s="16"/>
      <c r="H1448" s="17"/>
      <c r="I1448" s="18"/>
      <c r="J1448" s="17" t="s">
        <v>317</v>
      </c>
      <c r="K1448" s="83"/>
      <c r="L1448" s="89"/>
      <c r="M1448" s="16"/>
    </row>
    <row r="1449" spans="1:13" s="86" customFormat="1" ht="13.5">
      <c r="A1449" s="79" t="str">
        <f>IF(B1449="Code",1+MAX(A$5:A1448),"")</f>
        <v/>
      </c>
      <c r="B1449" s="93"/>
      <c r="C1449" s="213"/>
      <c r="D1449" s="214"/>
      <c r="E1449" s="94">
        <v>4</v>
      </c>
      <c r="F1449" s="16"/>
      <c r="G1449" s="16"/>
      <c r="H1449" s="17"/>
      <c r="I1449" s="17"/>
      <c r="J1449" s="17" t="s">
        <v>317</v>
      </c>
      <c r="K1449" s="83"/>
      <c r="L1449" s="89"/>
      <c r="M1449" s="16"/>
    </row>
    <row r="1450" spans="1:13" s="86" customFormat="1" ht="13.5">
      <c r="A1450" s="79" t="str">
        <f>IF(B1450="Code",1+MAX(A$5:A1449),"")</f>
        <v/>
      </c>
      <c r="B1450" s="95" t="s">
        <v>355</v>
      </c>
      <c r="C1450" s="109"/>
      <c r="D1450" s="96" t="str">
        <f>IF(ISNUMBER(C1450),VLOOKUP(C1450,Approaches,2,0),"")</f>
        <v/>
      </c>
      <c r="E1450" s="83">
        <v>5</v>
      </c>
      <c r="F1450" s="16"/>
      <c r="G1450" s="17"/>
      <c r="H1450" s="110"/>
      <c r="I1450" s="19"/>
      <c r="J1450" s="17" t="s">
        <v>317</v>
      </c>
      <c r="K1450" s="94"/>
      <c r="L1450" s="89"/>
      <c r="M1450" s="16"/>
    </row>
    <row r="1451" spans="1:13" s="86" customFormat="1" ht="13.5">
      <c r="A1451" s="79"/>
      <c r="B1451" s="95" t="s">
        <v>355</v>
      </c>
      <c r="C1451" s="109"/>
      <c r="D1451" s="93" t="str">
        <f>IF(ISNUMBER(C1451),VLOOKUP(C1451,Approaches,2,0),"")</f>
        <v/>
      </c>
      <c r="E1451" s="83">
        <v>6</v>
      </c>
      <c r="F1451" s="16"/>
      <c r="G1451" s="17"/>
      <c r="H1451" s="110"/>
      <c r="I1451" s="19"/>
      <c r="J1451" s="17"/>
      <c r="K1451" s="94"/>
      <c r="L1451" s="89"/>
      <c r="M1451" s="16"/>
    </row>
    <row r="1452" spans="1:13" s="86" customFormat="1" ht="13.5">
      <c r="A1452" s="79"/>
      <c r="B1452" s="95" t="s">
        <v>355</v>
      </c>
      <c r="C1452" s="109"/>
      <c r="D1452" s="93" t="str">
        <f>IF(ISNUMBER(C1452),VLOOKUP(C1452,Approaches,2,0),"")</f>
        <v/>
      </c>
      <c r="E1452" s="83">
        <v>7</v>
      </c>
      <c r="F1452" s="16"/>
      <c r="G1452" s="17"/>
      <c r="H1452" s="110"/>
      <c r="I1452" s="19"/>
      <c r="J1452" s="17"/>
      <c r="K1452" s="94"/>
      <c r="L1452" s="89"/>
      <c r="M1452" s="16"/>
    </row>
    <row r="1453" spans="1:13" s="86" customFormat="1" ht="13.5">
      <c r="A1453" s="79"/>
      <c r="B1453" s="95" t="s">
        <v>355</v>
      </c>
      <c r="C1453" s="109"/>
      <c r="D1453" s="93" t="str">
        <f>IF(ISNUMBER(C1453),VLOOKUP(C1453,Approaches,2,0),"")</f>
        <v/>
      </c>
      <c r="E1453" s="83">
        <v>8</v>
      </c>
      <c r="F1453" s="16"/>
      <c r="G1453" s="17"/>
      <c r="H1453" s="110"/>
      <c r="I1453" s="19"/>
      <c r="J1453" s="17"/>
      <c r="K1453" s="94"/>
      <c r="L1453" s="89"/>
      <c r="M1453" s="16"/>
    </row>
    <row r="1454" spans="1:13" s="86" customFormat="1" ht="13.5">
      <c r="A1454" s="79"/>
      <c r="B1454" s="95" t="s">
        <v>355</v>
      </c>
      <c r="C1454" s="109"/>
      <c r="D1454" s="97" t="str">
        <f>IF(ISNUMBER(C1454),VLOOKUP(C1454,Approaches,2,0),"")</f>
        <v/>
      </c>
      <c r="E1454" s="83">
        <v>9</v>
      </c>
      <c r="F1454" s="16"/>
      <c r="G1454" s="17"/>
      <c r="H1454" s="110"/>
      <c r="I1454" s="19"/>
      <c r="J1454" s="17"/>
      <c r="K1454" s="94"/>
      <c r="L1454" s="89"/>
      <c r="M1454" s="16"/>
    </row>
    <row r="1455" spans="1:13" s="86" customFormat="1" ht="14.25" thickBot="1">
      <c r="A1455" s="79"/>
      <c r="B1455" s="98"/>
      <c r="C1455" s="98"/>
      <c r="D1455" s="93"/>
      <c r="E1455" s="83">
        <v>10</v>
      </c>
      <c r="F1455" s="16"/>
      <c r="G1455" s="17"/>
      <c r="H1455" s="110"/>
      <c r="I1455" s="20"/>
      <c r="J1455" s="17"/>
      <c r="K1455" s="94"/>
      <c r="L1455" s="89"/>
      <c r="M1455" s="16"/>
    </row>
    <row r="1456" spans="1:13" s="86" customFormat="1" ht="14.25" thickBot="1">
      <c r="A1456" s="79" t="str">
        <f>IF(B1456="Code",1+MAX(A$5:A1450),"")</f>
        <v/>
      </c>
      <c r="B1456" s="99"/>
      <c r="C1456" s="99"/>
      <c r="D1456" s="99"/>
      <c r="E1456" s="100"/>
      <c r="F1456" s="101"/>
      <c r="G1456" s="99" t="s">
        <v>259</v>
      </c>
      <c r="H1456" s="102">
        <f>B1446</f>
        <v>1302221</v>
      </c>
      <c r="I1456" s="111"/>
      <c r="J1456" s="100" t="s">
        <v>317</v>
      </c>
      <c r="K1456" s="100"/>
      <c r="L1456" s="100"/>
      <c r="M1456" s="100"/>
    </row>
    <row r="1457" spans="1:13" s="86" customFormat="1" ht="14.25" thickBot="1">
      <c r="A1457" s="79">
        <f>IF(B1457="Code",1+MAX(A$5:A1456),"")</f>
        <v>122</v>
      </c>
      <c r="B1457" s="80" t="s">
        <v>254</v>
      </c>
      <c r="C1457" s="80"/>
      <c r="D1457" s="81" t="s">
        <v>255</v>
      </c>
      <c r="E1457" s="82"/>
      <c r="F1457" s="81" t="s">
        <v>256</v>
      </c>
      <c r="G1457" s="81" t="s">
        <v>257</v>
      </c>
      <c r="H1457" s="82" t="s">
        <v>253</v>
      </c>
      <c r="I1457" s="82" t="s">
        <v>258</v>
      </c>
      <c r="J1457" s="82" t="s">
        <v>316</v>
      </c>
      <c r="K1457" s="83"/>
      <c r="L1457" s="84" t="str">
        <f>IF(AND(ISNUMBER(I1468),ISNUMBER(H1468)),"OK","")</f>
        <v/>
      </c>
      <c r="M1457" s="85"/>
    </row>
    <row r="1458" spans="1:13" s="86" customFormat="1" ht="13.5">
      <c r="A1458" s="79" t="str">
        <f>IF(B1458="Code",1+MAX(A$5:A1457),"")</f>
        <v/>
      </c>
      <c r="B1458" s="87">
        <f>VLOOKUP(A1457,BasicHeadings,2,0)</f>
        <v>1302231</v>
      </c>
      <c r="C1458" s="88"/>
      <c r="D1458" s="87" t="str">
        <f>VLOOKUP(B1458,Step1EN,2,0)</f>
        <v>Gross operating surplus</v>
      </c>
      <c r="E1458" s="83">
        <v>1</v>
      </c>
      <c r="F1458" s="16"/>
      <c r="G1458" s="16"/>
      <c r="H1458" s="17"/>
      <c r="I1458" s="17"/>
      <c r="J1458" s="17" t="s">
        <v>317</v>
      </c>
      <c r="K1458" s="83"/>
      <c r="L1458" s="89"/>
      <c r="M1458" s="16"/>
    </row>
    <row r="1459" spans="1:13" s="86" customFormat="1" ht="15" customHeight="1">
      <c r="A1459" s="79" t="str">
        <f>IF(B1459="Code",1+MAX(A$5:A1458),"")</f>
        <v/>
      </c>
      <c r="B1459" s="90"/>
      <c r="C1459" s="91" t="s">
        <v>307</v>
      </c>
      <c r="D1459" s="90"/>
      <c r="E1459" s="83">
        <v>2</v>
      </c>
      <c r="F1459" s="16"/>
      <c r="G1459" s="16"/>
      <c r="H1459" s="17"/>
      <c r="I1459" s="17"/>
      <c r="J1459" s="17" t="s">
        <v>317</v>
      </c>
      <c r="K1459" s="83"/>
      <c r="L1459" s="89"/>
      <c r="M1459" s="16"/>
    </row>
    <row r="1460" spans="1:13" s="86" customFormat="1" ht="13.5" customHeight="1">
      <c r="A1460" s="79" t="str">
        <f>IF(B1460="Code",1+MAX(A$5:A1459),"")</f>
        <v/>
      </c>
      <c r="B1460" s="92"/>
      <c r="C1460" s="211" t="s">
        <v>356</v>
      </c>
      <c r="D1460" s="212"/>
      <c r="E1460" s="83">
        <v>3</v>
      </c>
      <c r="F1460" s="16"/>
      <c r="G1460" s="16"/>
      <c r="H1460" s="17"/>
      <c r="I1460" s="18"/>
      <c r="J1460" s="17" t="s">
        <v>317</v>
      </c>
      <c r="K1460" s="83"/>
      <c r="L1460" s="89"/>
      <c r="M1460" s="16"/>
    </row>
    <row r="1461" spans="1:13" s="86" customFormat="1" ht="13.5">
      <c r="A1461" s="79" t="str">
        <f>IF(B1461="Code",1+MAX(A$5:A1460),"")</f>
        <v/>
      </c>
      <c r="B1461" s="93"/>
      <c r="C1461" s="213"/>
      <c r="D1461" s="214"/>
      <c r="E1461" s="94">
        <v>4</v>
      </c>
      <c r="F1461" s="16"/>
      <c r="G1461" s="16"/>
      <c r="H1461" s="17"/>
      <c r="I1461" s="17"/>
      <c r="J1461" s="17" t="s">
        <v>317</v>
      </c>
      <c r="K1461" s="83"/>
      <c r="L1461" s="89"/>
      <c r="M1461" s="16"/>
    </row>
    <row r="1462" spans="1:13" s="86" customFormat="1" ht="13.5">
      <c r="A1462" s="79" t="str">
        <f>IF(B1462="Code",1+MAX(A$5:A1461),"")</f>
        <v/>
      </c>
      <c r="B1462" s="95" t="s">
        <v>355</v>
      </c>
      <c r="C1462" s="109"/>
      <c r="D1462" s="96" t="str">
        <f>IF(ISNUMBER(C1462),VLOOKUP(C1462,Approaches,2,0),"")</f>
        <v/>
      </c>
      <c r="E1462" s="83">
        <v>5</v>
      </c>
      <c r="F1462" s="16"/>
      <c r="G1462" s="17"/>
      <c r="H1462" s="110"/>
      <c r="I1462" s="19"/>
      <c r="J1462" s="17" t="s">
        <v>317</v>
      </c>
      <c r="K1462" s="94"/>
      <c r="L1462" s="89"/>
      <c r="M1462" s="16"/>
    </row>
    <row r="1463" spans="1:13" s="86" customFormat="1" ht="13.5">
      <c r="A1463" s="79"/>
      <c r="B1463" s="95" t="s">
        <v>355</v>
      </c>
      <c r="C1463" s="109"/>
      <c r="D1463" s="93" t="str">
        <f>IF(ISNUMBER(C1463),VLOOKUP(C1463,Approaches,2,0),"")</f>
        <v/>
      </c>
      <c r="E1463" s="83">
        <v>6</v>
      </c>
      <c r="F1463" s="16"/>
      <c r="G1463" s="17"/>
      <c r="H1463" s="110"/>
      <c r="I1463" s="19"/>
      <c r="J1463" s="17"/>
      <c r="K1463" s="94"/>
      <c r="L1463" s="89"/>
      <c r="M1463" s="16"/>
    </row>
    <row r="1464" spans="1:13" s="86" customFormat="1" ht="13.5">
      <c r="A1464" s="79"/>
      <c r="B1464" s="95" t="s">
        <v>355</v>
      </c>
      <c r="C1464" s="109"/>
      <c r="D1464" s="93" t="str">
        <f>IF(ISNUMBER(C1464),VLOOKUP(C1464,Approaches,2,0),"")</f>
        <v/>
      </c>
      <c r="E1464" s="83">
        <v>7</v>
      </c>
      <c r="F1464" s="16"/>
      <c r="G1464" s="17"/>
      <c r="H1464" s="110"/>
      <c r="I1464" s="19"/>
      <c r="J1464" s="17"/>
      <c r="K1464" s="94"/>
      <c r="L1464" s="89"/>
      <c r="M1464" s="16"/>
    </row>
    <row r="1465" spans="1:13" s="86" customFormat="1" ht="13.5">
      <c r="A1465" s="79"/>
      <c r="B1465" s="95" t="s">
        <v>355</v>
      </c>
      <c r="C1465" s="109"/>
      <c r="D1465" s="93" t="str">
        <f>IF(ISNUMBER(C1465),VLOOKUP(C1465,Approaches,2,0),"")</f>
        <v/>
      </c>
      <c r="E1465" s="83">
        <v>8</v>
      </c>
      <c r="F1465" s="16"/>
      <c r="G1465" s="17"/>
      <c r="H1465" s="110"/>
      <c r="I1465" s="19"/>
      <c r="J1465" s="17"/>
      <c r="K1465" s="94"/>
      <c r="L1465" s="89"/>
      <c r="M1465" s="16"/>
    </row>
    <row r="1466" spans="1:13" s="86" customFormat="1" ht="13.5">
      <c r="A1466" s="79"/>
      <c r="B1466" s="95" t="s">
        <v>355</v>
      </c>
      <c r="C1466" s="109"/>
      <c r="D1466" s="97" t="str">
        <f>IF(ISNUMBER(C1466),VLOOKUP(C1466,Approaches,2,0),"")</f>
        <v/>
      </c>
      <c r="E1466" s="83">
        <v>9</v>
      </c>
      <c r="F1466" s="16"/>
      <c r="G1466" s="17"/>
      <c r="H1466" s="110"/>
      <c r="I1466" s="19"/>
      <c r="J1466" s="17"/>
      <c r="K1466" s="94"/>
      <c r="L1466" s="89"/>
      <c r="M1466" s="16"/>
    </row>
    <row r="1467" spans="1:13" s="86" customFormat="1" ht="14.25" thickBot="1">
      <c r="A1467" s="79"/>
      <c r="B1467" s="98"/>
      <c r="C1467" s="98"/>
      <c r="D1467" s="93"/>
      <c r="E1467" s="83">
        <v>10</v>
      </c>
      <c r="F1467" s="16"/>
      <c r="G1467" s="17"/>
      <c r="H1467" s="110"/>
      <c r="I1467" s="20"/>
      <c r="J1467" s="17"/>
      <c r="K1467" s="94"/>
      <c r="L1467" s="89"/>
      <c r="M1467" s="16"/>
    </row>
    <row r="1468" spans="1:13" s="86" customFormat="1" ht="14.25" thickBot="1">
      <c r="A1468" s="79" t="str">
        <f>IF(B1468="Code",1+MAX(A$5:A1462),"")</f>
        <v/>
      </c>
      <c r="B1468" s="99"/>
      <c r="C1468" s="99"/>
      <c r="D1468" s="99"/>
      <c r="E1468" s="100"/>
      <c r="F1468" s="101"/>
      <c r="G1468" s="99" t="s">
        <v>259</v>
      </c>
      <c r="H1468" s="102">
        <f>B1458</f>
        <v>1302231</v>
      </c>
      <c r="I1468" s="111"/>
      <c r="J1468" s="100" t="s">
        <v>317</v>
      </c>
      <c r="K1468" s="100"/>
      <c r="L1468" s="100"/>
      <c r="M1468" s="100"/>
    </row>
    <row r="1469" spans="1:13" s="86" customFormat="1" ht="14.25" thickBot="1">
      <c r="A1469" s="79">
        <f>IF(B1469="Code",1+MAX(A$5:A1468),"")</f>
        <v>123</v>
      </c>
      <c r="B1469" s="80" t="s">
        <v>254</v>
      </c>
      <c r="C1469" s="80"/>
      <c r="D1469" s="81" t="s">
        <v>255</v>
      </c>
      <c r="E1469" s="82"/>
      <c r="F1469" s="81" t="s">
        <v>256</v>
      </c>
      <c r="G1469" s="81" t="s">
        <v>257</v>
      </c>
      <c r="H1469" s="82" t="s">
        <v>253</v>
      </c>
      <c r="I1469" s="82" t="s">
        <v>258</v>
      </c>
      <c r="J1469" s="82" t="s">
        <v>316</v>
      </c>
      <c r="K1469" s="83"/>
      <c r="L1469" s="84" t="str">
        <f>IF(AND(ISNUMBER(I1480),ISNUMBER(H1480)),"OK","")</f>
        <v/>
      </c>
      <c r="M1469" s="85"/>
    </row>
    <row r="1470" spans="1:13" s="86" customFormat="1" ht="13.5">
      <c r="A1470" s="79" t="str">
        <f>IF(B1470="Code",1+MAX(A$5:A1469),"")</f>
        <v/>
      </c>
      <c r="B1470" s="87">
        <f>VLOOKUP(A1469,BasicHeadings,2,0)</f>
        <v>1302241</v>
      </c>
      <c r="C1470" s="88"/>
      <c r="D1470" s="87" t="str">
        <f>VLOOKUP(B1470,Step1EN,2,0)</f>
        <v>Net taxes on production</v>
      </c>
      <c r="E1470" s="83">
        <v>1</v>
      </c>
      <c r="F1470" s="16"/>
      <c r="G1470" s="16"/>
      <c r="H1470" s="17"/>
      <c r="I1470" s="17"/>
      <c r="J1470" s="17" t="s">
        <v>317</v>
      </c>
      <c r="K1470" s="83"/>
      <c r="L1470" s="89"/>
      <c r="M1470" s="16"/>
    </row>
    <row r="1471" spans="1:13" s="86" customFormat="1" ht="15" customHeight="1">
      <c r="A1471" s="79" t="str">
        <f>IF(B1471="Code",1+MAX(A$5:A1470),"")</f>
        <v/>
      </c>
      <c r="B1471" s="90"/>
      <c r="C1471" s="91" t="s">
        <v>307</v>
      </c>
      <c r="D1471" s="90"/>
      <c r="E1471" s="83">
        <v>2</v>
      </c>
      <c r="F1471" s="16"/>
      <c r="G1471" s="16"/>
      <c r="H1471" s="17"/>
      <c r="I1471" s="17"/>
      <c r="J1471" s="17" t="s">
        <v>317</v>
      </c>
      <c r="K1471" s="83"/>
      <c r="L1471" s="89"/>
      <c r="M1471" s="16"/>
    </row>
    <row r="1472" spans="1:13" s="86" customFormat="1" ht="13.5" customHeight="1">
      <c r="A1472" s="79" t="str">
        <f>IF(B1472="Code",1+MAX(A$5:A1471),"")</f>
        <v/>
      </c>
      <c r="B1472" s="92"/>
      <c r="C1472" s="211" t="s">
        <v>356</v>
      </c>
      <c r="D1472" s="212"/>
      <c r="E1472" s="83">
        <v>3</v>
      </c>
      <c r="F1472" s="16"/>
      <c r="G1472" s="16"/>
      <c r="H1472" s="17"/>
      <c r="I1472" s="18"/>
      <c r="J1472" s="17" t="s">
        <v>317</v>
      </c>
      <c r="K1472" s="83"/>
      <c r="L1472" s="89"/>
      <c r="M1472" s="16"/>
    </row>
    <row r="1473" spans="1:13" s="86" customFormat="1" ht="13.5">
      <c r="A1473" s="79" t="str">
        <f>IF(B1473="Code",1+MAX(A$5:A1472),"")</f>
        <v/>
      </c>
      <c r="B1473" s="93"/>
      <c r="C1473" s="213"/>
      <c r="D1473" s="214"/>
      <c r="E1473" s="94">
        <v>4</v>
      </c>
      <c r="F1473" s="16"/>
      <c r="G1473" s="16"/>
      <c r="H1473" s="17"/>
      <c r="I1473" s="17"/>
      <c r="J1473" s="17" t="s">
        <v>317</v>
      </c>
      <c r="K1473" s="83"/>
      <c r="L1473" s="89"/>
      <c r="M1473" s="16"/>
    </row>
    <row r="1474" spans="1:13" s="86" customFormat="1" ht="13.5">
      <c r="A1474" s="79" t="str">
        <f>IF(B1474="Code",1+MAX(A$5:A1473),"")</f>
        <v/>
      </c>
      <c r="B1474" s="95" t="s">
        <v>355</v>
      </c>
      <c r="C1474" s="109"/>
      <c r="D1474" s="96" t="str">
        <f>IF(ISNUMBER(C1474),VLOOKUP(C1474,Approaches,2,0),"")</f>
        <v/>
      </c>
      <c r="E1474" s="83">
        <v>5</v>
      </c>
      <c r="F1474" s="16"/>
      <c r="G1474" s="17"/>
      <c r="H1474" s="110"/>
      <c r="I1474" s="19"/>
      <c r="J1474" s="17" t="s">
        <v>317</v>
      </c>
      <c r="K1474" s="94"/>
      <c r="L1474" s="89"/>
      <c r="M1474" s="16"/>
    </row>
    <row r="1475" spans="1:13" s="86" customFormat="1" ht="13.5">
      <c r="A1475" s="79"/>
      <c r="B1475" s="95" t="s">
        <v>355</v>
      </c>
      <c r="C1475" s="109"/>
      <c r="D1475" s="93" t="str">
        <f>IF(ISNUMBER(C1475),VLOOKUP(C1475,Approaches,2,0),"")</f>
        <v/>
      </c>
      <c r="E1475" s="83">
        <v>6</v>
      </c>
      <c r="F1475" s="16"/>
      <c r="G1475" s="17"/>
      <c r="H1475" s="110"/>
      <c r="I1475" s="19"/>
      <c r="J1475" s="17"/>
      <c r="K1475" s="94"/>
      <c r="L1475" s="89"/>
      <c r="M1475" s="16"/>
    </row>
    <row r="1476" spans="1:13" s="86" customFormat="1" ht="13.5">
      <c r="A1476" s="79"/>
      <c r="B1476" s="95" t="s">
        <v>355</v>
      </c>
      <c r="C1476" s="109"/>
      <c r="D1476" s="93" t="str">
        <f>IF(ISNUMBER(C1476),VLOOKUP(C1476,Approaches,2,0),"")</f>
        <v/>
      </c>
      <c r="E1476" s="83">
        <v>7</v>
      </c>
      <c r="F1476" s="16"/>
      <c r="G1476" s="17"/>
      <c r="H1476" s="110"/>
      <c r="I1476" s="19"/>
      <c r="J1476" s="17"/>
      <c r="K1476" s="94"/>
      <c r="L1476" s="89"/>
      <c r="M1476" s="16"/>
    </row>
    <row r="1477" spans="1:13" s="86" customFormat="1" ht="13.5">
      <c r="A1477" s="79"/>
      <c r="B1477" s="95" t="s">
        <v>355</v>
      </c>
      <c r="C1477" s="109"/>
      <c r="D1477" s="93" t="str">
        <f>IF(ISNUMBER(C1477),VLOOKUP(C1477,Approaches,2,0),"")</f>
        <v/>
      </c>
      <c r="E1477" s="83">
        <v>8</v>
      </c>
      <c r="F1477" s="16"/>
      <c r="G1477" s="17"/>
      <c r="H1477" s="110"/>
      <c r="I1477" s="19"/>
      <c r="J1477" s="17"/>
      <c r="K1477" s="94"/>
      <c r="L1477" s="89"/>
      <c r="M1477" s="16"/>
    </row>
    <row r="1478" spans="1:13" s="86" customFormat="1" ht="13.5">
      <c r="A1478" s="79"/>
      <c r="B1478" s="95" t="s">
        <v>355</v>
      </c>
      <c r="C1478" s="109"/>
      <c r="D1478" s="97" t="str">
        <f>IF(ISNUMBER(C1478),VLOOKUP(C1478,Approaches,2,0),"")</f>
        <v/>
      </c>
      <c r="E1478" s="83">
        <v>9</v>
      </c>
      <c r="F1478" s="16"/>
      <c r="G1478" s="17"/>
      <c r="H1478" s="110"/>
      <c r="I1478" s="19"/>
      <c r="J1478" s="17"/>
      <c r="K1478" s="94"/>
      <c r="L1478" s="89"/>
      <c r="M1478" s="16"/>
    </row>
    <row r="1479" spans="1:13" s="86" customFormat="1" ht="14.25" thickBot="1">
      <c r="A1479" s="79"/>
      <c r="B1479" s="98"/>
      <c r="C1479" s="98"/>
      <c r="D1479" s="93"/>
      <c r="E1479" s="83">
        <v>10</v>
      </c>
      <c r="F1479" s="16"/>
      <c r="G1479" s="17"/>
      <c r="H1479" s="110"/>
      <c r="I1479" s="20"/>
      <c r="J1479" s="17"/>
      <c r="K1479" s="94"/>
      <c r="L1479" s="89"/>
      <c r="M1479" s="16"/>
    </row>
    <row r="1480" spans="1:13" s="86" customFormat="1" ht="14.25" thickBot="1">
      <c r="A1480" s="79" t="str">
        <f>IF(B1480="Code",1+MAX(A$5:A1474),"")</f>
        <v/>
      </c>
      <c r="B1480" s="99"/>
      <c r="C1480" s="99"/>
      <c r="D1480" s="99"/>
      <c r="E1480" s="100"/>
      <c r="F1480" s="101"/>
      <c r="G1480" s="99" t="s">
        <v>259</v>
      </c>
      <c r="H1480" s="102">
        <f>B1470</f>
        <v>1302241</v>
      </c>
      <c r="I1480" s="111"/>
      <c r="J1480" s="100" t="s">
        <v>317</v>
      </c>
      <c r="K1480" s="100"/>
      <c r="L1480" s="100"/>
      <c r="M1480" s="100"/>
    </row>
    <row r="1481" spans="1:13" s="86" customFormat="1" ht="14.25" thickBot="1">
      <c r="A1481" s="79">
        <f>IF(B1481="Code",1+MAX(A$5:A1480),"")</f>
        <v>124</v>
      </c>
      <c r="B1481" s="80" t="s">
        <v>254</v>
      </c>
      <c r="C1481" s="80"/>
      <c r="D1481" s="81" t="s">
        <v>255</v>
      </c>
      <c r="E1481" s="82"/>
      <c r="F1481" s="81" t="s">
        <v>256</v>
      </c>
      <c r="G1481" s="81" t="s">
        <v>257</v>
      </c>
      <c r="H1481" s="82" t="s">
        <v>253</v>
      </c>
      <c r="I1481" s="82" t="s">
        <v>258</v>
      </c>
      <c r="J1481" s="82" t="s">
        <v>316</v>
      </c>
      <c r="K1481" s="83"/>
      <c r="L1481" s="84" t="str">
        <f>IF(AND(ISNUMBER(I1492),ISNUMBER(H1492)),"OK","")</f>
        <v/>
      </c>
      <c r="M1481" s="85"/>
    </row>
    <row r="1482" spans="1:13" s="86" customFormat="1" ht="13.5">
      <c r="A1482" s="79" t="str">
        <f>IF(B1482="Code",1+MAX(A$5:A1481),"")</f>
        <v/>
      </c>
      <c r="B1482" s="87">
        <f>VLOOKUP(A1481,BasicHeadings,2,0)</f>
        <v>1302251</v>
      </c>
      <c r="C1482" s="88"/>
      <c r="D1482" s="87" t="str">
        <f>VLOOKUP(B1482,Step1EN,2,0)</f>
        <v>Receipts from sales</v>
      </c>
      <c r="E1482" s="83">
        <v>1</v>
      </c>
      <c r="F1482" s="16"/>
      <c r="G1482" s="16"/>
      <c r="H1482" s="17"/>
      <c r="I1482" s="17"/>
      <c r="J1482" s="17" t="s">
        <v>317</v>
      </c>
      <c r="K1482" s="83"/>
      <c r="L1482" s="89"/>
      <c r="M1482" s="16"/>
    </row>
    <row r="1483" spans="1:13" s="86" customFormat="1" ht="15" customHeight="1">
      <c r="A1483" s="79" t="str">
        <f>IF(B1483="Code",1+MAX(A$5:A1482),"")</f>
        <v/>
      </c>
      <c r="B1483" s="90"/>
      <c r="C1483" s="91" t="s">
        <v>307</v>
      </c>
      <c r="D1483" s="90"/>
      <c r="E1483" s="83">
        <v>2</v>
      </c>
      <c r="F1483" s="16"/>
      <c r="G1483" s="16"/>
      <c r="H1483" s="17"/>
      <c r="I1483" s="17"/>
      <c r="J1483" s="17" t="s">
        <v>317</v>
      </c>
      <c r="K1483" s="83"/>
      <c r="L1483" s="89"/>
      <c r="M1483" s="16"/>
    </row>
    <row r="1484" spans="1:13" s="86" customFormat="1" ht="13.5" customHeight="1">
      <c r="A1484" s="79" t="str">
        <f>IF(B1484="Code",1+MAX(A$5:A1483),"")</f>
        <v/>
      </c>
      <c r="B1484" s="92"/>
      <c r="C1484" s="211" t="s">
        <v>356</v>
      </c>
      <c r="D1484" s="212"/>
      <c r="E1484" s="83">
        <v>3</v>
      </c>
      <c r="F1484" s="16"/>
      <c r="G1484" s="16"/>
      <c r="H1484" s="17"/>
      <c r="I1484" s="18"/>
      <c r="J1484" s="17" t="s">
        <v>317</v>
      </c>
      <c r="K1484" s="83"/>
      <c r="L1484" s="89"/>
      <c r="M1484" s="16"/>
    </row>
    <row r="1485" spans="1:13" s="86" customFormat="1" ht="13.5">
      <c r="A1485" s="79" t="str">
        <f>IF(B1485="Code",1+MAX(A$5:A1484),"")</f>
        <v/>
      </c>
      <c r="B1485" s="93"/>
      <c r="C1485" s="213"/>
      <c r="D1485" s="214"/>
      <c r="E1485" s="94">
        <v>4</v>
      </c>
      <c r="F1485" s="16"/>
      <c r="G1485" s="16"/>
      <c r="H1485" s="17"/>
      <c r="I1485" s="17"/>
      <c r="J1485" s="17" t="s">
        <v>317</v>
      </c>
      <c r="K1485" s="83"/>
      <c r="L1485" s="89"/>
      <c r="M1485" s="16"/>
    </row>
    <row r="1486" spans="1:13" s="86" customFormat="1" ht="13.5">
      <c r="A1486" s="79" t="str">
        <f>IF(B1486="Code",1+MAX(A$5:A1485),"")</f>
        <v/>
      </c>
      <c r="B1486" s="95" t="s">
        <v>355</v>
      </c>
      <c r="C1486" s="109"/>
      <c r="D1486" s="96" t="str">
        <f>IF(ISNUMBER(C1486),VLOOKUP(C1486,Approaches,2,0),"")</f>
        <v/>
      </c>
      <c r="E1486" s="83">
        <v>5</v>
      </c>
      <c r="F1486" s="16"/>
      <c r="G1486" s="17"/>
      <c r="H1486" s="110"/>
      <c r="I1486" s="19"/>
      <c r="J1486" s="17" t="s">
        <v>317</v>
      </c>
      <c r="K1486" s="94"/>
      <c r="L1486" s="89"/>
      <c r="M1486" s="16"/>
    </row>
    <row r="1487" spans="1:13" s="86" customFormat="1" ht="13.5">
      <c r="A1487" s="79"/>
      <c r="B1487" s="95" t="s">
        <v>355</v>
      </c>
      <c r="C1487" s="109"/>
      <c r="D1487" s="93" t="str">
        <f>IF(ISNUMBER(C1487),VLOOKUP(C1487,Approaches,2,0),"")</f>
        <v/>
      </c>
      <c r="E1487" s="83">
        <v>6</v>
      </c>
      <c r="F1487" s="16"/>
      <c r="G1487" s="17"/>
      <c r="H1487" s="110"/>
      <c r="I1487" s="19"/>
      <c r="J1487" s="17"/>
      <c r="K1487" s="94"/>
      <c r="L1487" s="89"/>
      <c r="M1487" s="16"/>
    </row>
    <row r="1488" spans="1:13" s="86" customFormat="1" ht="13.5">
      <c r="A1488" s="79"/>
      <c r="B1488" s="95" t="s">
        <v>355</v>
      </c>
      <c r="C1488" s="109"/>
      <c r="D1488" s="93" t="str">
        <f>IF(ISNUMBER(C1488),VLOOKUP(C1488,Approaches,2,0),"")</f>
        <v/>
      </c>
      <c r="E1488" s="83">
        <v>7</v>
      </c>
      <c r="F1488" s="16"/>
      <c r="G1488" s="17"/>
      <c r="H1488" s="110"/>
      <c r="I1488" s="19"/>
      <c r="J1488" s="17"/>
      <c r="K1488" s="94"/>
      <c r="L1488" s="89"/>
      <c r="M1488" s="16"/>
    </row>
    <row r="1489" spans="1:13" s="86" customFormat="1" ht="13.5">
      <c r="A1489" s="79"/>
      <c r="B1489" s="95" t="s">
        <v>355</v>
      </c>
      <c r="C1489" s="109"/>
      <c r="D1489" s="93" t="str">
        <f>IF(ISNUMBER(C1489),VLOOKUP(C1489,Approaches,2,0),"")</f>
        <v/>
      </c>
      <c r="E1489" s="83">
        <v>8</v>
      </c>
      <c r="F1489" s="16"/>
      <c r="G1489" s="17"/>
      <c r="H1489" s="110"/>
      <c r="I1489" s="19"/>
      <c r="J1489" s="17"/>
      <c r="K1489" s="94"/>
      <c r="L1489" s="89"/>
      <c r="M1489" s="16"/>
    </row>
    <row r="1490" spans="1:13" s="86" customFormat="1" ht="13.5">
      <c r="A1490" s="79"/>
      <c r="B1490" s="95" t="s">
        <v>355</v>
      </c>
      <c r="C1490" s="109"/>
      <c r="D1490" s="97" t="str">
        <f>IF(ISNUMBER(C1490),VLOOKUP(C1490,Approaches,2,0),"")</f>
        <v/>
      </c>
      <c r="E1490" s="83">
        <v>9</v>
      </c>
      <c r="F1490" s="16"/>
      <c r="G1490" s="17"/>
      <c r="H1490" s="110"/>
      <c r="I1490" s="19"/>
      <c r="J1490" s="17"/>
      <c r="K1490" s="94"/>
      <c r="L1490" s="89"/>
      <c r="M1490" s="16"/>
    </row>
    <row r="1491" spans="1:13" s="86" customFormat="1" ht="14.25" thickBot="1">
      <c r="A1491" s="79"/>
      <c r="B1491" s="98"/>
      <c r="C1491" s="98"/>
      <c r="D1491" s="93"/>
      <c r="E1491" s="83">
        <v>10</v>
      </c>
      <c r="F1491" s="16"/>
      <c r="G1491" s="17"/>
      <c r="H1491" s="110"/>
      <c r="I1491" s="20"/>
      <c r="J1491" s="17"/>
      <c r="K1491" s="94"/>
      <c r="L1491" s="89"/>
      <c r="M1491" s="16"/>
    </row>
    <row r="1492" spans="1:13" s="86" customFormat="1" ht="14.25" thickBot="1">
      <c r="A1492" s="79" t="str">
        <f>IF(B1492="Code",1+MAX(A$5:A1486),"")</f>
        <v/>
      </c>
      <c r="B1492" s="99"/>
      <c r="C1492" s="99"/>
      <c r="D1492" s="99"/>
      <c r="E1492" s="100"/>
      <c r="F1492" s="101"/>
      <c r="G1492" s="99" t="s">
        <v>259</v>
      </c>
      <c r="H1492" s="102">
        <f>B1482</f>
        <v>1302251</v>
      </c>
      <c r="I1492" s="111"/>
      <c r="J1492" s="100" t="s">
        <v>317</v>
      </c>
      <c r="K1492" s="100"/>
      <c r="L1492" s="100"/>
      <c r="M1492" s="100"/>
    </row>
    <row r="1493" spans="1:13" s="86" customFormat="1" ht="14.25" thickBot="1">
      <c r="A1493" s="79">
        <f>IF(B1493="Code",1+MAX(A$5:A1492),"")</f>
        <v>125</v>
      </c>
      <c r="B1493" s="80" t="s">
        <v>254</v>
      </c>
      <c r="C1493" s="80"/>
      <c r="D1493" s="81" t="s">
        <v>255</v>
      </c>
      <c r="E1493" s="82"/>
      <c r="F1493" s="81" t="s">
        <v>256</v>
      </c>
      <c r="G1493" s="81" t="s">
        <v>257</v>
      </c>
      <c r="H1493" s="82" t="s">
        <v>253</v>
      </c>
      <c r="I1493" s="82" t="s">
        <v>258</v>
      </c>
      <c r="J1493" s="82" t="s">
        <v>316</v>
      </c>
      <c r="K1493" s="83"/>
      <c r="L1493" s="84" t="str">
        <f>IF(AND(ISNUMBER(I1504),ISNUMBER(H1504)),"OK","")</f>
        <v/>
      </c>
      <c r="M1493" s="85"/>
    </row>
    <row r="1494" spans="1:13" s="86" customFormat="1" ht="13.5">
      <c r="A1494" s="79" t="str">
        <f>IF(B1494="Code",1+MAX(A$5:A1493),"")</f>
        <v/>
      </c>
      <c r="B1494" s="87">
        <f>VLOOKUP(A1493,BasicHeadings,2,0)</f>
        <v>1303111</v>
      </c>
      <c r="C1494" s="88"/>
      <c r="D1494" s="87" t="str">
        <f>VLOOKUP(B1494,Step1EN,2,0)</f>
        <v>Recreation and culture</v>
      </c>
      <c r="E1494" s="83">
        <v>1</v>
      </c>
      <c r="F1494" s="16"/>
      <c r="G1494" s="16"/>
      <c r="H1494" s="17"/>
      <c r="I1494" s="17"/>
      <c r="J1494" s="17" t="s">
        <v>317</v>
      </c>
      <c r="K1494" s="83"/>
      <c r="L1494" s="89"/>
      <c r="M1494" s="16"/>
    </row>
    <row r="1495" spans="1:13" s="86" customFormat="1" ht="15" customHeight="1">
      <c r="A1495" s="79" t="str">
        <f>IF(B1495="Code",1+MAX(A$5:A1494),"")</f>
        <v/>
      </c>
      <c r="B1495" s="90"/>
      <c r="C1495" s="91" t="s">
        <v>307</v>
      </c>
      <c r="D1495" s="90"/>
      <c r="E1495" s="83">
        <v>2</v>
      </c>
      <c r="F1495" s="16"/>
      <c r="G1495" s="16"/>
      <c r="H1495" s="17"/>
      <c r="I1495" s="17"/>
      <c r="J1495" s="17" t="s">
        <v>317</v>
      </c>
      <c r="K1495" s="83"/>
      <c r="L1495" s="89"/>
      <c r="M1495" s="16"/>
    </row>
    <row r="1496" spans="1:13" s="86" customFormat="1" ht="13.5" customHeight="1">
      <c r="A1496" s="79" t="str">
        <f>IF(B1496="Code",1+MAX(A$5:A1495),"")</f>
        <v/>
      </c>
      <c r="B1496" s="92"/>
      <c r="C1496" s="211" t="s">
        <v>356</v>
      </c>
      <c r="D1496" s="212"/>
      <c r="E1496" s="83">
        <v>3</v>
      </c>
      <c r="F1496" s="16"/>
      <c r="G1496" s="16"/>
      <c r="H1496" s="17"/>
      <c r="I1496" s="18"/>
      <c r="J1496" s="17" t="s">
        <v>317</v>
      </c>
      <c r="K1496" s="83"/>
      <c r="L1496" s="89"/>
      <c r="M1496" s="16"/>
    </row>
    <row r="1497" spans="1:13" s="86" customFormat="1" ht="13.5">
      <c r="A1497" s="79" t="str">
        <f>IF(B1497="Code",1+MAX(A$5:A1496),"")</f>
        <v/>
      </c>
      <c r="B1497" s="93"/>
      <c r="C1497" s="213"/>
      <c r="D1497" s="214"/>
      <c r="E1497" s="94">
        <v>4</v>
      </c>
      <c r="F1497" s="16"/>
      <c r="G1497" s="16"/>
      <c r="H1497" s="17"/>
      <c r="I1497" s="17"/>
      <c r="J1497" s="17" t="s">
        <v>317</v>
      </c>
      <c r="K1497" s="83"/>
      <c r="L1497" s="89"/>
      <c r="M1497" s="16"/>
    </row>
    <row r="1498" spans="1:13" s="86" customFormat="1" ht="13.5">
      <c r="A1498" s="79" t="str">
        <f>IF(B1498="Code",1+MAX(A$5:A1497),"")</f>
        <v/>
      </c>
      <c r="B1498" s="95" t="s">
        <v>355</v>
      </c>
      <c r="C1498" s="109"/>
      <c r="D1498" s="96" t="str">
        <f>IF(ISNUMBER(C1498),VLOOKUP(C1498,Approaches,2,0),"")</f>
        <v/>
      </c>
      <c r="E1498" s="83">
        <v>5</v>
      </c>
      <c r="F1498" s="16"/>
      <c r="G1498" s="17"/>
      <c r="H1498" s="110"/>
      <c r="I1498" s="19"/>
      <c r="J1498" s="17" t="s">
        <v>317</v>
      </c>
      <c r="K1498" s="94"/>
      <c r="L1498" s="89"/>
      <c r="M1498" s="16"/>
    </row>
    <row r="1499" spans="1:13" s="86" customFormat="1" ht="13.5">
      <c r="A1499" s="79"/>
      <c r="B1499" s="95" t="s">
        <v>355</v>
      </c>
      <c r="C1499" s="109"/>
      <c r="D1499" s="93" t="str">
        <f>IF(ISNUMBER(C1499),VLOOKUP(C1499,Approaches,2,0),"")</f>
        <v/>
      </c>
      <c r="E1499" s="83">
        <v>6</v>
      </c>
      <c r="F1499" s="16"/>
      <c r="G1499" s="17"/>
      <c r="H1499" s="110"/>
      <c r="I1499" s="19"/>
      <c r="J1499" s="17"/>
      <c r="K1499" s="94"/>
      <c r="L1499" s="89"/>
      <c r="M1499" s="16"/>
    </row>
    <row r="1500" spans="1:13" s="86" customFormat="1" ht="13.5">
      <c r="A1500" s="79"/>
      <c r="B1500" s="95" t="s">
        <v>355</v>
      </c>
      <c r="C1500" s="109"/>
      <c r="D1500" s="93" t="str">
        <f>IF(ISNUMBER(C1500),VLOOKUP(C1500,Approaches,2,0),"")</f>
        <v/>
      </c>
      <c r="E1500" s="83">
        <v>7</v>
      </c>
      <c r="F1500" s="16"/>
      <c r="G1500" s="17"/>
      <c r="H1500" s="110"/>
      <c r="I1500" s="19"/>
      <c r="J1500" s="17"/>
      <c r="K1500" s="94"/>
      <c r="L1500" s="89"/>
      <c r="M1500" s="16"/>
    </row>
    <row r="1501" spans="1:13" s="86" customFormat="1" ht="13.5">
      <c r="A1501" s="79"/>
      <c r="B1501" s="95" t="s">
        <v>355</v>
      </c>
      <c r="C1501" s="109"/>
      <c r="D1501" s="93" t="str">
        <f>IF(ISNUMBER(C1501),VLOOKUP(C1501,Approaches,2,0),"")</f>
        <v/>
      </c>
      <c r="E1501" s="83">
        <v>8</v>
      </c>
      <c r="F1501" s="16"/>
      <c r="G1501" s="17"/>
      <c r="H1501" s="110"/>
      <c r="I1501" s="19"/>
      <c r="J1501" s="17"/>
      <c r="K1501" s="94"/>
      <c r="L1501" s="89"/>
      <c r="M1501" s="16"/>
    </row>
    <row r="1502" spans="1:13" s="86" customFormat="1" ht="13.5">
      <c r="A1502" s="79"/>
      <c r="B1502" s="95" t="s">
        <v>355</v>
      </c>
      <c r="C1502" s="109"/>
      <c r="D1502" s="97" t="str">
        <f>IF(ISNUMBER(C1502),VLOOKUP(C1502,Approaches,2,0),"")</f>
        <v/>
      </c>
      <c r="E1502" s="83">
        <v>9</v>
      </c>
      <c r="F1502" s="16"/>
      <c r="G1502" s="17"/>
      <c r="H1502" s="110"/>
      <c r="I1502" s="19"/>
      <c r="J1502" s="17"/>
      <c r="K1502" s="94"/>
      <c r="L1502" s="89"/>
      <c r="M1502" s="16"/>
    </row>
    <row r="1503" spans="1:13" s="86" customFormat="1" ht="14.25" thickBot="1">
      <c r="A1503" s="79"/>
      <c r="B1503" s="98"/>
      <c r="C1503" s="98"/>
      <c r="D1503" s="93"/>
      <c r="E1503" s="83">
        <v>10</v>
      </c>
      <c r="F1503" s="16"/>
      <c r="G1503" s="17"/>
      <c r="H1503" s="110"/>
      <c r="I1503" s="20"/>
      <c r="J1503" s="17"/>
      <c r="K1503" s="94"/>
      <c r="L1503" s="89"/>
      <c r="M1503" s="16"/>
    </row>
    <row r="1504" spans="1:13" s="86" customFormat="1" ht="14.25" thickBot="1">
      <c r="A1504" s="79" t="str">
        <f>IF(B1504="Code",1+MAX(A$5:A1498),"")</f>
        <v/>
      </c>
      <c r="B1504" s="99"/>
      <c r="C1504" s="99"/>
      <c r="D1504" s="99"/>
      <c r="E1504" s="100"/>
      <c r="F1504" s="101"/>
      <c r="G1504" s="99" t="s">
        <v>259</v>
      </c>
      <c r="H1504" s="102">
        <f>B1494</f>
        <v>1303111</v>
      </c>
      <c r="I1504" s="111"/>
      <c r="J1504" s="100" t="s">
        <v>317</v>
      </c>
      <c r="K1504" s="100"/>
      <c r="L1504" s="100"/>
      <c r="M1504" s="100"/>
    </row>
    <row r="1505" spans="1:13" s="86" customFormat="1" ht="14.25" thickBot="1">
      <c r="A1505" s="79">
        <f>IF(B1505="Code",1+MAX(A$5:A1504),"")</f>
        <v>126</v>
      </c>
      <c r="B1505" s="80" t="s">
        <v>254</v>
      </c>
      <c r="C1505" s="80"/>
      <c r="D1505" s="81" t="s">
        <v>255</v>
      </c>
      <c r="E1505" s="82"/>
      <c r="F1505" s="81" t="s">
        <v>256</v>
      </c>
      <c r="G1505" s="81" t="s">
        <v>257</v>
      </c>
      <c r="H1505" s="82" t="s">
        <v>253</v>
      </c>
      <c r="I1505" s="82" t="s">
        <v>258</v>
      </c>
      <c r="J1505" s="82" t="s">
        <v>316</v>
      </c>
      <c r="K1505" s="83"/>
      <c r="L1505" s="84" t="str">
        <f>IF(AND(ISNUMBER(I1516),ISNUMBER(H1516)),"OK","")</f>
        <v/>
      </c>
      <c r="M1505" s="85"/>
    </row>
    <row r="1506" spans="1:13" s="86" customFormat="1" ht="13.5">
      <c r="A1506" s="79" t="str">
        <f>IF(B1506="Code",1+MAX(A$5:A1505),"")</f>
        <v/>
      </c>
      <c r="B1506" s="87">
        <f>VLOOKUP(A1505,BasicHeadings,2,0)</f>
        <v>1304111</v>
      </c>
      <c r="C1506" s="88"/>
      <c r="D1506" s="87" t="str">
        <f>VLOOKUP(B1506,Step1EN,2,0)</f>
        <v>Education benefits and reimbursements</v>
      </c>
      <c r="E1506" s="83">
        <v>1</v>
      </c>
      <c r="F1506" s="16"/>
      <c r="G1506" s="16"/>
      <c r="H1506" s="17"/>
      <c r="I1506" s="17"/>
      <c r="J1506" s="17" t="s">
        <v>317</v>
      </c>
      <c r="K1506" s="83"/>
      <c r="L1506" s="89"/>
      <c r="M1506" s="16"/>
    </row>
    <row r="1507" spans="1:13" s="86" customFormat="1" ht="15" customHeight="1">
      <c r="A1507" s="79" t="str">
        <f>IF(B1507="Code",1+MAX(A$5:A1506),"")</f>
        <v/>
      </c>
      <c r="B1507" s="90"/>
      <c r="C1507" s="91" t="s">
        <v>307</v>
      </c>
      <c r="D1507" s="90"/>
      <c r="E1507" s="83">
        <v>2</v>
      </c>
      <c r="F1507" s="16"/>
      <c r="G1507" s="16"/>
      <c r="H1507" s="17"/>
      <c r="I1507" s="17"/>
      <c r="J1507" s="17" t="s">
        <v>317</v>
      </c>
      <c r="K1507" s="83"/>
      <c r="L1507" s="89"/>
      <c r="M1507" s="16"/>
    </row>
    <row r="1508" spans="1:13" s="86" customFormat="1" ht="13.5" customHeight="1">
      <c r="A1508" s="79" t="str">
        <f>IF(B1508="Code",1+MAX(A$5:A1507),"")</f>
        <v/>
      </c>
      <c r="B1508" s="92"/>
      <c r="C1508" s="211" t="s">
        <v>356</v>
      </c>
      <c r="D1508" s="212"/>
      <c r="E1508" s="83">
        <v>3</v>
      </c>
      <c r="F1508" s="16"/>
      <c r="G1508" s="16"/>
      <c r="H1508" s="17"/>
      <c r="I1508" s="18"/>
      <c r="J1508" s="17" t="s">
        <v>317</v>
      </c>
      <c r="K1508" s="83"/>
      <c r="L1508" s="89"/>
      <c r="M1508" s="16"/>
    </row>
    <row r="1509" spans="1:13" s="86" customFormat="1" ht="13.5">
      <c r="A1509" s="79" t="str">
        <f>IF(B1509="Code",1+MAX(A$5:A1508),"")</f>
        <v/>
      </c>
      <c r="B1509" s="93"/>
      <c r="C1509" s="213"/>
      <c r="D1509" s="214"/>
      <c r="E1509" s="94">
        <v>4</v>
      </c>
      <c r="F1509" s="16"/>
      <c r="G1509" s="16"/>
      <c r="H1509" s="17"/>
      <c r="I1509" s="17"/>
      <c r="J1509" s="17" t="s">
        <v>317</v>
      </c>
      <c r="K1509" s="83"/>
      <c r="L1509" s="89"/>
      <c r="M1509" s="16"/>
    </row>
    <row r="1510" spans="1:13" s="86" customFormat="1" ht="13.5">
      <c r="A1510" s="79" t="str">
        <f>IF(B1510="Code",1+MAX(A$5:A1509),"")</f>
        <v/>
      </c>
      <c r="B1510" s="95" t="s">
        <v>355</v>
      </c>
      <c r="C1510" s="109"/>
      <c r="D1510" s="96" t="str">
        <f>IF(ISNUMBER(C1510),VLOOKUP(C1510,Approaches,2,0),"")</f>
        <v/>
      </c>
      <c r="E1510" s="83">
        <v>5</v>
      </c>
      <c r="F1510" s="16"/>
      <c r="G1510" s="17"/>
      <c r="H1510" s="110"/>
      <c r="I1510" s="19"/>
      <c r="J1510" s="17" t="s">
        <v>317</v>
      </c>
      <c r="K1510" s="94"/>
      <c r="L1510" s="89"/>
      <c r="M1510" s="16"/>
    </row>
    <row r="1511" spans="1:13" s="86" customFormat="1" ht="13.5">
      <c r="A1511" s="79"/>
      <c r="B1511" s="95" t="s">
        <v>355</v>
      </c>
      <c r="C1511" s="109"/>
      <c r="D1511" s="93" t="str">
        <f>IF(ISNUMBER(C1511),VLOOKUP(C1511,Approaches,2,0),"")</f>
        <v/>
      </c>
      <c r="E1511" s="83">
        <v>6</v>
      </c>
      <c r="F1511" s="16"/>
      <c r="G1511" s="17"/>
      <c r="H1511" s="110"/>
      <c r="I1511" s="19"/>
      <c r="J1511" s="17"/>
      <c r="K1511" s="94"/>
      <c r="L1511" s="89"/>
      <c r="M1511" s="16"/>
    </row>
    <row r="1512" spans="1:13" s="86" customFormat="1" ht="13.5">
      <c r="A1512" s="79"/>
      <c r="B1512" s="95" t="s">
        <v>355</v>
      </c>
      <c r="C1512" s="109"/>
      <c r="D1512" s="93" t="str">
        <f>IF(ISNUMBER(C1512),VLOOKUP(C1512,Approaches,2,0),"")</f>
        <v/>
      </c>
      <c r="E1512" s="83">
        <v>7</v>
      </c>
      <c r="F1512" s="16"/>
      <c r="G1512" s="17"/>
      <c r="H1512" s="110"/>
      <c r="I1512" s="19"/>
      <c r="J1512" s="17"/>
      <c r="K1512" s="94"/>
      <c r="L1512" s="89"/>
      <c r="M1512" s="16"/>
    </row>
    <row r="1513" spans="1:13" s="86" customFormat="1" ht="13.5">
      <c r="A1513" s="79"/>
      <c r="B1513" s="95" t="s">
        <v>355</v>
      </c>
      <c r="C1513" s="109"/>
      <c r="D1513" s="93" t="str">
        <f>IF(ISNUMBER(C1513),VLOOKUP(C1513,Approaches,2,0),"")</f>
        <v/>
      </c>
      <c r="E1513" s="83">
        <v>8</v>
      </c>
      <c r="F1513" s="16"/>
      <c r="G1513" s="17"/>
      <c r="H1513" s="110"/>
      <c r="I1513" s="19"/>
      <c r="J1513" s="17"/>
      <c r="K1513" s="94"/>
      <c r="L1513" s="89"/>
      <c r="M1513" s="16"/>
    </row>
    <row r="1514" spans="1:13" s="86" customFormat="1" ht="13.5">
      <c r="A1514" s="79"/>
      <c r="B1514" s="95" t="s">
        <v>355</v>
      </c>
      <c r="C1514" s="109"/>
      <c r="D1514" s="97" t="str">
        <f>IF(ISNUMBER(C1514),VLOOKUP(C1514,Approaches,2,0),"")</f>
        <v/>
      </c>
      <c r="E1514" s="83">
        <v>9</v>
      </c>
      <c r="F1514" s="16"/>
      <c r="G1514" s="17"/>
      <c r="H1514" s="110"/>
      <c r="I1514" s="19"/>
      <c r="J1514" s="17"/>
      <c r="K1514" s="94"/>
      <c r="L1514" s="89"/>
      <c r="M1514" s="16"/>
    </row>
    <row r="1515" spans="1:13" s="86" customFormat="1" ht="14.25" thickBot="1">
      <c r="A1515" s="79"/>
      <c r="B1515" s="98"/>
      <c r="C1515" s="98"/>
      <c r="D1515" s="93"/>
      <c r="E1515" s="83">
        <v>10</v>
      </c>
      <c r="F1515" s="16"/>
      <c r="G1515" s="17"/>
      <c r="H1515" s="110"/>
      <c r="I1515" s="20"/>
      <c r="J1515" s="17"/>
      <c r="K1515" s="94"/>
      <c r="L1515" s="89"/>
      <c r="M1515" s="16"/>
    </row>
    <row r="1516" spans="1:13" s="86" customFormat="1" ht="14.25" thickBot="1">
      <c r="A1516" s="79" t="str">
        <f>IF(B1516="Code",1+MAX(A$5:A1510),"")</f>
        <v/>
      </c>
      <c r="B1516" s="99"/>
      <c r="C1516" s="99"/>
      <c r="D1516" s="99"/>
      <c r="E1516" s="100"/>
      <c r="F1516" s="101"/>
      <c r="G1516" s="99" t="s">
        <v>259</v>
      </c>
      <c r="H1516" s="102">
        <f>B1506</f>
        <v>1304111</v>
      </c>
      <c r="I1516" s="111"/>
      <c r="J1516" s="100" t="s">
        <v>317</v>
      </c>
      <c r="K1516" s="100"/>
      <c r="L1516" s="100"/>
      <c r="M1516" s="100"/>
    </row>
    <row r="1517" spans="1:13" s="86" customFormat="1" ht="14.25" thickBot="1">
      <c r="A1517" s="79">
        <f>IF(B1517="Code",1+MAX(A$5:A1516),"")</f>
        <v>127</v>
      </c>
      <c r="B1517" s="80" t="s">
        <v>254</v>
      </c>
      <c r="C1517" s="80"/>
      <c r="D1517" s="81" t="s">
        <v>255</v>
      </c>
      <c r="E1517" s="82"/>
      <c r="F1517" s="81" t="s">
        <v>256</v>
      </c>
      <c r="G1517" s="81" t="s">
        <v>257</v>
      </c>
      <c r="H1517" s="82" t="s">
        <v>253</v>
      </c>
      <c r="I1517" s="82" t="s">
        <v>258</v>
      </c>
      <c r="J1517" s="82" t="s">
        <v>316</v>
      </c>
      <c r="K1517" s="83"/>
      <c r="L1517" s="84" t="str">
        <f>IF(AND(ISNUMBER(I1528),ISNUMBER(H1528)),"OK","")</f>
        <v/>
      </c>
      <c r="M1517" s="85"/>
    </row>
    <row r="1518" spans="1:13" s="86" customFormat="1" ht="13.5">
      <c r="A1518" s="79" t="str">
        <f>IF(B1518="Code",1+MAX(A$5:A1517),"")</f>
        <v/>
      </c>
      <c r="B1518" s="87">
        <f>VLOOKUP(A1517,BasicHeadings,2,0)</f>
        <v>1304211</v>
      </c>
      <c r="C1518" s="88"/>
      <c r="D1518" s="87" t="str">
        <f>VLOOKUP(B1518,Step1EN,2,0)</f>
        <v>Compensation of employees</v>
      </c>
      <c r="E1518" s="83">
        <v>1</v>
      </c>
      <c r="F1518" s="16"/>
      <c r="G1518" s="16"/>
      <c r="H1518" s="17"/>
      <c r="I1518" s="17"/>
      <c r="J1518" s="17" t="s">
        <v>317</v>
      </c>
      <c r="K1518" s="83"/>
      <c r="L1518" s="89"/>
      <c r="M1518" s="16"/>
    </row>
    <row r="1519" spans="1:13" s="86" customFormat="1" ht="15" customHeight="1">
      <c r="A1519" s="79" t="str">
        <f>IF(B1519="Code",1+MAX(A$5:A1518),"")</f>
        <v/>
      </c>
      <c r="B1519" s="90"/>
      <c r="C1519" s="91" t="s">
        <v>307</v>
      </c>
      <c r="D1519" s="90"/>
      <c r="E1519" s="83">
        <v>2</v>
      </c>
      <c r="F1519" s="16"/>
      <c r="G1519" s="16"/>
      <c r="H1519" s="17"/>
      <c r="I1519" s="17"/>
      <c r="J1519" s="17" t="s">
        <v>317</v>
      </c>
      <c r="K1519" s="83"/>
      <c r="L1519" s="89"/>
      <c r="M1519" s="16"/>
    </row>
    <row r="1520" spans="1:13" s="86" customFormat="1" ht="13.5" customHeight="1">
      <c r="A1520" s="79" t="str">
        <f>IF(B1520="Code",1+MAX(A$5:A1519),"")</f>
        <v/>
      </c>
      <c r="B1520" s="92"/>
      <c r="C1520" s="211" t="s">
        <v>356</v>
      </c>
      <c r="D1520" s="212"/>
      <c r="E1520" s="83">
        <v>3</v>
      </c>
      <c r="F1520" s="16"/>
      <c r="G1520" s="16"/>
      <c r="H1520" s="17"/>
      <c r="I1520" s="18"/>
      <c r="J1520" s="17" t="s">
        <v>317</v>
      </c>
      <c r="K1520" s="83"/>
      <c r="L1520" s="89"/>
      <c r="M1520" s="16"/>
    </row>
    <row r="1521" spans="1:13" s="86" customFormat="1" ht="13.5">
      <c r="A1521" s="79" t="str">
        <f>IF(B1521="Code",1+MAX(A$5:A1520),"")</f>
        <v/>
      </c>
      <c r="B1521" s="93"/>
      <c r="C1521" s="213"/>
      <c r="D1521" s="214"/>
      <c r="E1521" s="94">
        <v>4</v>
      </c>
      <c r="F1521" s="16"/>
      <c r="G1521" s="16"/>
      <c r="H1521" s="17"/>
      <c r="I1521" s="17"/>
      <c r="J1521" s="17" t="s">
        <v>317</v>
      </c>
      <c r="K1521" s="83"/>
      <c r="L1521" s="89"/>
      <c r="M1521" s="16"/>
    </row>
    <row r="1522" spans="1:13" s="86" customFormat="1" ht="13.5">
      <c r="A1522" s="79" t="str">
        <f>IF(B1522="Code",1+MAX(A$5:A1521),"")</f>
        <v/>
      </c>
      <c r="B1522" s="95" t="s">
        <v>355</v>
      </c>
      <c r="C1522" s="109"/>
      <c r="D1522" s="96" t="str">
        <f>IF(ISNUMBER(C1522),VLOOKUP(C1522,Approaches,2,0),"")</f>
        <v/>
      </c>
      <c r="E1522" s="83">
        <v>5</v>
      </c>
      <c r="F1522" s="16"/>
      <c r="G1522" s="17"/>
      <c r="H1522" s="110"/>
      <c r="I1522" s="19"/>
      <c r="J1522" s="17" t="s">
        <v>317</v>
      </c>
      <c r="K1522" s="94"/>
      <c r="L1522" s="89"/>
      <c r="M1522" s="16"/>
    </row>
    <row r="1523" spans="1:13" s="86" customFormat="1" ht="13.5">
      <c r="A1523" s="79"/>
      <c r="B1523" s="95" t="s">
        <v>355</v>
      </c>
      <c r="C1523" s="109"/>
      <c r="D1523" s="93" t="str">
        <f>IF(ISNUMBER(C1523),VLOOKUP(C1523,Approaches,2,0),"")</f>
        <v/>
      </c>
      <c r="E1523" s="83">
        <v>6</v>
      </c>
      <c r="F1523" s="16"/>
      <c r="G1523" s="17"/>
      <c r="H1523" s="110"/>
      <c r="I1523" s="19"/>
      <c r="J1523" s="17"/>
      <c r="K1523" s="94"/>
      <c r="L1523" s="89"/>
      <c r="M1523" s="16"/>
    </row>
    <row r="1524" spans="1:13" s="86" customFormat="1" ht="13.5">
      <c r="A1524" s="79"/>
      <c r="B1524" s="95" t="s">
        <v>355</v>
      </c>
      <c r="C1524" s="109"/>
      <c r="D1524" s="93" t="str">
        <f>IF(ISNUMBER(C1524),VLOOKUP(C1524,Approaches,2,0),"")</f>
        <v/>
      </c>
      <c r="E1524" s="83">
        <v>7</v>
      </c>
      <c r="F1524" s="16"/>
      <c r="G1524" s="17"/>
      <c r="H1524" s="110"/>
      <c r="I1524" s="19"/>
      <c r="J1524" s="17"/>
      <c r="K1524" s="94"/>
      <c r="L1524" s="89"/>
      <c r="M1524" s="16"/>
    </row>
    <row r="1525" spans="1:13" s="86" customFormat="1" ht="13.5">
      <c r="A1525" s="79"/>
      <c r="B1525" s="95" t="s">
        <v>355</v>
      </c>
      <c r="C1525" s="109"/>
      <c r="D1525" s="93" t="str">
        <f>IF(ISNUMBER(C1525),VLOOKUP(C1525,Approaches,2,0),"")</f>
        <v/>
      </c>
      <c r="E1525" s="83">
        <v>8</v>
      </c>
      <c r="F1525" s="16"/>
      <c r="G1525" s="17"/>
      <c r="H1525" s="110"/>
      <c r="I1525" s="19"/>
      <c r="J1525" s="17"/>
      <c r="K1525" s="94"/>
      <c r="L1525" s="89"/>
      <c r="M1525" s="16"/>
    </row>
    <row r="1526" spans="1:13" s="86" customFormat="1" ht="13.5">
      <c r="A1526" s="79"/>
      <c r="B1526" s="95" t="s">
        <v>355</v>
      </c>
      <c r="C1526" s="109"/>
      <c r="D1526" s="97" t="str">
        <f>IF(ISNUMBER(C1526),VLOOKUP(C1526,Approaches,2,0),"")</f>
        <v/>
      </c>
      <c r="E1526" s="83">
        <v>9</v>
      </c>
      <c r="F1526" s="16"/>
      <c r="G1526" s="17"/>
      <c r="H1526" s="110"/>
      <c r="I1526" s="19"/>
      <c r="J1526" s="17"/>
      <c r="K1526" s="94"/>
      <c r="L1526" s="89"/>
      <c r="M1526" s="16"/>
    </row>
    <row r="1527" spans="1:13" s="86" customFormat="1" ht="14.25" thickBot="1">
      <c r="A1527" s="79"/>
      <c r="B1527" s="98"/>
      <c r="C1527" s="98"/>
      <c r="D1527" s="93"/>
      <c r="E1527" s="83">
        <v>10</v>
      </c>
      <c r="F1527" s="16"/>
      <c r="G1527" s="17"/>
      <c r="H1527" s="110"/>
      <c r="I1527" s="20"/>
      <c r="J1527" s="17"/>
      <c r="K1527" s="94"/>
      <c r="L1527" s="89"/>
      <c r="M1527" s="16"/>
    </row>
    <row r="1528" spans="1:13" s="86" customFormat="1" ht="14.25" thickBot="1">
      <c r="A1528" s="79" t="str">
        <f>IF(B1528="Code",1+MAX(A$5:A1522),"")</f>
        <v/>
      </c>
      <c r="B1528" s="99"/>
      <c r="C1528" s="99"/>
      <c r="D1528" s="99"/>
      <c r="E1528" s="100"/>
      <c r="F1528" s="101"/>
      <c r="G1528" s="99" t="s">
        <v>259</v>
      </c>
      <c r="H1528" s="102">
        <f>B1518</f>
        <v>1304211</v>
      </c>
      <c r="I1528" s="111"/>
      <c r="J1528" s="100" t="s">
        <v>317</v>
      </c>
      <c r="K1528" s="100"/>
      <c r="L1528" s="100"/>
      <c r="M1528" s="100"/>
    </row>
    <row r="1529" spans="1:13" s="86" customFormat="1" ht="14.25" thickBot="1">
      <c r="A1529" s="79">
        <f>IF(B1529="Code",1+MAX(A$5:A1528),"")</f>
        <v>128</v>
      </c>
      <c r="B1529" s="80" t="s">
        <v>254</v>
      </c>
      <c r="C1529" s="80"/>
      <c r="D1529" s="81" t="s">
        <v>255</v>
      </c>
      <c r="E1529" s="82"/>
      <c r="F1529" s="81" t="s">
        <v>256</v>
      </c>
      <c r="G1529" s="81" t="s">
        <v>257</v>
      </c>
      <c r="H1529" s="82" t="s">
        <v>253</v>
      </c>
      <c r="I1529" s="82" t="s">
        <v>258</v>
      </c>
      <c r="J1529" s="82" t="s">
        <v>316</v>
      </c>
      <c r="K1529" s="83"/>
      <c r="L1529" s="84" t="str">
        <f>IF(AND(ISNUMBER(I1540),ISNUMBER(H1540)),"OK","")</f>
        <v/>
      </c>
      <c r="M1529" s="85"/>
    </row>
    <row r="1530" spans="1:13" s="86" customFormat="1" ht="13.5">
      <c r="A1530" s="79" t="str">
        <f>IF(B1530="Code",1+MAX(A$5:A1529),"")</f>
        <v/>
      </c>
      <c r="B1530" s="87">
        <f>VLOOKUP(A1529,BasicHeadings,2,0)</f>
        <v>1304221</v>
      </c>
      <c r="C1530" s="88"/>
      <c r="D1530" s="87" t="str">
        <f>VLOOKUP(B1530,Step1EN,2,0)</f>
        <v>Intermediate consumption</v>
      </c>
      <c r="E1530" s="83">
        <v>1</v>
      </c>
      <c r="F1530" s="16"/>
      <c r="G1530" s="16"/>
      <c r="H1530" s="17"/>
      <c r="I1530" s="17"/>
      <c r="J1530" s="17" t="s">
        <v>317</v>
      </c>
      <c r="K1530" s="83"/>
      <c r="L1530" s="89"/>
      <c r="M1530" s="16"/>
    </row>
    <row r="1531" spans="1:13" s="86" customFormat="1" ht="15" customHeight="1">
      <c r="A1531" s="79" t="str">
        <f>IF(B1531="Code",1+MAX(A$5:A1530),"")</f>
        <v/>
      </c>
      <c r="B1531" s="90"/>
      <c r="C1531" s="91" t="s">
        <v>307</v>
      </c>
      <c r="D1531" s="90"/>
      <c r="E1531" s="83">
        <v>2</v>
      </c>
      <c r="F1531" s="16"/>
      <c r="G1531" s="16"/>
      <c r="H1531" s="17"/>
      <c r="I1531" s="17"/>
      <c r="J1531" s="17" t="s">
        <v>317</v>
      </c>
      <c r="K1531" s="83"/>
      <c r="L1531" s="89"/>
      <c r="M1531" s="16"/>
    </row>
    <row r="1532" spans="1:13" s="86" customFormat="1" ht="13.5" customHeight="1">
      <c r="A1532" s="79" t="str">
        <f>IF(B1532="Code",1+MAX(A$5:A1531),"")</f>
        <v/>
      </c>
      <c r="B1532" s="92"/>
      <c r="C1532" s="211" t="s">
        <v>356</v>
      </c>
      <c r="D1532" s="212"/>
      <c r="E1532" s="83">
        <v>3</v>
      </c>
      <c r="F1532" s="16"/>
      <c r="G1532" s="16"/>
      <c r="H1532" s="17"/>
      <c r="I1532" s="18"/>
      <c r="J1532" s="17" t="s">
        <v>317</v>
      </c>
      <c r="K1532" s="83"/>
      <c r="L1532" s="89"/>
      <c r="M1532" s="16"/>
    </row>
    <row r="1533" spans="1:13" s="86" customFormat="1" ht="13.5">
      <c r="A1533" s="79" t="str">
        <f>IF(B1533="Code",1+MAX(A$5:A1532),"")</f>
        <v/>
      </c>
      <c r="B1533" s="93"/>
      <c r="C1533" s="213"/>
      <c r="D1533" s="214"/>
      <c r="E1533" s="94">
        <v>4</v>
      </c>
      <c r="F1533" s="16"/>
      <c r="G1533" s="16"/>
      <c r="H1533" s="17"/>
      <c r="I1533" s="17"/>
      <c r="J1533" s="17" t="s">
        <v>317</v>
      </c>
      <c r="K1533" s="83"/>
      <c r="L1533" s="89"/>
      <c r="M1533" s="16"/>
    </row>
    <row r="1534" spans="1:13" s="86" customFormat="1" ht="13.5">
      <c r="A1534" s="79" t="str">
        <f>IF(B1534="Code",1+MAX(A$5:A1533),"")</f>
        <v/>
      </c>
      <c r="B1534" s="95" t="s">
        <v>355</v>
      </c>
      <c r="C1534" s="109"/>
      <c r="D1534" s="96" t="str">
        <f>IF(ISNUMBER(C1534),VLOOKUP(C1534,Approaches,2,0),"")</f>
        <v/>
      </c>
      <c r="E1534" s="83">
        <v>5</v>
      </c>
      <c r="F1534" s="16"/>
      <c r="G1534" s="17"/>
      <c r="H1534" s="110"/>
      <c r="I1534" s="19"/>
      <c r="J1534" s="17" t="s">
        <v>317</v>
      </c>
      <c r="K1534" s="94"/>
      <c r="L1534" s="89"/>
      <c r="M1534" s="16"/>
    </row>
    <row r="1535" spans="1:13" s="86" customFormat="1" ht="13.5">
      <c r="A1535" s="79"/>
      <c r="B1535" s="95" t="s">
        <v>355</v>
      </c>
      <c r="C1535" s="109"/>
      <c r="D1535" s="93" t="str">
        <f>IF(ISNUMBER(C1535),VLOOKUP(C1535,Approaches,2,0),"")</f>
        <v/>
      </c>
      <c r="E1535" s="83">
        <v>6</v>
      </c>
      <c r="F1535" s="16"/>
      <c r="G1535" s="17"/>
      <c r="H1535" s="110"/>
      <c r="I1535" s="19"/>
      <c r="J1535" s="17"/>
      <c r="K1535" s="94"/>
      <c r="L1535" s="89"/>
      <c r="M1535" s="16"/>
    </row>
    <row r="1536" spans="1:13" s="86" customFormat="1" ht="13.5">
      <c r="A1536" s="79"/>
      <c r="B1536" s="95" t="s">
        <v>355</v>
      </c>
      <c r="C1536" s="109"/>
      <c r="D1536" s="93" t="str">
        <f>IF(ISNUMBER(C1536),VLOOKUP(C1536,Approaches,2,0),"")</f>
        <v/>
      </c>
      <c r="E1536" s="83">
        <v>7</v>
      </c>
      <c r="F1536" s="16"/>
      <c r="G1536" s="17"/>
      <c r="H1536" s="110"/>
      <c r="I1536" s="19"/>
      <c r="J1536" s="17"/>
      <c r="K1536" s="94"/>
      <c r="L1536" s="89"/>
      <c r="M1536" s="16"/>
    </row>
    <row r="1537" spans="1:13" s="86" customFormat="1" ht="13.5">
      <c r="A1537" s="79"/>
      <c r="B1537" s="95" t="s">
        <v>355</v>
      </c>
      <c r="C1537" s="109"/>
      <c r="D1537" s="93" t="str">
        <f>IF(ISNUMBER(C1537),VLOOKUP(C1537,Approaches,2,0),"")</f>
        <v/>
      </c>
      <c r="E1537" s="83">
        <v>8</v>
      </c>
      <c r="F1537" s="16"/>
      <c r="G1537" s="17"/>
      <c r="H1537" s="110"/>
      <c r="I1537" s="19"/>
      <c r="J1537" s="17"/>
      <c r="K1537" s="94"/>
      <c r="L1537" s="89"/>
      <c r="M1537" s="16"/>
    </row>
    <row r="1538" spans="1:13" s="86" customFormat="1" ht="13.5">
      <c r="A1538" s="79"/>
      <c r="B1538" s="95" t="s">
        <v>355</v>
      </c>
      <c r="C1538" s="109"/>
      <c r="D1538" s="97" t="str">
        <f>IF(ISNUMBER(C1538),VLOOKUP(C1538,Approaches,2,0),"")</f>
        <v/>
      </c>
      <c r="E1538" s="83">
        <v>9</v>
      </c>
      <c r="F1538" s="16"/>
      <c r="G1538" s="17"/>
      <c r="H1538" s="110"/>
      <c r="I1538" s="19"/>
      <c r="J1538" s="17"/>
      <c r="K1538" s="94"/>
      <c r="L1538" s="89"/>
      <c r="M1538" s="16"/>
    </row>
    <row r="1539" spans="1:13" s="86" customFormat="1" ht="14.25" thickBot="1">
      <c r="A1539" s="79"/>
      <c r="B1539" s="98"/>
      <c r="C1539" s="98"/>
      <c r="D1539" s="93"/>
      <c r="E1539" s="83">
        <v>10</v>
      </c>
      <c r="F1539" s="16"/>
      <c r="G1539" s="17"/>
      <c r="H1539" s="110"/>
      <c r="I1539" s="20"/>
      <c r="J1539" s="17"/>
      <c r="K1539" s="94"/>
      <c r="L1539" s="89"/>
      <c r="M1539" s="16"/>
    </row>
    <row r="1540" spans="1:13" s="86" customFormat="1" ht="14.25" thickBot="1">
      <c r="A1540" s="79" t="str">
        <f>IF(B1540="Code",1+MAX(A$5:A1534),"")</f>
        <v/>
      </c>
      <c r="B1540" s="99"/>
      <c r="C1540" s="99"/>
      <c r="D1540" s="99"/>
      <c r="E1540" s="100"/>
      <c r="F1540" s="101"/>
      <c r="G1540" s="99" t="s">
        <v>259</v>
      </c>
      <c r="H1540" s="102">
        <f>B1530</f>
        <v>1304221</v>
      </c>
      <c r="I1540" s="111"/>
      <c r="J1540" s="100" t="s">
        <v>317</v>
      </c>
      <c r="K1540" s="100"/>
      <c r="L1540" s="100"/>
      <c r="M1540" s="100"/>
    </row>
    <row r="1541" spans="1:13" s="86" customFormat="1" ht="14.25" thickBot="1">
      <c r="A1541" s="79">
        <f>IF(B1541="Code",1+MAX(A$5:A1540),"")</f>
        <v>129</v>
      </c>
      <c r="B1541" s="80" t="s">
        <v>254</v>
      </c>
      <c r="C1541" s="80"/>
      <c r="D1541" s="81" t="s">
        <v>255</v>
      </c>
      <c r="E1541" s="82"/>
      <c r="F1541" s="81" t="s">
        <v>256</v>
      </c>
      <c r="G1541" s="81" t="s">
        <v>257</v>
      </c>
      <c r="H1541" s="82" t="s">
        <v>253</v>
      </c>
      <c r="I1541" s="82" t="s">
        <v>258</v>
      </c>
      <c r="J1541" s="82" t="s">
        <v>316</v>
      </c>
      <c r="K1541" s="83"/>
      <c r="L1541" s="84" t="str">
        <f>IF(AND(ISNUMBER(I1552),ISNUMBER(H1552)),"OK","")</f>
        <v/>
      </c>
      <c r="M1541" s="85"/>
    </row>
    <row r="1542" spans="1:13" s="86" customFormat="1" ht="13.5">
      <c r="A1542" s="79" t="str">
        <f>IF(B1542="Code",1+MAX(A$5:A1541),"")</f>
        <v/>
      </c>
      <c r="B1542" s="87">
        <f>VLOOKUP(A1541,BasicHeadings,2,0)</f>
        <v>1304231</v>
      </c>
      <c r="C1542" s="88"/>
      <c r="D1542" s="87" t="str">
        <f>VLOOKUP(B1542,Step1EN,2,0)</f>
        <v>Gross operating surplus</v>
      </c>
      <c r="E1542" s="83">
        <v>1</v>
      </c>
      <c r="F1542" s="16"/>
      <c r="G1542" s="16"/>
      <c r="H1542" s="17"/>
      <c r="I1542" s="17"/>
      <c r="J1542" s="17" t="s">
        <v>317</v>
      </c>
      <c r="K1542" s="83"/>
      <c r="L1542" s="89"/>
      <c r="M1542" s="16"/>
    </row>
    <row r="1543" spans="1:13" s="86" customFormat="1" ht="15" customHeight="1">
      <c r="A1543" s="79" t="str">
        <f>IF(B1543="Code",1+MAX(A$5:A1542),"")</f>
        <v/>
      </c>
      <c r="B1543" s="90"/>
      <c r="C1543" s="91" t="s">
        <v>307</v>
      </c>
      <c r="D1543" s="90"/>
      <c r="E1543" s="83">
        <v>2</v>
      </c>
      <c r="F1543" s="16"/>
      <c r="G1543" s="16"/>
      <c r="H1543" s="17"/>
      <c r="I1543" s="17"/>
      <c r="J1543" s="17" t="s">
        <v>317</v>
      </c>
      <c r="K1543" s="83"/>
      <c r="L1543" s="89"/>
      <c r="M1543" s="16"/>
    </row>
    <row r="1544" spans="1:13" s="86" customFormat="1" ht="13.5" customHeight="1">
      <c r="A1544" s="79" t="str">
        <f>IF(B1544="Code",1+MAX(A$5:A1543),"")</f>
        <v/>
      </c>
      <c r="B1544" s="92"/>
      <c r="C1544" s="211" t="s">
        <v>356</v>
      </c>
      <c r="D1544" s="212"/>
      <c r="E1544" s="83">
        <v>3</v>
      </c>
      <c r="F1544" s="16"/>
      <c r="G1544" s="16"/>
      <c r="H1544" s="17"/>
      <c r="I1544" s="18"/>
      <c r="J1544" s="17" t="s">
        <v>317</v>
      </c>
      <c r="K1544" s="83"/>
      <c r="L1544" s="89"/>
      <c r="M1544" s="16"/>
    </row>
    <row r="1545" spans="1:13" s="86" customFormat="1" ht="13.5">
      <c r="A1545" s="79" t="str">
        <f>IF(B1545="Code",1+MAX(A$5:A1544),"")</f>
        <v/>
      </c>
      <c r="B1545" s="93"/>
      <c r="C1545" s="213"/>
      <c r="D1545" s="214"/>
      <c r="E1545" s="94">
        <v>4</v>
      </c>
      <c r="F1545" s="16"/>
      <c r="G1545" s="16"/>
      <c r="H1545" s="17"/>
      <c r="I1545" s="17"/>
      <c r="J1545" s="17" t="s">
        <v>317</v>
      </c>
      <c r="K1545" s="83"/>
      <c r="L1545" s="89"/>
      <c r="M1545" s="16"/>
    </row>
    <row r="1546" spans="1:13" s="86" customFormat="1" ht="13.5">
      <c r="A1546" s="79" t="str">
        <f>IF(B1546="Code",1+MAX(A$5:A1545),"")</f>
        <v/>
      </c>
      <c r="B1546" s="95" t="s">
        <v>355</v>
      </c>
      <c r="C1546" s="109"/>
      <c r="D1546" s="96" t="str">
        <f>IF(ISNUMBER(C1546),VLOOKUP(C1546,Approaches,2,0),"")</f>
        <v/>
      </c>
      <c r="E1546" s="83">
        <v>5</v>
      </c>
      <c r="F1546" s="16"/>
      <c r="G1546" s="17"/>
      <c r="H1546" s="110"/>
      <c r="I1546" s="19"/>
      <c r="J1546" s="17" t="s">
        <v>317</v>
      </c>
      <c r="K1546" s="94"/>
      <c r="L1546" s="89"/>
      <c r="M1546" s="16"/>
    </row>
    <row r="1547" spans="1:13" s="86" customFormat="1" ht="13.5">
      <c r="A1547" s="79"/>
      <c r="B1547" s="95" t="s">
        <v>355</v>
      </c>
      <c r="C1547" s="109"/>
      <c r="D1547" s="93" t="str">
        <f>IF(ISNUMBER(C1547),VLOOKUP(C1547,Approaches,2,0),"")</f>
        <v/>
      </c>
      <c r="E1547" s="83">
        <v>6</v>
      </c>
      <c r="F1547" s="16"/>
      <c r="G1547" s="17"/>
      <c r="H1547" s="110"/>
      <c r="I1547" s="19"/>
      <c r="J1547" s="17"/>
      <c r="K1547" s="94"/>
      <c r="L1547" s="89"/>
      <c r="M1547" s="16"/>
    </row>
    <row r="1548" spans="1:13" s="86" customFormat="1" ht="13.5">
      <c r="A1548" s="79"/>
      <c r="B1548" s="95" t="s">
        <v>355</v>
      </c>
      <c r="C1548" s="109"/>
      <c r="D1548" s="93" t="str">
        <f>IF(ISNUMBER(C1548),VLOOKUP(C1548,Approaches,2,0),"")</f>
        <v/>
      </c>
      <c r="E1548" s="83">
        <v>7</v>
      </c>
      <c r="F1548" s="16"/>
      <c r="G1548" s="17"/>
      <c r="H1548" s="110"/>
      <c r="I1548" s="19"/>
      <c r="J1548" s="17"/>
      <c r="K1548" s="94"/>
      <c r="L1548" s="89"/>
      <c r="M1548" s="16"/>
    </row>
    <row r="1549" spans="1:13" s="86" customFormat="1" ht="13.5">
      <c r="A1549" s="79"/>
      <c r="B1549" s="95" t="s">
        <v>355</v>
      </c>
      <c r="C1549" s="109"/>
      <c r="D1549" s="93" t="str">
        <f>IF(ISNUMBER(C1549),VLOOKUP(C1549,Approaches,2,0),"")</f>
        <v/>
      </c>
      <c r="E1549" s="83">
        <v>8</v>
      </c>
      <c r="F1549" s="16"/>
      <c r="G1549" s="17"/>
      <c r="H1549" s="110"/>
      <c r="I1549" s="19"/>
      <c r="J1549" s="17"/>
      <c r="K1549" s="94"/>
      <c r="L1549" s="89"/>
      <c r="M1549" s="16"/>
    </row>
    <row r="1550" spans="1:13" s="86" customFormat="1" ht="13.5">
      <c r="A1550" s="79"/>
      <c r="B1550" s="95" t="s">
        <v>355</v>
      </c>
      <c r="C1550" s="109"/>
      <c r="D1550" s="97" t="str">
        <f>IF(ISNUMBER(C1550),VLOOKUP(C1550,Approaches,2,0),"")</f>
        <v/>
      </c>
      <c r="E1550" s="83">
        <v>9</v>
      </c>
      <c r="F1550" s="16"/>
      <c r="G1550" s="17"/>
      <c r="H1550" s="110"/>
      <c r="I1550" s="19"/>
      <c r="J1550" s="17"/>
      <c r="K1550" s="94"/>
      <c r="L1550" s="89"/>
      <c r="M1550" s="16"/>
    </row>
    <row r="1551" spans="1:13" s="86" customFormat="1" ht="14.25" thickBot="1">
      <c r="A1551" s="79"/>
      <c r="B1551" s="98"/>
      <c r="C1551" s="98"/>
      <c r="D1551" s="93"/>
      <c r="E1551" s="83">
        <v>10</v>
      </c>
      <c r="F1551" s="16"/>
      <c r="G1551" s="17"/>
      <c r="H1551" s="110"/>
      <c r="I1551" s="20"/>
      <c r="J1551" s="17"/>
      <c r="K1551" s="94"/>
      <c r="L1551" s="89"/>
      <c r="M1551" s="16"/>
    </row>
    <row r="1552" spans="1:13" s="86" customFormat="1" ht="14.25" thickBot="1">
      <c r="A1552" s="79" t="str">
        <f>IF(B1552="Code",1+MAX(A$5:A1546),"")</f>
        <v/>
      </c>
      <c r="B1552" s="99"/>
      <c r="C1552" s="99"/>
      <c r="D1552" s="99"/>
      <c r="E1552" s="100"/>
      <c r="F1552" s="101"/>
      <c r="G1552" s="99" t="s">
        <v>259</v>
      </c>
      <c r="H1552" s="102">
        <f>B1542</f>
        <v>1304231</v>
      </c>
      <c r="I1552" s="111"/>
      <c r="J1552" s="100" t="s">
        <v>317</v>
      </c>
      <c r="K1552" s="100"/>
      <c r="L1552" s="100"/>
      <c r="M1552" s="100"/>
    </row>
    <row r="1553" spans="1:13" s="86" customFormat="1" ht="14.25" thickBot="1">
      <c r="A1553" s="79">
        <f>IF(B1553="Code",1+MAX(A$5:A1552),"")</f>
        <v>130</v>
      </c>
      <c r="B1553" s="80" t="s">
        <v>254</v>
      </c>
      <c r="C1553" s="80"/>
      <c r="D1553" s="81" t="s">
        <v>255</v>
      </c>
      <c r="E1553" s="82"/>
      <c r="F1553" s="81" t="s">
        <v>256</v>
      </c>
      <c r="G1553" s="81" t="s">
        <v>257</v>
      </c>
      <c r="H1553" s="82" t="s">
        <v>253</v>
      </c>
      <c r="I1553" s="82" t="s">
        <v>258</v>
      </c>
      <c r="J1553" s="82" t="s">
        <v>316</v>
      </c>
      <c r="K1553" s="83"/>
      <c r="L1553" s="84" t="str">
        <f>IF(AND(ISNUMBER(I1564),ISNUMBER(H1564)),"OK","")</f>
        <v/>
      </c>
      <c r="M1553" s="85"/>
    </row>
    <row r="1554" spans="1:13" s="86" customFormat="1" ht="13.5">
      <c r="A1554" s="79" t="str">
        <f>IF(B1554="Code",1+MAX(A$5:A1553),"")</f>
        <v/>
      </c>
      <c r="B1554" s="87">
        <f>VLOOKUP(A1553,BasicHeadings,2,0)</f>
        <v>1304241</v>
      </c>
      <c r="C1554" s="88"/>
      <c r="D1554" s="87" t="str">
        <f>VLOOKUP(B1554,Step1EN,2,0)</f>
        <v>Net taxes on production</v>
      </c>
      <c r="E1554" s="83">
        <v>1</v>
      </c>
      <c r="F1554" s="16"/>
      <c r="G1554" s="16"/>
      <c r="H1554" s="17"/>
      <c r="I1554" s="17"/>
      <c r="J1554" s="17" t="s">
        <v>317</v>
      </c>
      <c r="K1554" s="83"/>
      <c r="L1554" s="89"/>
      <c r="M1554" s="16"/>
    </row>
    <row r="1555" spans="1:13" s="86" customFormat="1" ht="15" customHeight="1">
      <c r="A1555" s="79" t="str">
        <f>IF(B1555="Code",1+MAX(A$5:A1554),"")</f>
        <v/>
      </c>
      <c r="B1555" s="90"/>
      <c r="C1555" s="91" t="s">
        <v>307</v>
      </c>
      <c r="D1555" s="90"/>
      <c r="E1555" s="83">
        <v>2</v>
      </c>
      <c r="F1555" s="16"/>
      <c r="G1555" s="16"/>
      <c r="H1555" s="17"/>
      <c r="I1555" s="17"/>
      <c r="J1555" s="17" t="s">
        <v>317</v>
      </c>
      <c r="K1555" s="83"/>
      <c r="L1555" s="89"/>
      <c r="M1555" s="16"/>
    </row>
    <row r="1556" spans="1:13" s="86" customFormat="1" ht="13.5" customHeight="1">
      <c r="A1556" s="79" t="str">
        <f>IF(B1556="Code",1+MAX(A$5:A1555),"")</f>
        <v/>
      </c>
      <c r="B1556" s="92"/>
      <c r="C1556" s="211" t="s">
        <v>356</v>
      </c>
      <c r="D1556" s="212"/>
      <c r="E1556" s="83">
        <v>3</v>
      </c>
      <c r="F1556" s="16"/>
      <c r="G1556" s="16"/>
      <c r="H1556" s="17"/>
      <c r="I1556" s="18"/>
      <c r="J1556" s="17" t="s">
        <v>317</v>
      </c>
      <c r="K1556" s="83"/>
      <c r="L1556" s="89"/>
      <c r="M1556" s="16"/>
    </row>
    <row r="1557" spans="1:13" s="86" customFormat="1" ht="13.5">
      <c r="A1557" s="79" t="str">
        <f>IF(B1557="Code",1+MAX(A$5:A1556),"")</f>
        <v/>
      </c>
      <c r="B1557" s="93"/>
      <c r="C1557" s="213"/>
      <c r="D1557" s="214"/>
      <c r="E1557" s="94">
        <v>4</v>
      </c>
      <c r="F1557" s="16"/>
      <c r="G1557" s="16"/>
      <c r="H1557" s="17"/>
      <c r="I1557" s="17"/>
      <c r="J1557" s="17" t="s">
        <v>317</v>
      </c>
      <c r="K1557" s="83"/>
      <c r="L1557" s="89"/>
      <c r="M1557" s="16"/>
    </row>
    <row r="1558" spans="1:13" s="86" customFormat="1" ht="13.5">
      <c r="A1558" s="79" t="str">
        <f>IF(B1558="Code",1+MAX(A$5:A1557),"")</f>
        <v/>
      </c>
      <c r="B1558" s="95" t="s">
        <v>355</v>
      </c>
      <c r="C1558" s="109"/>
      <c r="D1558" s="96" t="str">
        <f>IF(ISNUMBER(C1558),VLOOKUP(C1558,Approaches,2,0),"")</f>
        <v/>
      </c>
      <c r="E1558" s="83">
        <v>5</v>
      </c>
      <c r="F1558" s="16"/>
      <c r="G1558" s="17"/>
      <c r="H1558" s="110"/>
      <c r="I1558" s="19"/>
      <c r="J1558" s="17" t="s">
        <v>317</v>
      </c>
      <c r="K1558" s="94"/>
      <c r="L1558" s="89"/>
      <c r="M1558" s="16"/>
    </row>
    <row r="1559" spans="1:13" s="86" customFormat="1" ht="13.5">
      <c r="A1559" s="79"/>
      <c r="B1559" s="95" t="s">
        <v>355</v>
      </c>
      <c r="C1559" s="109"/>
      <c r="D1559" s="93" t="str">
        <f>IF(ISNUMBER(C1559),VLOOKUP(C1559,Approaches,2,0),"")</f>
        <v/>
      </c>
      <c r="E1559" s="83">
        <v>6</v>
      </c>
      <c r="F1559" s="16"/>
      <c r="G1559" s="17"/>
      <c r="H1559" s="110"/>
      <c r="I1559" s="19"/>
      <c r="J1559" s="17"/>
      <c r="K1559" s="94"/>
      <c r="L1559" s="89"/>
      <c r="M1559" s="16"/>
    </row>
    <row r="1560" spans="1:13" s="86" customFormat="1" ht="13.5">
      <c r="A1560" s="79"/>
      <c r="B1560" s="95" t="s">
        <v>355</v>
      </c>
      <c r="C1560" s="109"/>
      <c r="D1560" s="93" t="str">
        <f>IF(ISNUMBER(C1560),VLOOKUP(C1560,Approaches,2,0),"")</f>
        <v/>
      </c>
      <c r="E1560" s="83">
        <v>7</v>
      </c>
      <c r="F1560" s="16"/>
      <c r="G1560" s="17"/>
      <c r="H1560" s="110"/>
      <c r="I1560" s="19"/>
      <c r="J1560" s="17"/>
      <c r="K1560" s="94"/>
      <c r="L1560" s="89"/>
      <c r="M1560" s="16"/>
    </row>
    <row r="1561" spans="1:13" s="86" customFormat="1" ht="13.5">
      <c r="A1561" s="79"/>
      <c r="B1561" s="95" t="s">
        <v>355</v>
      </c>
      <c r="C1561" s="109"/>
      <c r="D1561" s="93" t="str">
        <f>IF(ISNUMBER(C1561),VLOOKUP(C1561,Approaches,2,0),"")</f>
        <v/>
      </c>
      <c r="E1561" s="83">
        <v>8</v>
      </c>
      <c r="F1561" s="16"/>
      <c r="G1561" s="17"/>
      <c r="H1561" s="110"/>
      <c r="I1561" s="19"/>
      <c r="J1561" s="17"/>
      <c r="K1561" s="94"/>
      <c r="L1561" s="89"/>
      <c r="M1561" s="16"/>
    </row>
    <row r="1562" spans="1:13" s="86" customFormat="1" ht="13.5">
      <c r="A1562" s="79"/>
      <c r="B1562" s="95" t="s">
        <v>355</v>
      </c>
      <c r="C1562" s="109"/>
      <c r="D1562" s="97" t="str">
        <f>IF(ISNUMBER(C1562),VLOOKUP(C1562,Approaches,2,0),"")</f>
        <v/>
      </c>
      <c r="E1562" s="83">
        <v>9</v>
      </c>
      <c r="F1562" s="16"/>
      <c r="G1562" s="17"/>
      <c r="H1562" s="110"/>
      <c r="I1562" s="19"/>
      <c r="J1562" s="17"/>
      <c r="K1562" s="94"/>
      <c r="L1562" s="89"/>
      <c r="M1562" s="16"/>
    </row>
    <row r="1563" spans="1:13" s="86" customFormat="1" ht="14.25" thickBot="1">
      <c r="A1563" s="79"/>
      <c r="B1563" s="98"/>
      <c r="C1563" s="98"/>
      <c r="D1563" s="93"/>
      <c r="E1563" s="83">
        <v>10</v>
      </c>
      <c r="F1563" s="16"/>
      <c r="G1563" s="17"/>
      <c r="H1563" s="110"/>
      <c r="I1563" s="20"/>
      <c r="J1563" s="17"/>
      <c r="K1563" s="94"/>
      <c r="L1563" s="89"/>
      <c r="M1563" s="16"/>
    </row>
    <row r="1564" spans="1:13" s="86" customFormat="1" ht="14.25" thickBot="1">
      <c r="A1564" s="79" t="str">
        <f>IF(B1564="Code",1+MAX(A$5:A1558),"")</f>
        <v/>
      </c>
      <c r="B1564" s="99"/>
      <c r="C1564" s="99"/>
      <c r="D1564" s="99"/>
      <c r="E1564" s="100"/>
      <c r="F1564" s="101"/>
      <c r="G1564" s="99" t="s">
        <v>259</v>
      </c>
      <c r="H1564" s="102">
        <f>B1554</f>
        <v>1304241</v>
      </c>
      <c r="I1564" s="111"/>
      <c r="J1564" s="100" t="s">
        <v>317</v>
      </c>
      <c r="K1564" s="100"/>
      <c r="L1564" s="100"/>
      <c r="M1564" s="100"/>
    </row>
    <row r="1565" spans="1:13" s="86" customFormat="1" ht="14.25" thickBot="1">
      <c r="A1565" s="79">
        <f>IF(B1565="Code",1+MAX(A$5:A1564),"")</f>
        <v>131</v>
      </c>
      <c r="B1565" s="80" t="s">
        <v>254</v>
      </c>
      <c r="C1565" s="80"/>
      <c r="D1565" s="81" t="s">
        <v>255</v>
      </c>
      <c r="E1565" s="82"/>
      <c r="F1565" s="81" t="s">
        <v>256</v>
      </c>
      <c r="G1565" s="81" t="s">
        <v>257</v>
      </c>
      <c r="H1565" s="82" t="s">
        <v>253</v>
      </c>
      <c r="I1565" s="82" t="s">
        <v>258</v>
      </c>
      <c r="J1565" s="82" t="s">
        <v>316</v>
      </c>
      <c r="K1565" s="83"/>
      <c r="L1565" s="84" t="str">
        <f>IF(AND(ISNUMBER(I1576),ISNUMBER(H1576)),"OK","")</f>
        <v/>
      </c>
      <c r="M1565" s="85"/>
    </row>
    <row r="1566" spans="1:13" s="86" customFormat="1" ht="13.5">
      <c r="A1566" s="79" t="str">
        <f>IF(B1566="Code",1+MAX(A$5:A1565),"")</f>
        <v/>
      </c>
      <c r="B1566" s="87">
        <f>VLOOKUP(A1565,BasicHeadings,2,0)</f>
        <v>1304251</v>
      </c>
      <c r="C1566" s="88"/>
      <c r="D1566" s="87" t="str">
        <f>VLOOKUP(B1566,Step1EN,2,0)</f>
        <v>Receipt from sales</v>
      </c>
      <c r="E1566" s="83">
        <v>1</v>
      </c>
      <c r="F1566" s="16"/>
      <c r="G1566" s="16"/>
      <c r="H1566" s="17"/>
      <c r="I1566" s="17"/>
      <c r="J1566" s="17" t="s">
        <v>317</v>
      </c>
      <c r="K1566" s="83"/>
      <c r="L1566" s="89"/>
      <c r="M1566" s="16"/>
    </row>
    <row r="1567" spans="1:13" s="86" customFormat="1" ht="15" customHeight="1">
      <c r="A1567" s="79" t="str">
        <f>IF(B1567="Code",1+MAX(A$5:A1566),"")</f>
        <v/>
      </c>
      <c r="B1567" s="90"/>
      <c r="C1567" s="91" t="s">
        <v>307</v>
      </c>
      <c r="D1567" s="90"/>
      <c r="E1567" s="83">
        <v>2</v>
      </c>
      <c r="F1567" s="16"/>
      <c r="G1567" s="16"/>
      <c r="H1567" s="17"/>
      <c r="I1567" s="17"/>
      <c r="J1567" s="17" t="s">
        <v>317</v>
      </c>
      <c r="K1567" s="83"/>
      <c r="L1567" s="89"/>
      <c r="M1567" s="16"/>
    </row>
    <row r="1568" spans="1:13" s="86" customFormat="1" ht="13.5" customHeight="1">
      <c r="A1568" s="79" t="str">
        <f>IF(B1568="Code",1+MAX(A$5:A1567),"")</f>
        <v/>
      </c>
      <c r="B1568" s="92"/>
      <c r="C1568" s="211" t="s">
        <v>356</v>
      </c>
      <c r="D1568" s="212"/>
      <c r="E1568" s="83">
        <v>3</v>
      </c>
      <c r="F1568" s="16"/>
      <c r="G1568" s="16"/>
      <c r="H1568" s="17"/>
      <c r="I1568" s="18"/>
      <c r="J1568" s="17" t="s">
        <v>317</v>
      </c>
      <c r="K1568" s="83"/>
      <c r="L1568" s="89"/>
      <c r="M1568" s="16"/>
    </row>
    <row r="1569" spans="1:13" s="86" customFormat="1" ht="13.5">
      <c r="A1569" s="79" t="str">
        <f>IF(B1569="Code",1+MAX(A$5:A1568),"")</f>
        <v/>
      </c>
      <c r="B1569" s="93"/>
      <c r="C1569" s="213"/>
      <c r="D1569" s="214"/>
      <c r="E1569" s="94">
        <v>4</v>
      </c>
      <c r="F1569" s="16"/>
      <c r="G1569" s="16"/>
      <c r="H1569" s="17"/>
      <c r="I1569" s="17"/>
      <c r="J1569" s="17" t="s">
        <v>317</v>
      </c>
      <c r="K1569" s="83"/>
      <c r="L1569" s="89"/>
      <c r="M1569" s="16"/>
    </row>
    <row r="1570" spans="1:13" s="86" customFormat="1" ht="13.5">
      <c r="A1570" s="79" t="str">
        <f>IF(B1570="Code",1+MAX(A$5:A1569),"")</f>
        <v/>
      </c>
      <c r="B1570" s="95" t="s">
        <v>355</v>
      </c>
      <c r="C1570" s="109"/>
      <c r="D1570" s="96" t="str">
        <f>IF(ISNUMBER(C1570),VLOOKUP(C1570,Approaches,2,0),"")</f>
        <v/>
      </c>
      <c r="E1570" s="83">
        <v>5</v>
      </c>
      <c r="F1570" s="16"/>
      <c r="G1570" s="17"/>
      <c r="H1570" s="110"/>
      <c r="I1570" s="19"/>
      <c r="J1570" s="17" t="s">
        <v>317</v>
      </c>
      <c r="K1570" s="94"/>
      <c r="L1570" s="89"/>
      <c r="M1570" s="16"/>
    </row>
    <row r="1571" spans="1:13" s="86" customFormat="1" ht="13.5">
      <c r="A1571" s="79"/>
      <c r="B1571" s="95" t="s">
        <v>355</v>
      </c>
      <c r="C1571" s="109"/>
      <c r="D1571" s="93" t="str">
        <f>IF(ISNUMBER(C1571),VLOOKUP(C1571,Approaches,2,0),"")</f>
        <v/>
      </c>
      <c r="E1571" s="83">
        <v>6</v>
      </c>
      <c r="F1571" s="16"/>
      <c r="G1571" s="17"/>
      <c r="H1571" s="110"/>
      <c r="I1571" s="19"/>
      <c r="J1571" s="17"/>
      <c r="K1571" s="94"/>
      <c r="L1571" s="89"/>
      <c r="M1571" s="16"/>
    </row>
    <row r="1572" spans="1:13" s="86" customFormat="1" ht="13.5">
      <c r="A1572" s="79"/>
      <c r="B1572" s="95" t="s">
        <v>355</v>
      </c>
      <c r="C1572" s="109"/>
      <c r="D1572" s="93" t="str">
        <f>IF(ISNUMBER(C1572),VLOOKUP(C1572,Approaches,2,0),"")</f>
        <v/>
      </c>
      <c r="E1572" s="83">
        <v>7</v>
      </c>
      <c r="F1572" s="16"/>
      <c r="G1572" s="17"/>
      <c r="H1572" s="110"/>
      <c r="I1572" s="19"/>
      <c r="J1572" s="17"/>
      <c r="K1572" s="94"/>
      <c r="L1572" s="89"/>
      <c r="M1572" s="16"/>
    </row>
    <row r="1573" spans="1:13" s="86" customFormat="1" ht="13.5">
      <c r="A1573" s="79"/>
      <c r="B1573" s="95" t="s">
        <v>355</v>
      </c>
      <c r="C1573" s="109"/>
      <c r="D1573" s="93" t="str">
        <f>IF(ISNUMBER(C1573),VLOOKUP(C1573,Approaches,2,0),"")</f>
        <v/>
      </c>
      <c r="E1573" s="83">
        <v>8</v>
      </c>
      <c r="F1573" s="16"/>
      <c r="G1573" s="17"/>
      <c r="H1573" s="110"/>
      <c r="I1573" s="19"/>
      <c r="J1573" s="17"/>
      <c r="K1573" s="94"/>
      <c r="L1573" s="89"/>
      <c r="M1573" s="16"/>
    </row>
    <row r="1574" spans="1:13" s="86" customFormat="1" ht="13.5">
      <c r="A1574" s="79"/>
      <c r="B1574" s="95" t="s">
        <v>355</v>
      </c>
      <c r="C1574" s="109"/>
      <c r="D1574" s="97" t="str">
        <f>IF(ISNUMBER(C1574),VLOOKUP(C1574,Approaches,2,0),"")</f>
        <v/>
      </c>
      <c r="E1574" s="83">
        <v>9</v>
      </c>
      <c r="F1574" s="16"/>
      <c r="G1574" s="17"/>
      <c r="H1574" s="110"/>
      <c r="I1574" s="19"/>
      <c r="J1574" s="17"/>
      <c r="K1574" s="94"/>
      <c r="L1574" s="89"/>
      <c r="M1574" s="16"/>
    </row>
    <row r="1575" spans="1:13" s="86" customFormat="1" ht="14.25" thickBot="1">
      <c r="A1575" s="79"/>
      <c r="B1575" s="98"/>
      <c r="C1575" s="98"/>
      <c r="D1575" s="93"/>
      <c r="E1575" s="83">
        <v>10</v>
      </c>
      <c r="F1575" s="16"/>
      <c r="G1575" s="17"/>
      <c r="H1575" s="110"/>
      <c r="I1575" s="20"/>
      <c r="J1575" s="17"/>
      <c r="K1575" s="94"/>
      <c r="L1575" s="89"/>
      <c r="M1575" s="16"/>
    </row>
    <row r="1576" spans="1:13" s="86" customFormat="1" ht="14.25" thickBot="1">
      <c r="A1576" s="79" t="str">
        <f>IF(B1576="Code",1+MAX(A$5:A1570),"")</f>
        <v/>
      </c>
      <c r="B1576" s="99"/>
      <c r="C1576" s="99"/>
      <c r="D1576" s="99"/>
      <c r="E1576" s="100"/>
      <c r="F1576" s="101"/>
      <c r="G1576" s="99" t="s">
        <v>259</v>
      </c>
      <c r="H1576" s="102">
        <f>B1566</f>
        <v>1304251</v>
      </c>
      <c r="I1576" s="111"/>
      <c r="J1576" s="100" t="s">
        <v>317</v>
      </c>
      <c r="K1576" s="100"/>
      <c r="L1576" s="100"/>
      <c r="M1576" s="100"/>
    </row>
    <row r="1577" spans="1:13" s="86" customFormat="1" ht="14.25" thickBot="1">
      <c r="A1577" s="79">
        <f>IF(B1577="Code",1+MAX(A$5:A1576),"")</f>
        <v>132</v>
      </c>
      <c r="B1577" s="80" t="s">
        <v>254</v>
      </c>
      <c r="C1577" s="80"/>
      <c r="D1577" s="81" t="s">
        <v>255</v>
      </c>
      <c r="E1577" s="82"/>
      <c r="F1577" s="81" t="s">
        <v>256</v>
      </c>
      <c r="G1577" s="81" t="s">
        <v>257</v>
      </c>
      <c r="H1577" s="82" t="s">
        <v>253</v>
      </c>
      <c r="I1577" s="82" t="s">
        <v>258</v>
      </c>
      <c r="J1577" s="82" t="s">
        <v>316</v>
      </c>
      <c r="K1577" s="83"/>
      <c r="L1577" s="84" t="str">
        <f>IF(AND(ISNUMBER(I1588),ISNUMBER(H1588)),"OK","")</f>
        <v/>
      </c>
      <c r="M1577" s="85"/>
    </row>
    <row r="1578" spans="1:13" s="86" customFormat="1" ht="13.5">
      <c r="A1578" s="79" t="str">
        <f>IF(B1578="Code",1+MAX(A$5:A1577),"")</f>
        <v/>
      </c>
      <c r="B1578" s="87">
        <f>VLOOKUP(A1577,BasicHeadings,2,0)</f>
        <v>1305111</v>
      </c>
      <c r="C1578" s="88"/>
      <c r="D1578" s="87" t="str">
        <f>VLOOKUP(B1578,Step1EN,2,0)</f>
        <v>Social protection</v>
      </c>
      <c r="E1578" s="83">
        <v>1</v>
      </c>
      <c r="F1578" s="16"/>
      <c r="G1578" s="16"/>
      <c r="H1578" s="17"/>
      <c r="I1578" s="17"/>
      <c r="J1578" s="17" t="s">
        <v>317</v>
      </c>
      <c r="K1578" s="83"/>
      <c r="L1578" s="89"/>
      <c r="M1578" s="16"/>
    </row>
    <row r="1579" spans="1:13" s="86" customFormat="1" ht="15" customHeight="1">
      <c r="A1579" s="79" t="str">
        <f>IF(B1579="Code",1+MAX(A$5:A1578),"")</f>
        <v/>
      </c>
      <c r="B1579" s="90"/>
      <c r="C1579" s="91" t="s">
        <v>307</v>
      </c>
      <c r="D1579" s="90"/>
      <c r="E1579" s="83">
        <v>2</v>
      </c>
      <c r="F1579" s="16"/>
      <c r="G1579" s="16"/>
      <c r="H1579" s="17"/>
      <c r="I1579" s="17"/>
      <c r="J1579" s="17" t="s">
        <v>317</v>
      </c>
      <c r="K1579" s="83"/>
      <c r="L1579" s="89"/>
      <c r="M1579" s="16"/>
    </row>
    <row r="1580" spans="1:13" s="86" customFormat="1" ht="13.5" customHeight="1">
      <c r="A1580" s="79" t="str">
        <f>IF(B1580="Code",1+MAX(A$5:A1579),"")</f>
        <v/>
      </c>
      <c r="B1580" s="92"/>
      <c r="C1580" s="211" t="s">
        <v>356</v>
      </c>
      <c r="D1580" s="212"/>
      <c r="E1580" s="83">
        <v>3</v>
      </c>
      <c r="F1580" s="16"/>
      <c r="G1580" s="16"/>
      <c r="H1580" s="17"/>
      <c r="I1580" s="18"/>
      <c r="J1580" s="17" t="s">
        <v>317</v>
      </c>
      <c r="K1580" s="83"/>
      <c r="L1580" s="89"/>
      <c r="M1580" s="16"/>
    </row>
    <row r="1581" spans="1:13" s="86" customFormat="1" ht="13.5">
      <c r="A1581" s="79" t="str">
        <f>IF(B1581="Code",1+MAX(A$5:A1580),"")</f>
        <v/>
      </c>
      <c r="B1581" s="93"/>
      <c r="C1581" s="213"/>
      <c r="D1581" s="214"/>
      <c r="E1581" s="94">
        <v>4</v>
      </c>
      <c r="F1581" s="16"/>
      <c r="G1581" s="16"/>
      <c r="H1581" s="17"/>
      <c r="I1581" s="17"/>
      <c r="J1581" s="17" t="s">
        <v>317</v>
      </c>
      <c r="K1581" s="83"/>
      <c r="L1581" s="89"/>
      <c r="M1581" s="16"/>
    </row>
    <row r="1582" spans="1:13" s="86" customFormat="1" ht="13.5">
      <c r="A1582" s="79" t="str">
        <f>IF(B1582="Code",1+MAX(A$5:A1581),"")</f>
        <v/>
      </c>
      <c r="B1582" s="95" t="s">
        <v>355</v>
      </c>
      <c r="C1582" s="109"/>
      <c r="D1582" s="96" t="str">
        <f>IF(ISNUMBER(C1582),VLOOKUP(C1582,Approaches,2,0),"")</f>
        <v/>
      </c>
      <c r="E1582" s="83">
        <v>5</v>
      </c>
      <c r="F1582" s="16"/>
      <c r="G1582" s="17"/>
      <c r="H1582" s="110"/>
      <c r="I1582" s="19"/>
      <c r="J1582" s="17" t="s">
        <v>317</v>
      </c>
      <c r="K1582" s="94"/>
      <c r="L1582" s="89"/>
      <c r="M1582" s="16"/>
    </row>
    <row r="1583" spans="1:13" s="86" customFormat="1" ht="13.5">
      <c r="A1583" s="79"/>
      <c r="B1583" s="95" t="s">
        <v>355</v>
      </c>
      <c r="C1583" s="109"/>
      <c r="D1583" s="93" t="str">
        <f>IF(ISNUMBER(C1583),VLOOKUP(C1583,Approaches,2,0),"")</f>
        <v/>
      </c>
      <c r="E1583" s="83">
        <v>6</v>
      </c>
      <c r="F1583" s="16"/>
      <c r="G1583" s="17"/>
      <c r="H1583" s="110"/>
      <c r="I1583" s="19"/>
      <c r="J1583" s="17"/>
      <c r="K1583" s="94"/>
      <c r="L1583" s="89"/>
      <c r="M1583" s="16"/>
    </row>
    <row r="1584" spans="1:13" s="86" customFormat="1" ht="13.5">
      <c r="A1584" s="79"/>
      <c r="B1584" s="95" t="s">
        <v>355</v>
      </c>
      <c r="C1584" s="109"/>
      <c r="D1584" s="93" t="str">
        <f>IF(ISNUMBER(C1584),VLOOKUP(C1584,Approaches,2,0),"")</f>
        <v/>
      </c>
      <c r="E1584" s="83">
        <v>7</v>
      </c>
      <c r="F1584" s="16"/>
      <c r="G1584" s="17"/>
      <c r="H1584" s="110"/>
      <c r="I1584" s="19"/>
      <c r="J1584" s="17"/>
      <c r="K1584" s="94"/>
      <c r="L1584" s="89"/>
      <c r="M1584" s="16"/>
    </row>
    <row r="1585" spans="1:13" s="86" customFormat="1" ht="13.5">
      <c r="A1585" s="79"/>
      <c r="B1585" s="95" t="s">
        <v>355</v>
      </c>
      <c r="C1585" s="109"/>
      <c r="D1585" s="93" t="str">
        <f>IF(ISNUMBER(C1585),VLOOKUP(C1585,Approaches,2,0),"")</f>
        <v/>
      </c>
      <c r="E1585" s="83">
        <v>8</v>
      </c>
      <c r="F1585" s="16"/>
      <c r="G1585" s="17"/>
      <c r="H1585" s="110"/>
      <c r="I1585" s="19"/>
      <c r="J1585" s="17"/>
      <c r="K1585" s="94"/>
      <c r="L1585" s="89"/>
      <c r="M1585" s="16"/>
    </row>
    <row r="1586" spans="1:13" s="86" customFormat="1" ht="13.5">
      <c r="A1586" s="79"/>
      <c r="B1586" s="95" t="s">
        <v>355</v>
      </c>
      <c r="C1586" s="109"/>
      <c r="D1586" s="97" t="str">
        <f>IF(ISNUMBER(C1586),VLOOKUP(C1586,Approaches,2,0),"")</f>
        <v/>
      </c>
      <c r="E1586" s="83">
        <v>9</v>
      </c>
      <c r="F1586" s="16"/>
      <c r="G1586" s="17"/>
      <c r="H1586" s="110"/>
      <c r="I1586" s="19"/>
      <c r="J1586" s="17"/>
      <c r="K1586" s="94"/>
      <c r="L1586" s="89"/>
      <c r="M1586" s="16"/>
    </row>
    <row r="1587" spans="1:13" s="86" customFormat="1" ht="14.25" thickBot="1">
      <c r="A1587" s="79"/>
      <c r="B1587" s="98"/>
      <c r="C1587" s="98"/>
      <c r="D1587" s="93"/>
      <c r="E1587" s="83">
        <v>10</v>
      </c>
      <c r="F1587" s="16"/>
      <c r="G1587" s="17"/>
      <c r="H1587" s="110"/>
      <c r="I1587" s="20"/>
      <c r="J1587" s="17"/>
      <c r="K1587" s="94"/>
      <c r="L1587" s="89"/>
      <c r="M1587" s="16"/>
    </row>
    <row r="1588" spans="1:13" s="86" customFormat="1" ht="14.25" thickBot="1">
      <c r="A1588" s="79" t="str">
        <f>IF(B1588="Code",1+MAX(A$5:A1582),"")</f>
        <v/>
      </c>
      <c r="B1588" s="99"/>
      <c r="C1588" s="99"/>
      <c r="D1588" s="99"/>
      <c r="E1588" s="100"/>
      <c r="F1588" s="101"/>
      <c r="G1588" s="99" t="s">
        <v>259</v>
      </c>
      <c r="H1588" s="102">
        <f>B1578</f>
        <v>1305111</v>
      </c>
      <c r="I1588" s="111"/>
      <c r="J1588" s="100" t="s">
        <v>317</v>
      </c>
      <c r="K1588" s="100"/>
      <c r="L1588" s="100"/>
      <c r="M1588" s="100"/>
    </row>
    <row r="1589" spans="1:13" s="86" customFormat="1" ht="14.25" thickBot="1">
      <c r="A1589" s="79">
        <f>IF(B1589="Code",1+MAX(A$5:A1588),"")</f>
        <v>133</v>
      </c>
      <c r="B1589" s="80" t="s">
        <v>254</v>
      </c>
      <c r="C1589" s="80"/>
      <c r="D1589" s="81" t="s">
        <v>255</v>
      </c>
      <c r="E1589" s="82"/>
      <c r="F1589" s="81" t="s">
        <v>256</v>
      </c>
      <c r="G1589" s="81" t="s">
        <v>257</v>
      </c>
      <c r="H1589" s="82" t="s">
        <v>253</v>
      </c>
      <c r="I1589" s="82" t="s">
        <v>258</v>
      </c>
      <c r="J1589" s="82" t="s">
        <v>316</v>
      </c>
      <c r="K1589" s="83"/>
      <c r="L1589" s="84" t="str">
        <f>IF(AND(ISNUMBER(I1600),ISNUMBER(H1600)),"OK","")</f>
        <v/>
      </c>
      <c r="M1589" s="85"/>
    </row>
    <row r="1590" spans="1:13" s="86" customFormat="1" ht="13.5">
      <c r="A1590" s="79" t="str">
        <f>IF(B1590="Code",1+MAX(A$5:A1589),"")</f>
        <v/>
      </c>
      <c r="B1590" s="87">
        <f>VLOOKUP(A1589,BasicHeadings,2,0)</f>
        <v>1401111</v>
      </c>
      <c r="C1590" s="88"/>
      <c r="D1590" s="87" t="str">
        <f>VLOOKUP(B1590,Step1EN,2,0)</f>
        <v>Compensation of employees</v>
      </c>
      <c r="E1590" s="83">
        <v>1</v>
      </c>
      <c r="F1590" s="16"/>
      <c r="G1590" s="16"/>
      <c r="H1590" s="17"/>
      <c r="I1590" s="17"/>
      <c r="J1590" s="17" t="s">
        <v>317</v>
      </c>
      <c r="K1590" s="83"/>
      <c r="L1590" s="89"/>
      <c r="M1590" s="16"/>
    </row>
    <row r="1591" spans="1:13" s="86" customFormat="1" ht="15" customHeight="1">
      <c r="A1591" s="79" t="str">
        <f>IF(B1591="Code",1+MAX(A$5:A1590),"")</f>
        <v/>
      </c>
      <c r="B1591" s="90"/>
      <c r="C1591" s="91" t="s">
        <v>307</v>
      </c>
      <c r="D1591" s="90"/>
      <c r="E1591" s="83">
        <v>2</v>
      </c>
      <c r="F1591" s="16"/>
      <c r="G1591" s="16"/>
      <c r="H1591" s="17"/>
      <c r="I1591" s="17"/>
      <c r="J1591" s="17" t="s">
        <v>317</v>
      </c>
      <c r="K1591" s="83"/>
      <c r="L1591" s="89"/>
      <c r="M1591" s="16"/>
    </row>
    <row r="1592" spans="1:13" s="86" customFormat="1" ht="13.5" customHeight="1">
      <c r="A1592" s="79" t="str">
        <f>IF(B1592="Code",1+MAX(A$5:A1591),"")</f>
        <v/>
      </c>
      <c r="B1592" s="92"/>
      <c r="C1592" s="211" t="s">
        <v>356</v>
      </c>
      <c r="D1592" s="212"/>
      <c r="E1592" s="83">
        <v>3</v>
      </c>
      <c r="F1592" s="16"/>
      <c r="G1592" s="16"/>
      <c r="H1592" s="17"/>
      <c r="I1592" s="18"/>
      <c r="J1592" s="17" t="s">
        <v>317</v>
      </c>
      <c r="K1592" s="83"/>
      <c r="L1592" s="89"/>
      <c r="M1592" s="16"/>
    </row>
    <row r="1593" spans="1:13" s="86" customFormat="1" ht="13.5">
      <c r="A1593" s="79" t="str">
        <f>IF(B1593="Code",1+MAX(A$5:A1592),"")</f>
        <v/>
      </c>
      <c r="B1593" s="93"/>
      <c r="C1593" s="213"/>
      <c r="D1593" s="214"/>
      <c r="E1593" s="94">
        <v>4</v>
      </c>
      <c r="F1593" s="16"/>
      <c r="G1593" s="16"/>
      <c r="H1593" s="17"/>
      <c r="I1593" s="17"/>
      <c r="J1593" s="17" t="s">
        <v>317</v>
      </c>
      <c r="K1593" s="83"/>
      <c r="L1593" s="89"/>
      <c r="M1593" s="16"/>
    </row>
    <row r="1594" spans="1:13" s="86" customFormat="1" ht="13.5">
      <c r="A1594" s="79" t="str">
        <f>IF(B1594="Code",1+MAX(A$5:A1593),"")</f>
        <v/>
      </c>
      <c r="B1594" s="95" t="s">
        <v>355</v>
      </c>
      <c r="C1594" s="109"/>
      <c r="D1594" s="96" t="str">
        <f>IF(ISNUMBER(C1594),VLOOKUP(C1594,Approaches,2,0),"")</f>
        <v/>
      </c>
      <c r="E1594" s="83">
        <v>5</v>
      </c>
      <c r="F1594" s="16"/>
      <c r="G1594" s="17"/>
      <c r="H1594" s="110"/>
      <c r="I1594" s="19"/>
      <c r="J1594" s="17" t="s">
        <v>317</v>
      </c>
      <c r="K1594" s="94"/>
      <c r="L1594" s="89"/>
      <c r="M1594" s="16"/>
    </row>
    <row r="1595" spans="1:13" s="86" customFormat="1" ht="13.5">
      <c r="A1595" s="79"/>
      <c r="B1595" s="95" t="s">
        <v>355</v>
      </c>
      <c r="C1595" s="109"/>
      <c r="D1595" s="93" t="str">
        <f>IF(ISNUMBER(C1595),VLOOKUP(C1595,Approaches,2,0),"")</f>
        <v/>
      </c>
      <c r="E1595" s="83">
        <v>6</v>
      </c>
      <c r="F1595" s="16"/>
      <c r="G1595" s="17"/>
      <c r="H1595" s="110"/>
      <c r="I1595" s="19"/>
      <c r="J1595" s="17"/>
      <c r="K1595" s="94"/>
      <c r="L1595" s="89"/>
      <c r="M1595" s="16"/>
    </row>
    <row r="1596" spans="1:13" s="86" customFormat="1" ht="13.5">
      <c r="A1596" s="79"/>
      <c r="B1596" s="95" t="s">
        <v>355</v>
      </c>
      <c r="C1596" s="109"/>
      <c r="D1596" s="93" t="str">
        <f>IF(ISNUMBER(C1596),VLOOKUP(C1596,Approaches,2,0),"")</f>
        <v/>
      </c>
      <c r="E1596" s="83">
        <v>7</v>
      </c>
      <c r="F1596" s="16"/>
      <c r="G1596" s="17"/>
      <c r="H1596" s="110"/>
      <c r="I1596" s="19"/>
      <c r="J1596" s="17"/>
      <c r="K1596" s="94"/>
      <c r="L1596" s="89"/>
      <c r="M1596" s="16"/>
    </row>
    <row r="1597" spans="1:13" s="86" customFormat="1" ht="13.5">
      <c r="A1597" s="79"/>
      <c r="B1597" s="95" t="s">
        <v>355</v>
      </c>
      <c r="C1597" s="109"/>
      <c r="D1597" s="93" t="str">
        <f>IF(ISNUMBER(C1597),VLOOKUP(C1597,Approaches,2,0),"")</f>
        <v/>
      </c>
      <c r="E1597" s="83">
        <v>8</v>
      </c>
      <c r="F1597" s="16"/>
      <c r="G1597" s="17"/>
      <c r="H1597" s="110"/>
      <c r="I1597" s="19"/>
      <c r="J1597" s="17"/>
      <c r="K1597" s="94"/>
      <c r="L1597" s="89"/>
      <c r="M1597" s="16"/>
    </row>
    <row r="1598" spans="1:13" s="86" customFormat="1" ht="13.5">
      <c r="A1598" s="79"/>
      <c r="B1598" s="95" t="s">
        <v>355</v>
      </c>
      <c r="C1598" s="109"/>
      <c r="D1598" s="97" t="str">
        <f>IF(ISNUMBER(C1598),VLOOKUP(C1598,Approaches,2,0),"")</f>
        <v/>
      </c>
      <c r="E1598" s="83">
        <v>9</v>
      </c>
      <c r="F1598" s="16"/>
      <c r="G1598" s="17"/>
      <c r="H1598" s="110"/>
      <c r="I1598" s="19"/>
      <c r="J1598" s="17"/>
      <c r="K1598" s="94"/>
      <c r="L1598" s="89"/>
      <c r="M1598" s="16"/>
    </row>
    <row r="1599" spans="1:13" s="86" customFormat="1" ht="14.25" thickBot="1">
      <c r="A1599" s="79"/>
      <c r="B1599" s="98"/>
      <c r="C1599" s="98"/>
      <c r="D1599" s="93"/>
      <c r="E1599" s="83">
        <v>10</v>
      </c>
      <c r="F1599" s="16"/>
      <c r="G1599" s="17"/>
      <c r="H1599" s="110"/>
      <c r="I1599" s="20"/>
      <c r="J1599" s="17"/>
      <c r="K1599" s="94"/>
      <c r="L1599" s="89"/>
      <c r="M1599" s="16"/>
    </row>
    <row r="1600" spans="1:13" s="86" customFormat="1" ht="14.25" thickBot="1">
      <c r="A1600" s="79" t="str">
        <f>IF(B1600="Code",1+MAX(A$5:A1594),"")</f>
        <v/>
      </c>
      <c r="B1600" s="99"/>
      <c r="C1600" s="99"/>
      <c r="D1600" s="99"/>
      <c r="E1600" s="100"/>
      <c r="F1600" s="101"/>
      <c r="G1600" s="99" t="s">
        <v>259</v>
      </c>
      <c r="H1600" s="102">
        <f>B1590</f>
        <v>1401111</v>
      </c>
      <c r="I1600" s="111"/>
      <c r="J1600" s="100" t="s">
        <v>317</v>
      </c>
      <c r="K1600" s="100"/>
      <c r="L1600" s="100"/>
      <c r="M1600" s="100"/>
    </row>
    <row r="1601" spans="1:13" s="86" customFormat="1" ht="14.25" thickBot="1">
      <c r="A1601" s="79">
        <f>IF(B1601="Code",1+MAX(A$5:A1600),"")</f>
        <v>134</v>
      </c>
      <c r="B1601" s="80" t="s">
        <v>254</v>
      </c>
      <c r="C1601" s="80"/>
      <c r="D1601" s="81" t="s">
        <v>255</v>
      </c>
      <c r="E1601" s="82"/>
      <c r="F1601" s="81" t="s">
        <v>256</v>
      </c>
      <c r="G1601" s="81" t="s">
        <v>257</v>
      </c>
      <c r="H1601" s="82" t="s">
        <v>253</v>
      </c>
      <c r="I1601" s="82" t="s">
        <v>258</v>
      </c>
      <c r="J1601" s="82" t="s">
        <v>316</v>
      </c>
      <c r="K1601" s="83"/>
      <c r="L1601" s="84" t="str">
        <f>IF(AND(ISNUMBER(I1612),ISNUMBER(H1612)),"OK","")</f>
        <v/>
      </c>
      <c r="M1601" s="85"/>
    </row>
    <row r="1602" spans="1:13" s="86" customFormat="1" ht="13.5">
      <c r="A1602" s="79" t="str">
        <f>IF(B1602="Code",1+MAX(A$5:A1601),"")</f>
        <v/>
      </c>
      <c r="B1602" s="87">
        <f>VLOOKUP(A1601,BasicHeadings,2,0)</f>
        <v>1401121</v>
      </c>
      <c r="C1602" s="88"/>
      <c r="D1602" s="87" t="str">
        <f>VLOOKUP(B1602,Step1EN,2,0)</f>
        <v>Intermediate consumption</v>
      </c>
      <c r="E1602" s="83">
        <v>1</v>
      </c>
      <c r="F1602" s="16"/>
      <c r="G1602" s="16"/>
      <c r="H1602" s="17"/>
      <c r="I1602" s="17"/>
      <c r="J1602" s="17" t="s">
        <v>317</v>
      </c>
      <c r="K1602" s="83"/>
      <c r="L1602" s="89"/>
      <c r="M1602" s="16"/>
    </row>
    <row r="1603" spans="1:13" s="86" customFormat="1" ht="15" customHeight="1">
      <c r="A1603" s="79" t="str">
        <f>IF(B1603="Code",1+MAX(A$5:A1602),"")</f>
        <v/>
      </c>
      <c r="B1603" s="90"/>
      <c r="C1603" s="91" t="s">
        <v>307</v>
      </c>
      <c r="D1603" s="90"/>
      <c r="E1603" s="83">
        <v>2</v>
      </c>
      <c r="F1603" s="16"/>
      <c r="G1603" s="16"/>
      <c r="H1603" s="17"/>
      <c r="I1603" s="17"/>
      <c r="J1603" s="17" t="s">
        <v>317</v>
      </c>
      <c r="K1603" s="83"/>
      <c r="L1603" s="89"/>
      <c r="M1603" s="16"/>
    </row>
    <row r="1604" spans="1:13" s="86" customFormat="1" ht="13.5" customHeight="1">
      <c r="A1604" s="79" t="str">
        <f>IF(B1604="Code",1+MAX(A$5:A1603),"")</f>
        <v/>
      </c>
      <c r="B1604" s="92"/>
      <c r="C1604" s="211" t="s">
        <v>356</v>
      </c>
      <c r="D1604" s="212"/>
      <c r="E1604" s="83">
        <v>3</v>
      </c>
      <c r="F1604" s="16"/>
      <c r="G1604" s="16"/>
      <c r="H1604" s="17"/>
      <c r="I1604" s="18"/>
      <c r="J1604" s="17" t="s">
        <v>317</v>
      </c>
      <c r="K1604" s="83"/>
      <c r="L1604" s="89"/>
      <c r="M1604" s="16"/>
    </row>
    <row r="1605" spans="1:13" s="86" customFormat="1" ht="13.5">
      <c r="A1605" s="79" t="str">
        <f>IF(B1605="Code",1+MAX(A$5:A1604),"")</f>
        <v/>
      </c>
      <c r="B1605" s="93"/>
      <c r="C1605" s="213"/>
      <c r="D1605" s="214"/>
      <c r="E1605" s="94">
        <v>4</v>
      </c>
      <c r="F1605" s="16"/>
      <c r="G1605" s="16"/>
      <c r="H1605" s="17"/>
      <c r="I1605" s="17"/>
      <c r="J1605" s="17" t="s">
        <v>317</v>
      </c>
      <c r="K1605" s="83"/>
      <c r="L1605" s="89"/>
      <c r="M1605" s="16"/>
    </row>
    <row r="1606" spans="1:13" s="86" customFormat="1" ht="13.5">
      <c r="A1606" s="79" t="str">
        <f>IF(B1606="Code",1+MAX(A$5:A1605),"")</f>
        <v/>
      </c>
      <c r="B1606" s="95" t="s">
        <v>355</v>
      </c>
      <c r="C1606" s="109"/>
      <c r="D1606" s="96" t="str">
        <f>IF(ISNUMBER(C1606),VLOOKUP(C1606,Approaches,2,0),"")</f>
        <v/>
      </c>
      <c r="E1606" s="83">
        <v>5</v>
      </c>
      <c r="F1606" s="16"/>
      <c r="G1606" s="17"/>
      <c r="H1606" s="110"/>
      <c r="I1606" s="19"/>
      <c r="J1606" s="17" t="s">
        <v>317</v>
      </c>
      <c r="K1606" s="94"/>
      <c r="L1606" s="89"/>
      <c r="M1606" s="16"/>
    </row>
    <row r="1607" spans="1:13" s="86" customFormat="1" ht="13.5">
      <c r="A1607" s="79"/>
      <c r="B1607" s="95" t="s">
        <v>355</v>
      </c>
      <c r="C1607" s="109"/>
      <c r="D1607" s="93" t="str">
        <f>IF(ISNUMBER(C1607),VLOOKUP(C1607,Approaches,2,0),"")</f>
        <v/>
      </c>
      <c r="E1607" s="83">
        <v>6</v>
      </c>
      <c r="F1607" s="16"/>
      <c r="G1607" s="17"/>
      <c r="H1607" s="110"/>
      <c r="I1607" s="19"/>
      <c r="J1607" s="17"/>
      <c r="K1607" s="94"/>
      <c r="L1607" s="89"/>
      <c r="M1607" s="16"/>
    </row>
    <row r="1608" spans="1:13" s="86" customFormat="1" ht="13.5">
      <c r="A1608" s="79"/>
      <c r="B1608" s="95" t="s">
        <v>355</v>
      </c>
      <c r="C1608" s="109"/>
      <c r="D1608" s="93" t="str">
        <f>IF(ISNUMBER(C1608),VLOOKUP(C1608,Approaches,2,0),"")</f>
        <v/>
      </c>
      <c r="E1608" s="83">
        <v>7</v>
      </c>
      <c r="F1608" s="16"/>
      <c r="G1608" s="17"/>
      <c r="H1608" s="110"/>
      <c r="I1608" s="19"/>
      <c r="J1608" s="17"/>
      <c r="K1608" s="94"/>
      <c r="L1608" s="89"/>
      <c r="M1608" s="16"/>
    </row>
    <row r="1609" spans="1:13" s="86" customFormat="1" ht="13.5">
      <c r="A1609" s="79"/>
      <c r="B1609" s="95" t="s">
        <v>355</v>
      </c>
      <c r="C1609" s="109"/>
      <c r="D1609" s="93" t="str">
        <f>IF(ISNUMBER(C1609),VLOOKUP(C1609,Approaches,2,0),"")</f>
        <v/>
      </c>
      <c r="E1609" s="83">
        <v>8</v>
      </c>
      <c r="F1609" s="16"/>
      <c r="G1609" s="17"/>
      <c r="H1609" s="110"/>
      <c r="I1609" s="19"/>
      <c r="J1609" s="17"/>
      <c r="K1609" s="94"/>
      <c r="L1609" s="89"/>
      <c r="M1609" s="16"/>
    </row>
    <row r="1610" spans="1:13" s="86" customFormat="1" ht="13.5">
      <c r="A1610" s="79"/>
      <c r="B1610" s="95" t="s">
        <v>355</v>
      </c>
      <c r="C1610" s="109"/>
      <c r="D1610" s="97" t="str">
        <f>IF(ISNUMBER(C1610),VLOOKUP(C1610,Approaches,2,0),"")</f>
        <v/>
      </c>
      <c r="E1610" s="83">
        <v>9</v>
      </c>
      <c r="F1610" s="16"/>
      <c r="G1610" s="17"/>
      <c r="H1610" s="110"/>
      <c r="I1610" s="19"/>
      <c r="J1610" s="17"/>
      <c r="K1610" s="94"/>
      <c r="L1610" s="89"/>
      <c r="M1610" s="16"/>
    </row>
    <row r="1611" spans="1:13" s="86" customFormat="1" ht="14.25" thickBot="1">
      <c r="A1611" s="79"/>
      <c r="B1611" s="98"/>
      <c r="C1611" s="98"/>
      <c r="D1611" s="93"/>
      <c r="E1611" s="83">
        <v>10</v>
      </c>
      <c r="F1611" s="16"/>
      <c r="G1611" s="17"/>
      <c r="H1611" s="110"/>
      <c r="I1611" s="20"/>
      <c r="J1611" s="17"/>
      <c r="K1611" s="94"/>
      <c r="L1611" s="89"/>
      <c r="M1611" s="16"/>
    </row>
    <row r="1612" spans="1:13" s="86" customFormat="1" ht="14.25" thickBot="1">
      <c r="A1612" s="79" t="str">
        <f>IF(B1612="Code",1+MAX(A$5:A1606),"")</f>
        <v/>
      </c>
      <c r="B1612" s="99"/>
      <c r="C1612" s="99"/>
      <c r="D1612" s="99"/>
      <c r="E1612" s="100"/>
      <c r="F1612" s="101"/>
      <c r="G1612" s="99" t="s">
        <v>259</v>
      </c>
      <c r="H1612" s="102">
        <f>B1602</f>
        <v>1401121</v>
      </c>
      <c r="I1612" s="111"/>
      <c r="J1612" s="100" t="s">
        <v>317</v>
      </c>
      <c r="K1612" s="100"/>
      <c r="L1612" s="100"/>
      <c r="M1612" s="100"/>
    </row>
    <row r="1613" spans="1:13" s="86" customFormat="1" ht="14.25" thickBot="1">
      <c r="A1613" s="79">
        <f>IF(B1613="Code",1+MAX(A$5:A1612),"")</f>
        <v>135</v>
      </c>
      <c r="B1613" s="80" t="s">
        <v>254</v>
      </c>
      <c r="C1613" s="80"/>
      <c r="D1613" s="81" t="s">
        <v>255</v>
      </c>
      <c r="E1613" s="82"/>
      <c r="F1613" s="81" t="s">
        <v>256</v>
      </c>
      <c r="G1613" s="81" t="s">
        <v>257</v>
      </c>
      <c r="H1613" s="82" t="s">
        <v>253</v>
      </c>
      <c r="I1613" s="82" t="s">
        <v>258</v>
      </c>
      <c r="J1613" s="82" t="s">
        <v>316</v>
      </c>
      <c r="K1613" s="83"/>
      <c r="L1613" s="84" t="str">
        <f>IF(AND(ISNUMBER(I1624),ISNUMBER(H1624)),"OK","")</f>
        <v/>
      </c>
      <c r="M1613" s="85"/>
    </row>
    <row r="1614" spans="1:13" s="86" customFormat="1" ht="13.5">
      <c r="A1614" s="79" t="str">
        <f>IF(B1614="Code",1+MAX(A$5:A1613),"")</f>
        <v/>
      </c>
      <c r="B1614" s="87">
        <f>VLOOKUP(A1613,BasicHeadings,2,0)</f>
        <v>1401131</v>
      </c>
      <c r="C1614" s="88"/>
      <c r="D1614" s="87" t="str">
        <f>VLOOKUP(B1614,Step1EN,2,0)</f>
        <v>Gross operating surplus</v>
      </c>
      <c r="E1614" s="83">
        <v>1</v>
      </c>
      <c r="F1614" s="16"/>
      <c r="G1614" s="16"/>
      <c r="H1614" s="17"/>
      <c r="I1614" s="17"/>
      <c r="J1614" s="17" t="s">
        <v>317</v>
      </c>
      <c r="K1614" s="83"/>
      <c r="L1614" s="89"/>
      <c r="M1614" s="16"/>
    </row>
    <row r="1615" spans="1:13" s="86" customFormat="1" ht="15" customHeight="1">
      <c r="A1615" s="79" t="str">
        <f>IF(B1615="Code",1+MAX(A$5:A1614),"")</f>
        <v/>
      </c>
      <c r="B1615" s="90"/>
      <c r="C1615" s="91" t="s">
        <v>307</v>
      </c>
      <c r="D1615" s="90"/>
      <c r="E1615" s="83">
        <v>2</v>
      </c>
      <c r="F1615" s="16"/>
      <c r="G1615" s="16"/>
      <c r="H1615" s="17"/>
      <c r="I1615" s="17"/>
      <c r="J1615" s="17" t="s">
        <v>317</v>
      </c>
      <c r="K1615" s="83"/>
      <c r="L1615" s="89"/>
      <c r="M1615" s="16"/>
    </row>
    <row r="1616" spans="1:13" s="86" customFormat="1" ht="13.5" customHeight="1">
      <c r="A1616" s="79" t="str">
        <f>IF(B1616="Code",1+MAX(A$5:A1615),"")</f>
        <v/>
      </c>
      <c r="B1616" s="92"/>
      <c r="C1616" s="211" t="s">
        <v>356</v>
      </c>
      <c r="D1616" s="212"/>
      <c r="E1616" s="83">
        <v>3</v>
      </c>
      <c r="F1616" s="16"/>
      <c r="G1616" s="16"/>
      <c r="H1616" s="17"/>
      <c r="I1616" s="18"/>
      <c r="J1616" s="17" t="s">
        <v>317</v>
      </c>
      <c r="K1616" s="83"/>
      <c r="L1616" s="89"/>
      <c r="M1616" s="16"/>
    </row>
    <row r="1617" spans="1:13" s="86" customFormat="1" ht="13.5">
      <c r="A1617" s="79" t="str">
        <f>IF(B1617="Code",1+MAX(A$5:A1616),"")</f>
        <v/>
      </c>
      <c r="B1617" s="93"/>
      <c r="C1617" s="213"/>
      <c r="D1617" s="214"/>
      <c r="E1617" s="94">
        <v>4</v>
      </c>
      <c r="F1617" s="16"/>
      <c r="G1617" s="16"/>
      <c r="H1617" s="17"/>
      <c r="I1617" s="17"/>
      <c r="J1617" s="17" t="s">
        <v>317</v>
      </c>
      <c r="K1617" s="83"/>
      <c r="L1617" s="89"/>
      <c r="M1617" s="16"/>
    </row>
    <row r="1618" spans="1:13" s="86" customFormat="1" ht="13.5">
      <c r="A1618" s="79" t="str">
        <f>IF(B1618="Code",1+MAX(A$5:A1617),"")</f>
        <v/>
      </c>
      <c r="B1618" s="95" t="s">
        <v>355</v>
      </c>
      <c r="C1618" s="109"/>
      <c r="D1618" s="96" t="str">
        <f>IF(ISNUMBER(C1618),VLOOKUP(C1618,Approaches,2,0),"")</f>
        <v/>
      </c>
      <c r="E1618" s="83">
        <v>5</v>
      </c>
      <c r="F1618" s="16"/>
      <c r="G1618" s="17"/>
      <c r="H1618" s="110"/>
      <c r="I1618" s="19"/>
      <c r="J1618" s="17" t="s">
        <v>317</v>
      </c>
      <c r="K1618" s="94"/>
      <c r="L1618" s="89"/>
      <c r="M1618" s="16"/>
    </row>
    <row r="1619" spans="1:13" s="86" customFormat="1" ht="13.5">
      <c r="A1619" s="79"/>
      <c r="B1619" s="95" t="s">
        <v>355</v>
      </c>
      <c r="C1619" s="109"/>
      <c r="D1619" s="93" t="str">
        <f>IF(ISNUMBER(C1619),VLOOKUP(C1619,Approaches,2,0),"")</f>
        <v/>
      </c>
      <c r="E1619" s="83">
        <v>6</v>
      </c>
      <c r="F1619" s="16"/>
      <c r="G1619" s="17"/>
      <c r="H1619" s="110"/>
      <c r="I1619" s="19"/>
      <c r="J1619" s="17"/>
      <c r="K1619" s="94"/>
      <c r="L1619" s="89"/>
      <c r="M1619" s="16"/>
    </row>
    <row r="1620" spans="1:13" s="86" customFormat="1" ht="13.5">
      <c r="A1620" s="79"/>
      <c r="B1620" s="95" t="s">
        <v>355</v>
      </c>
      <c r="C1620" s="109"/>
      <c r="D1620" s="93" t="str">
        <f>IF(ISNUMBER(C1620),VLOOKUP(C1620,Approaches,2,0),"")</f>
        <v/>
      </c>
      <c r="E1620" s="83">
        <v>7</v>
      </c>
      <c r="F1620" s="16"/>
      <c r="G1620" s="17"/>
      <c r="H1620" s="110"/>
      <c r="I1620" s="19"/>
      <c r="J1620" s="17"/>
      <c r="K1620" s="94"/>
      <c r="L1620" s="89"/>
      <c r="M1620" s="16"/>
    </row>
    <row r="1621" spans="1:13" s="86" customFormat="1" ht="13.5">
      <c r="A1621" s="79"/>
      <c r="B1621" s="95" t="s">
        <v>355</v>
      </c>
      <c r="C1621" s="109"/>
      <c r="D1621" s="93" t="str">
        <f>IF(ISNUMBER(C1621),VLOOKUP(C1621,Approaches,2,0),"")</f>
        <v/>
      </c>
      <c r="E1621" s="83">
        <v>8</v>
      </c>
      <c r="F1621" s="16"/>
      <c r="G1621" s="17"/>
      <c r="H1621" s="110"/>
      <c r="I1621" s="19"/>
      <c r="J1621" s="17"/>
      <c r="K1621" s="94"/>
      <c r="L1621" s="89"/>
      <c r="M1621" s="16"/>
    </row>
    <row r="1622" spans="1:13" s="86" customFormat="1" ht="13.5">
      <c r="A1622" s="79"/>
      <c r="B1622" s="95" t="s">
        <v>355</v>
      </c>
      <c r="C1622" s="109"/>
      <c r="D1622" s="97" t="str">
        <f>IF(ISNUMBER(C1622),VLOOKUP(C1622,Approaches,2,0),"")</f>
        <v/>
      </c>
      <c r="E1622" s="83">
        <v>9</v>
      </c>
      <c r="F1622" s="16"/>
      <c r="G1622" s="17"/>
      <c r="H1622" s="110"/>
      <c r="I1622" s="19"/>
      <c r="J1622" s="17"/>
      <c r="K1622" s="94"/>
      <c r="L1622" s="89"/>
      <c r="M1622" s="16"/>
    </row>
    <row r="1623" spans="1:13" s="86" customFormat="1" ht="14.25" thickBot="1">
      <c r="A1623" s="79"/>
      <c r="B1623" s="98"/>
      <c r="C1623" s="98"/>
      <c r="D1623" s="93"/>
      <c r="E1623" s="83">
        <v>10</v>
      </c>
      <c r="F1623" s="16"/>
      <c r="G1623" s="17"/>
      <c r="H1623" s="110"/>
      <c r="I1623" s="20"/>
      <c r="J1623" s="17"/>
      <c r="K1623" s="94"/>
      <c r="L1623" s="89"/>
      <c r="M1623" s="16"/>
    </row>
    <row r="1624" spans="1:13" s="86" customFormat="1" ht="14.25" thickBot="1">
      <c r="A1624" s="79" t="str">
        <f>IF(B1624="Code",1+MAX(A$5:A1618),"")</f>
        <v/>
      </c>
      <c r="B1624" s="99"/>
      <c r="C1624" s="99"/>
      <c r="D1624" s="99"/>
      <c r="E1624" s="100"/>
      <c r="F1624" s="101"/>
      <c r="G1624" s="99" t="s">
        <v>259</v>
      </c>
      <c r="H1624" s="102">
        <f>B1614</f>
        <v>1401131</v>
      </c>
      <c r="I1624" s="111"/>
      <c r="J1624" s="100" t="s">
        <v>317</v>
      </c>
      <c r="K1624" s="100"/>
      <c r="L1624" s="100"/>
      <c r="M1624" s="100"/>
    </row>
    <row r="1625" spans="1:13" s="86" customFormat="1" ht="14.25" thickBot="1">
      <c r="A1625" s="79">
        <f>IF(B1625="Code",1+MAX(A$5:A1624),"")</f>
        <v>136</v>
      </c>
      <c r="B1625" s="80" t="s">
        <v>254</v>
      </c>
      <c r="C1625" s="80"/>
      <c r="D1625" s="81" t="s">
        <v>255</v>
      </c>
      <c r="E1625" s="82"/>
      <c r="F1625" s="81" t="s">
        <v>256</v>
      </c>
      <c r="G1625" s="81" t="s">
        <v>257</v>
      </c>
      <c r="H1625" s="82" t="s">
        <v>253</v>
      </c>
      <c r="I1625" s="82" t="s">
        <v>258</v>
      </c>
      <c r="J1625" s="82" t="s">
        <v>316</v>
      </c>
      <c r="K1625" s="83"/>
      <c r="L1625" s="84" t="str">
        <f>IF(AND(ISNUMBER(I1636),ISNUMBER(H1636)),"OK","")</f>
        <v/>
      </c>
      <c r="M1625" s="85"/>
    </row>
    <row r="1626" spans="1:13" s="86" customFormat="1" ht="13.5">
      <c r="A1626" s="79" t="str">
        <f>IF(B1626="Code",1+MAX(A$5:A1625),"")</f>
        <v/>
      </c>
      <c r="B1626" s="87">
        <f>VLOOKUP(A1625,BasicHeadings,2,0)</f>
        <v>1401141</v>
      </c>
      <c r="C1626" s="88"/>
      <c r="D1626" s="87" t="str">
        <f>VLOOKUP(B1626,Step1EN,2,0)</f>
        <v>Net taxes on production</v>
      </c>
      <c r="E1626" s="83">
        <v>1</v>
      </c>
      <c r="F1626" s="16"/>
      <c r="G1626" s="16"/>
      <c r="H1626" s="17"/>
      <c r="I1626" s="17"/>
      <c r="J1626" s="17" t="s">
        <v>317</v>
      </c>
      <c r="K1626" s="83"/>
      <c r="L1626" s="89"/>
      <c r="M1626" s="16"/>
    </row>
    <row r="1627" spans="1:13" s="86" customFormat="1" ht="15" customHeight="1">
      <c r="A1627" s="79" t="str">
        <f>IF(B1627="Code",1+MAX(A$5:A1626),"")</f>
        <v/>
      </c>
      <c r="B1627" s="90"/>
      <c r="C1627" s="91" t="s">
        <v>307</v>
      </c>
      <c r="D1627" s="90"/>
      <c r="E1627" s="83">
        <v>2</v>
      </c>
      <c r="F1627" s="16"/>
      <c r="G1627" s="16"/>
      <c r="H1627" s="17"/>
      <c r="I1627" s="17"/>
      <c r="J1627" s="17" t="s">
        <v>317</v>
      </c>
      <c r="K1627" s="83"/>
      <c r="L1627" s="89"/>
      <c r="M1627" s="16"/>
    </row>
    <row r="1628" spans="1:13" s="86" customFormat="1" ht="13.5" customHeight="1">
      <c r="A1628" s="79" t="str">
        <f>IF(B1628="Code",1+MAX(A$5:A1627),"")</f>
        <v/>
      </c>
      <c r="B1628" s="92"/>
      <c r="C1628" s="211" t="s">
        <v>356</v>
      </c>
      <c r="D1628" s="212"/>
      <c r="E1628" s="83">
        <v>3</v>
      </c>
      <c r="F1628" s="16"/>
      <c r="G1628" s="16"/>
      <c r="H1628" s="17"/>
      <c r="I1628" s="18"/>
      <c r="J1628" s="17" t="s">
        <v>317</v>
      </c>
      <c r="K1628" s="83"/>
      <c r="L1628" s="89"/>
      <c r="M1628" s="16"/>
    </row>
    <row r="1629" spans="1:13" s="86" customFormat="1" ht="13.5">
      <c r="A1629" s="79" t="str">
        <f>IF(B1629="Code",1+MAX(A$5:A1628),"")</f>
        <v/>
      </c>
      <c r="B1629" s="93"/>
      <c r="C1629" s="213"/>
      <c r="D1629" s="214"/>
      <c r="E1629" s="94">
        <v>4</v>
      </c>
      <c r="F1629" s="16"/>
      <c r="G1629" s="16"/>
      <c r="H1629" s="17"/>
      <c r="I1629" s="17"/>
      <c r="J1629" s="17" t="s">
        <v>317</v>
      </c>
      <c r="K1629" s="83"/>
      <c r="L1629" s="89"/>
      <c r="M1629" s="16"/>
    </row>
    <row r="1630" spans="1:13" s="86" customFormat="1" ht="13.5">
      <c r="A1630" s="79" t="str">
        <f>IF(B1630="Code",1+MAX(A$5:A1629),"")</f>
        <v/>
      </c>
      <c r="B1630" s="95" t="s">
        <v>355</v>
      </c>
      <c r="C1630" s="109"/>
      <c r="D1630" s="96" t="str">
        <f>IF(ISNUMBER(C1630),VLOOKUP(C1630,Approaches,2,0),"")</f>
        <v/>
      </c>
      <c r="E1630" s="83">
        <v>5</v>
      </c>
      <c r="F1630" s="16"/>
      <c r="G1630" s="17"/>
      <c r="H1630" s="110"/>
      <c r="I1630" s="19"/>
      <c r="J1630" s="17" t="s">
        <v>317</v>
      </c>
      <c r="K1630" s="94"/>
      <c r="L1630" s="89"/>
      <c r="M1630" s="16"/>
    </row>
    <row r="1631" spans="1:13" s="86" customFormat="1" ht="13.5">
      <c r="A1631" s="79"/>
      <c r="B1631" s="95" t="s">
        <v>355</v>
      </c>
      <c r="C1631" s="109"/>
      <c r="D1631" s="93" t="str">
        <f>IF(ISNUMBER(C1631),VLOOKUP(C1631,Approaches,2,0),"")</f>
        <v/>
      </c>
      <c r="E1631" s="83">
        <v>6</v>
      </c>
      <c r="F1631" s="16"/>
      <c r="G1631" s="17"/>
      <c r="H1631" s="110"/>
      <c r="I1631" s="19"/>
      <c r="J1631" s="17"/>
      <c r="K1631" s="94"/>
      <c r="L1631" s="89"/>
      <c r="M1631" s="16"/>
    </row>
    <row r="1632" spans="1:13" s="86" customFormat="1" ht="13.5">
      <c r="A1632" s="79"/>
      <c r="B1632" s="95" t="s">
        <v>355</v>
      </c>
      <c r="C1632" s="109"/>
      <c r="D1632" s="93" t="str">
        <f>IF(ISNUMBER(C1632),VLOOKUP(C1632,Approaches,2,0),"")</f>
        <v/>
      </c>
      <c r="E1632" s="83">
        <v>7</v>
      </c>
      <c r="F1632" s="16"/>
      <c r="G1632" s="17"/>
      <c r="H1632" s="110"/>
      <c r="I1632" s="19"/>
      <c r="J1632" s="17"/>
      <c r="K1632" s="94"/>
      <c r="L1632" s="89"/>
      <c r="M1632" s="16"/>
    </row>
    <row r="1633" spans="1:13" s="86" customFormat="1" ht="13.5">
      <c r="A1633" s="79"/>
      <c r="B1633" s="95" t="s">
        <v>355</v>
      </c>
      <c r="C1633" s="109"/>
      <c r="D1633" s="93" t="str">
        <f>IF(ISNUMBER(C1633),VLOOKUP(C1633,Approaches,2,0),"")</f>
        <v/>
      </c>
      <c r="E1633" s="83">
        <v>8</v>
      </c>
      <c r="F1633" s="16"/>
      <c r="G1633" s="17"/>
      <c r="H1633" s="110"/>
      <c r="I1633" s="19"/>
      <c r="J1633" s="17"/>
      <c r="K1633" s="94"/>
      <c r="L1633" s="89"/>
      <c r="M1633" s="16"/>
    </row>
    <row r="1634" spans="1:13" s="86" customFormat="1" ht="13.5">
      <c r="A1634" s="79"/>
      <c r="B1634" s="95" t="s">
        <v>355</v>
      </c>
      <c r="C1634" s="109"/>
      <c r="D1634" s="97" t="str">
        <f>IF(ISNUMBER(C1634),VLOOKUP(C1634,Approaches,2,0),"")</f>
        <v/>
      </c>
      <c r="E1634" s="83">
        <v>9</v>
      </c>
      <c r="F1634" s="16"/>
      <c r="G1634" s="17"/>
      <c r="H1634" s="110"/>
      <c r="I1634" s="19"/>
      <c r="J1634" s="17"/>
      <c r="K1634" s="94"/>
      <c r="L1634" s="89"/>
      <c r="M1634" s="16"/>
    </row>
    <row r="1635" spans="1:13" s="86" customFormat="1" ht="14.25" thickBot="1">
      <c r="A1635" s="79"/>
      <c r="B1635" s="98"/>
      <c r="C1635" s="98"/>
      <c r="D1635" s="93"/>
      <c r="E1635" s="83">
        <v>10</v>
      </c>
      <c r="F1635" s="16"/>
      <c r="G1635" s="17"/>
      <c r="H1635" s="110"/>
      <c r="I1635" s="20"/>
      <c r="J1635" s="17"/>
      <c r="K1635" s="94"/>
      <c r="L1635" s="89"/>
      <c r="M1635" s="16"/>
    </row>
    <row r="1636" spans="1:13" s="86" customFormat="1" ht="14.25" thickBot="1">
      <c r="A1636" s="79" t="str">
        <f>IF(B1636="Code",1+MAX(A$5:A1630),"")</f>
        <v/>
      </c>
      <c r="B1636" s="99"/>
      <c r="C1636" s="99"/>
      <c r="D1636" s="99"/>
      <c r="E1636" s="100"/>
      <c r="F1636" s="101"/>
      <c r="G1636" s="99" t="s">
        <v>259</v>
      </c>
      <c r="H1636" s="102">
        <f>B1626</f>
        <v>1401141</v>
      </c>
      <c r="I1636" s="111"/>
      <c r="J1636" s="100" t="s">
        <v>317</v>
      </c>
      <c r="K1636" s="100"/>
      <c r="L1636" s="100"/>
      <c r="M1636" s="100"/>
    </row>
    <row r="1637" spans="1:13" s="86" customFormat="1" ht="14.25" thickBot="1">
      <c r="A1637" s="79">
        <f>IF(B1637="Code",1+MAX(A$5:A1636),"")</f>
        <v>137</v>
      </c>
      <c r="B1637" s="80" t="s">
        <v>254</v>
      </c>
      <c r="C1637" s="80"/>
      <c r="D1637" s="81" t="s">
        <v>255</v>
      </c>
      <c r="E1637" s="82"/>
      <c r="F1637" s="81" t="s">
        <v>256</v>
      </c>
      <c r="G1637" s="81" t="s">
        <v>257</v>
      </c>
      <c r="H1637" s="82" t="s">
        <v>253</v>
      </c>
      <c r="I1637" s="82" t="s">
        <v>258</v>
      </c>
      <c r="J1637" s="82" t="s">
        <v>316</v>
      </c>
      <c r="K1637" s="83"/>
      <c r="L1637" s="84" t="str">
        <f>IF(AND(ISNUMBER(I1648),ISNUMBER(H1648)),"OK","")</f>
        <v/>
      </c>
      <c r="M1637" s="85"/>
    </row>
    <row r="1638" spans="1:13" s="86" customFormat="1" ht="13.5">
      <c r="A1638" s="79" t="str">
        <f>IF(B1638="Code",1+MAX(A$5:A1637),"")</f>
        <v/>
      </c>
      <c r="B1638" s="87">
        <f>VLOOKUP(A1637,BasicHeadings,2,0)</f>
        <v>1401151</v>
      </c>
      <c r="C1638" s="88"/>
      <c r="D1638" s="87" t="str">
        <f>VLOOKUP(B1638,Step1EN,2,0)</f>
        <v>Receipts from sales</v>
      </c>
      <c r="E1638" s="83">
        <v>1</v>
      </c>
      <c r="F1638" s="16"/>
      <c r="G1638" s="16"/>
      <c r="H1638" s="17"/>
      <c r="I1638" s="17"/>
      <c r="J1638" s="17" t="s">
        <v>317</v>
      </c>
      <c r="K1638" s="83"/>
      <c r="L1638" s="89"/>
      <c r="M1638" s="16"/>
    </row>
    <row r="1639" spans="1:13" s="86" customFormat="1" ht="15" customHeight="1">
      <c r="A1639" s="79" t="str">
        <f>IF(B1639="Code",1+MAX(A$5:A1638),"")</f>
        <v/>
      </c>
      <c r="B1639" s="90"/>
      <c r="C1639" s="91" t="s">
        <v>307</v>
      </c>
      <c r="D1639" s="90"/>
      <c r="E1639" s="83">
        <v>2</v>
      </c>
      <c r="F1639" s="16"/>
      <c r="G1639" s="16"/>
      <c r="H1639" s="17"/>
      <c r="I1639" s="17"/>
      <c r="J1639" s="17" t="s">
        <v>317</v>
      </c>
      <c r="K1639" s="83"/>
      <c r="L1639" s="89"/>
      <c r="M1639" s="16"/>
    </row>
    <row r="1640" spans="1:13" s="86" customFormat="1" ht="13.5" customHeight="1">
      <c r="A1640" s="79" t="str">
        <f>IF(B1640="Code",1+MAX(A$5:A1639),"")</f>
        <v/>
      </c>
      <c r="B1640" s="92"/>
      <c r="C1640" s="211" t="s">
        <v>356</v>
      </c>
      <c r="D1640" s="212"/>
      <c r="E1640" s="83">
        <v>3</v>
      </c>
      <c r="F1640" s="16"/>
      <c r="G1640" s="16"/>
      <c r="H1640" s="17"/>
      <c r="I1640" s="18"/>
      <c r="J1640" s="17" t="s">
        <v>317</v>
      </c>
      <c r="K1640" s="83"/>
      <c r="L1640" s="89"/>
      <c r="M1640" s="16"/>
    </row>
    <row r="1641" spans="1:13" s="86" customFormat="1" ht="13.5">
      <c r="A1641" s="79" t="str">
        <f>IF(B1641="Code",1+MAX(A$5:A1640),"")</f>
        <v/>
      </c>
      <c r="B1641" s="93"/>
      <c r="C1641" s="213"/>
      <c r="D1641" s="214"/>
      <c r="E1641" s="94">
        <v>4</v>
      </c>
      <c r="F1641" s="16"/>
      <c r="G1641" s="16"/>
      <c r="H1641" s="17"/>
      <c r="I1641" s="17"/>
      <c r="J1641" s="17" t="s">
        <v>317</v>
      </c>
      <c r="K1641" s="83"/>
      <c r="L1641" s="89"/>
      <c r="M1641" s="16"/>
    </row>
    <row r="1642" spans="1:13" s="86" customFormat="1" ht="13.5">
      <c r="A1642" s="79" t="str">
        <f>IF(B1642="Code",1+MAX(A$5:A1641),"")</f>
        <v/>
      </c>
      <c r="B1642" s="95" t="s">
        <v>355</v>
      </c>
      <c r="C1642" s="109"/>
      <c r="D1642" s="96" t="str">
        <f>IF(ISNUMBER(C1642),VLOOKUP(C1642,Approaches,2,0),"")</f>
        <v/>
      </c>
      <c r="E1642" s="83">
        <v>5</v>
      </c>
      <c r="F1642" s="16"/>
      <c r="G1642" s="17"/>
      <c r="H1642" s="110"/>
      <c r="I1642" s="19"/>
      <c r="J1642" s="17" t="s">
        <v>317</v>
      </c>
      <c r="K1642" s="94"/>
      <c r="L1642" s="89"/>
      <c r="M1642" s="16"/>
    </row>
    <row r="1643" spans="1:13" s="86" customFormat="1" ht="13.5">
      <c r="A1643" s="79"/>
      <c r="B1643" s="95" t="s">
        <v>355</v>
      </c>
      <c r="C1643" s="109"/>
      <c r="D1643" s="93" t="str">
        <f>IF(ISNUMBER(C1643),VLOOKUP(C1643,Approaches,2,0),"")</f>
        <v/>
      </c>
      <c r="E1643" s="83">
        <v>6</v>
      </c>
      <c r="F1643" s="16"/>
      <c r="G1643" s="17"/>
      <c r="H1643" s="110"/>
      <c r="I1643" s="19"/>
      <c r="J1643" s="17"/>
      <c r="K1643" s="94"/>
      <c r="L1643" s="89"/>
      <c r="M1643" s="16"/>
    </row>
    <row r="1644" spans="1:13" s="86" customFormat="1" ht="13.5">
      <c r="A1644" s="79"/>
      <c r="B1644" s="95" t="s">
        <v>355</v>
      </c>
      <c r="C1644" s="109"/>
      <c r="D1644" s="93" t="str">
        <f>IF(ISNUMBER(C1644),VLOOKUP(C1644,Approaches,2,0),"")</f>
        <v/>
      </c>
      <c r="E1644" s="83">
        <v>7</v>
      </c>
      <c r="F1644" s="16"/>
      <c r="G1644" s="17"/>
      <c r="H1644" s="110"/>
      <c r="I1644" s="19"/>
      <c r="J1644" s="17"/>
      <c r="K1644" s="94"/>
      <c r="L1644" s="89"/>
      <c r="M1644" s="16"/>
    </row>
    <row r="1645" spans="1:13" s="86" customFormat="1" ht="13.5">
      <c r="A1645" s="79"/>
      <c r="B1645" s="95" t="s">
        <v>355</v>
      </c>
      <c r="C1645" s="109"/>
      <c r="D1645" s="93" t="str">
        <f>IF(ISNUMBER(C1645),VLOOKUP(C1645,Approaches,2,0),"")</f>
        <v/>
      </c>
      <c r="E1645" s="83">
        <v>8</v>
      </c>
      <c r="F1645" s="16"/>
      <c r="G1645" s="17"/>
      <c r="H1645" s="110"/>
      <c r="I1645" s="19"/>
      <c r="J1645" s="17"/>
      <c r="K1645" s="94"/>
      <c r="L1645" s="89"/>
      <c r="M1645" s="16"/>
    </row>
    <row r="1646" spans="1:13" s="86" customFormat="1" ht="13.5">
      <c r="A1646" s="79"/>
      <c r="B1646" s="95" t="s">
        <v>355</v>
      </c>
      <c r="C1646" s="109"/>
      <c r="D1646" s="97" t="str">
        <f>IF(ISNUMBER(C1646),VLOOKUP(C1646,Approaches,2,0),"")</f>
        <v/>
      </c>
      <c r="E1646" s="83">
        <v>9</v>
      </c>
      <c r="F1646" s="16"/>
      <c r="G1646" s="17"/>
      <c r="H1646" s="110"/>
      <c r="I1646" s="19"/>
      <c r="J1646" s="17"/>
      <c r="K1646" s="94"/>
      <c r="L1646" s="89"/>
      <c r="M1646" s="16"/>
    </row>
    <row r="1647" spans="1:13" s="86" customFormat="1" ht="14.25" thickBot="1">
      <c r="A1647" s="79"/>
      <c r="B1647" s="98"/>
      <c r="C1647" s="98"/>
      <c r="D1647" s="93"/>
      <c r="E1647" s="83">
        <v>10</v>
      </c>
      <c r="F1647" s="16"/>
      <c r="G1647" s="17"/>
      <c r="H1647" s="110"/>
      <c r="I1647" s="20"/>
      <c r="J1647" s="17"/>
      <c r="K1647" s="94"/>
      <c r="L1647" s="89"/>
      <c r="M1647" s="16"/>
    </row>
    <row r="1648" spans="1:13" s="86" customFormat="1" ht="14.25" thickBot="1">
      <c r="A1648" s="79" t="str">
        <f>IF(B1648="Code",1+MAX(A$5:A1642),"")</f>
        <v/>
      </c>
      <c r="B1648" s="99"/>
      <c r="C1648" s="99"/>
      <c r="D1648" s="99"/>
      <c r="E1648" s="100"/>
      <c r="F1648" s="101"/>
      <c r="G1648" s="99" t="s">
        <v>259</v>
      </c>
      <c r="H1648" s="102">
        <f>B1638</f>
        <v>1401151</v>
      </c>
      <c r="I1648" s="111"/>
      <c r="J1648" s="100" t="s">
        <v>317</v>
      </c>
      <c r="K1648" s="100"/>
      <c r="L1648" s="100"/>
      <c r="M1648" s="100"/>
    </row>
    <row r="1649" spans="1:13" s="86" customFormat="1" ht="14.25" thickBot="1">
      <c r="A1649" s="79">
        <f>IF(B1649="Code",1+MAX(A$5:A1648),"")</f>
        <v>138</v>
      </c>
      <c r="B1649" s="80" t="s">
        <v>254</v>
      </c>
      <c r="C1649" s="80"/>
      <c r="D1649" s="81" t="s">
        <v>255</v>
      </c>
      <c r="E1649" s="82"/>
      <c r="F1649" s="81" t="s">
        <v>256</v>
      </c>
      <c r="G1649" s="81" t="s">
        <v>257</v>
      </c>
      <c r="H1649" s="82" t="s">
        <v>253</v>
      </c>
      <c r="I1649" s="82" t="s">
        <v>258</v>
      </c>
      <c r="J1649" s="82" t="s">
        <v>316</v>
      </c>
      <c r="K1649" s="83"/>
      <c r="L1649" s="84" t="str">
        <f>IF(AND(ISNUMBER(I1660),ISNUMBER(H1660)),"OK","")</f>
        <v/>
      </c>
      <c r="M1649" s="85"/>
    </row>
    <row r="1650" spans="1:13" s="86" customFormat="1" ht="13.5">
      <c r="A1650" s="79" t="str">
        <f>IF(B1650="Code",1+MAX(A$5:A1649),"")</f>
        <v/>
      </c>
      <c r="B1650" s="87">
        <f>VLOOKUP(A1649,BasicHeadings,2,0)</f>
        <v>1501111</v>
      </c>
      <c r="C1650" s="88"/>
      <c r="D1650" s="87" t="str">
        <f>VLOOKUP(B1650,Step1EN,2,0)</f>
        <v>Fabricated metal products, except machinery and equipment</v>
      </c>
      <c r="E1650" s="83">
        <v>1</v>
      </c>
      <c r="F1650" s="16"/>
      <c r="G1650" s="16"/>
      <c r="H1650" s="17"/>
      <c r="I1650" s="17"/>
      <c r="J1650" s="17" t="s">
        <v>317</v>
      </c>
      <c r="K1650" s="83"/>
      <c r="L1650" s="89"/>
      <c r="M1650" s="16"/>
    </row>
    <row r="1651" spans="1:13" s="86" customFormat="1" ht="15" customHeight="1">
      <c r="A1651" s="79" t="str">
        <f>IF(B1651="Code",1+MAX(A$5:A1650),"")</f>
        <v/>
      </c>
      <c r="B1651" s="90"/>
      <c r="C1651" s="91" t="s">
        <v>307</v>
      </c>
      <c r="D1651" s="90"/>
      <c r="E1651" s="83">
        <v>2</v>
      </c>
      <c r="F1651" s="16"/>
      <c r="G1651" s="16"/>
      <c r="H1651" s="17"/>
      <c r="I1651" s="17"/>
      <c r="J1651" s="17" t="s">
        <v>317</v>
      </c>
      <c r="K1651" s="83"/>
      <c r="L1651" s="89"/>
      <c r="M1651" s="16"/>
    </row>
    <row r="1652" spans="1:13" s="86" customFormat="1" ht="13.5" customHeight="1">
      <c r="A1652" s="79" t="str">
        <f>IF(B1652="Code",1+MAX(A$5:A1651),"")</f>
        <v/>
      </c>
      <c r="B1652" s="92"/>
      <c r="C1652" s="211" t="s">
        <v>356</v>
      </c>
      <c r="D1652" s="212"/>
      <c r="E1652" s="83">
        <v>3</v>
      </c>
      <c r="F1652" s="16"/>
      <c r="G1652" s="16"/>
      <c r="H1652" s="17"/>
      <c r="I1652" s="18"/>
      <c r="J1652" s="17" t="s">
        <v>317</v>
      </c>
      <c r="K1652" s="83"/>
      <c r="L1652" s="89"/>
      <c r="M1652" s="16"/>
    </row>
    <row r="1653" spans="1:13" s="86" customFormat="1" ht="13.5">
      <c r="A1653" s="79" t="str">
        <f>IF(B1653="Code",1+MAX(A$5:A1652),"")</f>
        <v/>
      </c>
      <c r="B1653" s="93"/>
      <c r="C1653" s="213"/>
      <c r="D1653" s="214"/>
      <c r="E1653" s="94">
        <v>4</v>
      </c>
      <c r="F1653" s="16"/>
      <c r="G1653" s="16"/>
      <c r="H1653" s="17"/>
      <c r="I1653" s="17"/>
      <c r="J1653" s="17" t="s">
        <v>317</v>
      </c>
      <c r="K1653" s="83"/>
      <c r="L1653" s="89"/>
      <c r="M1653" s="16"/>
    </row>
    <row r="1654" spans="1:13" s="86" customFormat="1" ht="13.5">
      <c r="A1654" s="79" t="str">
        <f>IF(B1654="Code",1+MAX(A$5:A1653),"")</f>
        <v/>
      </c>
      <c r="B1654" s="95" t="s">
        <v>355</v>
      </c>
      <c r="C1654" s="109"/>
      <c r="D1654" s="96" t="str">
        <f>IF(ISNUMBER(C1654),VLOOKUP(C1654,Approaches,2,0),"")</f>
        <v/>
      </c>
      <c r="E1654" s="83">
        <v>5</v>
      </c>
      <c r="F1654" s="16"/>
      <c r="G1654" s="17"/>
      <c r="H1654" s="110"/>
      <c r="I1654" s="19"/>
      <c r="J1654" s="17" t="s">
        <v>317</v>
      </c>
      <c r="K1654" s="94"/>
      <c r="L1654" s="89"/>
      <c r="M1654" s="16"/>
    </row>
    <row r="1655" spans="1:13" s="86" customFormat="1" ht="13.5">
      <c r="A1655" s="79"/>
      <c r="B1655" s="95" t="s">
        <v>355</v>
      </c>
      <c r="C1655" s="109"/>
      <c r="D1655" s="93" t="str">
        <f>IF(ISNUMBER(C1655),VLOOKUP(C1655,Approaches,2,0),"")</f>
        <v/>
      </c>
      <c r="E1655" s="83">
        <v>6</v>
      </c>
      <c r="F1655" s="16"/>
      <c r="G1655" s="17"/>
      <c r="H1655" s="110"/>
      <c r="I1655" s="19"/>
      <c r="J1655" s="17"/>
      <c r="K1655" s="94"/>
      <c r="L1655" s="89"/>
      <c r="M1655" s="16"/>
    </row>
    <row r="1656" spans="1:13" s="86" customFormat="1" ht="13.5">
      <c r="A1656" s="79"/>
      <c r="B1656" s="95" t="s">
        <v>355</v>
      </c>
      <c r="C1656" s="109"/>
      <c r="D1656" s="93" t="str">
        <f>IF(ISNUMBER(C1656),VLOOKUP(C1656,Approaches,2,0),"")</f>
        <v/>
      </c>
      <c r="E1656" s="83">
        <v>7</v>
      </c>
      <c r="F1656" s="16"/>
      <c r="G1656" s="17"/>
      <c r="H1656" s="110"/>
      <c r="I1656" s="19"/>
      <c r="J1656" s="17"/>
      <c r="K1656" s="94"/>
      <c r="L1656" s="89"/>
      <c r="M1656" s="16"/>
    </row>
    <row r="1657" spans="1:13" s="86" customFormat="1" ht="13.5">
      <c r="A1657" s="79"/>
      <c r="B1657" s="95" t="s">
        <v>355</v>
      </c>
      <c r="C1657" s="109"/>
      <c r="D1657" s="93" t="str">
        <f>IF(ISNUMBER(C1657),VLOOKUP(C1657,Approaches,2,0),"")</f>
        <v/>
      </c>
      <c r="E1657" s="83">
        <v>8</v>
      </c>
      <c r="F1657" s="16"/>
      <c r="G1657" s="17"/>
      <c r="H1657" s="110"/>
      <c r="I1657" s="19"/>
      <c r="J1657" s="17"/>
      <c r="K1657" s="94"/>
      <c r="L1657" s="89"/>
      <c r="M1657" s="16"/>
    </row>
    <row r="1658" spans="1:13" s="86" customFormat="1" ht="13.5">
      <c r="A1658" s="79"/>
      <c r="B1658" s="95" t="s">
        <v>355</v>
      </c>
      <c r="C1658" s="109"/>
      <c r="D1658" s="97" t="str">
        <f>IF(ISNUMBER(C1658),VLOOKUP(C1658,Approaches,2,0),"")</f>
        <v/>
      </c>
      <c r="E1658" s="83">
        <v>9</v>
      </c>
      <c r="F1658" s="16"/>
      <c r="G1658" s="17"/>
      <c r="H1658" s="110"/>
      <c r="I1658" s="19"/>
      <c r="J1658" s="17"/>
      <c r="K1658" s="94"/>
      <c r="L1658" s="89"/>
      <c r="M1658" s="16"/>
    </row>
    <row r="1659" spans="1:13" s="86" customFormat="1" ht="14.25" thickBot="1">
      <c r="A1659" s="79"/>
      <c r="B1659" s="98"/>
      <c r="C1659" s="98"/>
      <c r="D1659" s="93"/>
      <c r="E1659" s="83">
        <v>10</v>
      </c>
      <c r="F1659" s="16"/>
      <c r="G1659" s="17"/>
      <c r="H1659" s="110"/>
      <c r="I1659" s="20"/>
      <c r="J1659" s="17"/>
      <c r="K1659" s="94"/>
      <c r="L1659" s="89"/>
      <c r="M1659" s="16"/>
    </row>
    <row r="1660" spans="1:13" s="86" customFormat="1" ht="14.25" thickBot="1">
      <c r="A1660" s="79" t="str">
        <f>IF(B1660="Code",1+MAX(A$5:A1654),"")</f>
        <v/>
      </c>
      <c r="B1660" s="99"/>
      <c r="C1660" s="99"/>
      <c r="D1660" s="99"/>
      <c r="E1660" s="100"/>
      <c r="F1660" s="101"/>
      <c r="G1660" s="99" t="s">
        <v>259</v>
      </c>
      <c r="H1660" s="102">
        <f>B1650</f>
        <v>1501111</v>
      </c>
      <c r="I1660" s="111"/>
      <c r="J1660" s="100" t="s">
        <v>317</v>
      </c>
      <c r="K1660" s="100"/>
      <c r="L1660" s="100"/>
      <c r="M1660" s="100"/>
    </row>
    <row r="1661" spans="1:13" s="86" customFormat="1" ht="14.25" thickBot="1">
      <c r="A1661" s="79">
        <f>IF(B1661="Code",1+MAX(A$5:A1660),"")</f>
        <v>139</v>
      </c>
      <c r="B1661" s="80" t="s">
        <v>254</v>
      </c>
      <c r="C1661" s="80"/>
      <c r="D1661" s="81" t="s">
        <v>255</v>
      </c>
      <c r="E1661" s="82"/>
      <c r="F1661" s="81" t="s">
        <v>256</v>
      </c>
      <c r="G1661" s="81" t="s">
        <v>257</v>
      </c>
      <c r="H1661" s="82" t="s">
        <v>253</v>
      </c>
      <c r="I1661" s="82" t="s">
        <v>258</v>
      </c>
      <c r="J1661" s="82" t="s">
        <v>316</v>
      </c>
      <c r="K1661" s="83"/>
      <c r="L1661" s="84" t="str">
        <f>IF(AND(ISNUMBER(I1672),ISNUMBER(H1672)),"OK","")</f>
        <v/>
      </c>
      <c r="M1661" s="85"/>
    </row>
    <row r="1662" spans="1:13" s="86" customFormat="1" ht="13.5">
      <c r="A1662" s="79" t="str">
        <f>IF(B1662="Code",1+MAX(A$5:A1661),"")</f>
        <v/>
      </c>
      <c r="B1662" s="87">
        <f>VLOOKUP(A1661,BasicHeadings,2,0)</f>
        <v>1501121</v>
      </c>
      <c r="C1662" s="88"/>
      <c r="D1662" s="87" t="str">
        <f>VLOOKUP(B1662,Step1EN,2,0)</f>
        <v>General purpose machinery</v>
      </c>
      <c r="E1662" s="83">
        <v>1</v>
      </c>
      <c r="F1662" s="16"/>
      <c r="G1662" s="16"/>
      <c r="H1662" s="17"/>
      <c r="I1662" s="17"/>
      <c r="J1662" s="17" t="s">
        <v>317</v>
      </c>
      <c r="K1662" s="83"/>
      <c r="L1662" s="89"/>
      <c r="M1662" s="16"/>
    </row>
    <row r="1663" spans="1:13" s="86" customFormat="1" ht="15" customHeight="1">
      <c r="A1663" s="79" t="str">
        <f>IF(B1663="Code",1+MAX(A$5:A1662),"")</f>
        <v/>
      </c>
      <c r="B1663" s="90"/>
      <c r="C1663" s="91" t="s">
        <v>307</v>
      </c>
      <c r="D1663" s="90"/>
      <c r="E1663" s="83">
        <v>2</v>
      </c>
      <c r="F1663" s="16"/>
      <c r="G1663" s="16"/>
      <c r="H1663" s="17"/>
      <c r="I1663" s="17"/>
      <c r="J1663" s="17" t="s">
        <v>317</v>
      </c>
      <c r="K1663" s="83"/>
      <c r="L1663" s="89"/>
      <c r="M1663" s="16"/>
    </row>
    <row r="1664" spans="1:13" s="86" customFormat="1" ht="13.5" customHeight="1">
      <c r="A1664" s="79" t="str">
        <f>IF(B1664="Code",1+MAX(A$5:A1663),"")</f>
        <v/>
      </c>
      <c r="B1664" s="92"/>
      <c r="C1664" s="211" t="s">
        <v>356</v>
      </c>
      <c r="D1664" s="212"/>
      <c r="E1664" s="83">
        <v>3</v>
      </c>
      <c r="F1664" s="16"/>
      <c r="G1664" s="16"/>
      <c r="H1664" s="17"/>
      <c r="I1664" s="18"/>
      <c r="J1664" s="17" t="s">
        <v>317</v>
      </c>
      <c r="K1664" s="83"/>
      <c r="L1664" s="89"/>
      <c r="M1664" s="16"/>
    </row>
    <row r="1665" spans="1:13" s="86" customFormat="1" ht="13.5">
      <c r="A1665" s="79" t="str">
        <f>IF(B1665="Code",1+MAX(A$5:A1664),"")</f>
        <v/>
      </c>
      <c r="B1665" s="93"/>
      <c r="C1665" s="213"/>
      <c r="D1665" s="214"/>
      <c r="E1665" s="94">
        <v>4</v>
      </c>
      <c r="F1665" s="16"/>
      <c r="G1665" s="16"/>
      <c r="H1665" s="17"/>
      <c r="I1665" s="17"/>
      <c r="J1665" s="17" t="s">
        <v>317</v>
      </c>
      <c r="K1665" s="83"/>
      <c r="L1665" s="89"/>
      <c r="M1665" s="16"/>
    </row>
    <row r="1666" spans="1:13" s="86" customFormat="1" ht="13.5">
      <c r="A1666" s="79" t="str">
        <f>IF(B1666="Code",1+MAX(A$5:A1665),"")</f>
        <v/>
      </c>
      <c r="B1666" s="95" t="s">
        <v>355</v>
      </c>
      <c r="C1666" s="109"/>
      <c r="D1666" s="96" t="str">
        <f>IF(ISNUMBER(C1666),VLOOKUP(C1666,Approaches,2,0),"")</f>
        <v/>
      </c>
      <c r="E1666" s="83">
        <v>5</v>
      </c>
      <c r="F1666" s="16"/>
      <c r="G1666" s="17"/>
      <c r="H1666" s="110"/>
      <c r="I1666" s="19"/>
      <c r="J1666" s="17" t="s">
        <v>317</v>
      </c>
      <c r="K1666" s="94"/>
      <c r="L1666" s="89"/>
      <c r="M1666" s="16"/>
    </row>
    <row r="1667" spans="1:13" s="86" customFormat="1" ht="13.5">
      <c r="A1667" s="79"/>
      <c r="B1667" s="95" t="s">
        <v>355</v>
      </c>
      <c r="C1667" s="109"/>
      <c r="D1667" s="93" t="str">
        <f>IF(ISNUMBER(C1667),VLOOKUP(C1667,Approaches,2,0),"")</f>
        <v/>
      </c>
      <c r="E1667" s="83">
        <v>6</v>
      </c>
      <c r="F1667" s="16"/>
      <c r="G1667" s="17"/>
      <c r="H1667" s="110"/>
      <c r="I1667" s="19"/>
      <c r="J1667" s="17"/>
      <c r="K1667" s="94"/>
      <c r="L1667" s="89"/>
      <c r="M1667" s="16"/>
    </row>
    <row r="1668" spans="1:13" s="86" customFormat="1" ht="13.5">
      <c r="A1668" s="79"/>
      <c r="B1668" s="95" t="s">
        <v>355</v>
      </c>
      <c r="C1668" s="109"/>
      <c r="D1668" s="93" t="str">
        <f>IF(ISNUMBER(C1668),VLOOKUP(C1668,Approaches,2,0),"")</f>
        <v/>
      </c>
      <c r="E1668" s="83">
        <v>7</v>
      </c>
      <c r="F1668" s="16"/>
      <c r="G1668" s="17"/>
      <c r="H1668" s="110"/>
      <c r="I1668" s="19"/>
      <c r="J1668" s="17"/>
      <c r="K1668" s="94"/>
      <c r="L1668" s="89"/>
      <c r="M1668" s="16"/>
    </row>
    <row r="1669" spans="1:13" s="86" customFormat="1" ht="13.5">
      <c r="A1669" s="79"/>
      <c r="B1669" s="95" t="s">
        <v>355</v>
      </c>
      <c r="C1669" s="109"/>
      <c r="D1669" s="93" t="str">
        <f>IF(ISNUMBER(C1669),VLOOKUP(C1669,Approaches,2,0),"")</f>
        <v/>
      </c>
      <c r="E1669" s="83">
        <v>8</v>
      </c>
      <c r="F1669" s="16"/>
      <c r="G1669" s="17"/>
      <c r="H1669" s="110"/>
      <c r="I1669" s="19"/>
      <c r="J1669" s="17"/>
      <c r="K1669" s="94"/>
      <c r="L1669" s="89"/>
      <c r="M1669" s="16"/>
    </row>
    <row r="1670" spans="1:13" s="86" customFormat="1" ht="13.5">
      <c r="A1670" s="79"/>
      <c r="B1670" s="95" t="s">
        <v>355</v>
      </c>
      <c r="C1670" s="109"/>
      <c r="D1670" s="97" t="str">
        <f>IF(ISNUMBER(C1670),VLOOKUP(C1670,Approaches,2,0),"")</f>
        <v/>
      </c>
      <c r="E1670" s="83">
        <v>9</v>
      </c>
      <c r="F1670" s="16"/>
      <c r="G1670" s="17"/>
      <c r="H1670" s="110"/>
      <c r="I1670" s="19"/>
      <c r="J1670" s="17"/>
      <c r="K1670" s="94"/>
      <c r="L1670" s="89"/>
      <c r="M1670" s="16"/>
    </row>
    <row r="1671" spans="1:13" s="86" customFormat="1" ht="14.25" thickBot="1">
      <c r="A1671" s="79"/>
      <c r="B1671" s="98"/>
      <c r="C1671" s="98"/>
      <c r="D1671" s="93"/>
      <c r="E1671" s="83">
        <v>10</v>
      </c>
      <c r="F1671" s="16"/>
      <c r="G1671" s="17"/>
      <c r="H1671" s="110"/>
      <c r="I1671" s="20"/>
      <c r="J1671" s="17"/>
      <c r="K1671" s="94"/>
      <c r="L1671" s="89"/>
      <c r="M1671" s="16"/>
    </row>
    <row r="1672" spans="1:13" s="86" customFormat="1" ht="14.25" thickBot="1">
      <c r="A1672" s="79" t="str">
        <f>IF(B1672="Code",1+MAX(A$5:A1666),"")</f>
        <v/>
      </c>
      <c r="B1672" s="99"/>
      <c r="C1672" s="99"/>
      <c r="D1672" s="99"/>
      <c r="E1672" s="100"/>
      <c r="F1672" s="101"/>
      <c r="G1672" s="99" t="s">
        <v>259</v>
      </c>
      <c r="H1672" s="102">
        <f>B1662</f>
        <v>1501121</v>
      </c>
      <c r="I1672" s="111"/>
      <c r="J1672" s="100" t="s">
        <v>317</v>
      </c>
      <c r="K1672" s="100"/>
      <c r="L1672" s="100"/>
      <c r="M1672" s="100"/>
    </row>
    <row r="1673" spans="1:13" s="86" customFormat="1" ht="14.25" thickBot="1">
      <c r="A1673" s="79">
        <f>IF(B1673="Code",1+MAX(A$5:A1672),"")</f>
        <v>140</v>
      </c>
      <c r="B1673" s="80" t="s">
        <v>254</v>
      </c>
      <c r="C1673" s="80"/>
      <c r="D1673" s="81" t="s">
        <v>255</v>
      </c>
      <c r="E1673" s="82"/>
      <c r="F1673" s="81" t="s">
        <v>256</v>
      </c>
      <c r="G1673" s="81" t="s">
        <v>257</v>
      </c>
      <c r="H1673" s="82" t="s">
        <v>253</v>
      </c>
      <c r="I1673" s="82" t="s">
        <v>258</v>
      </c>
      <c r="J1673" s="82" t="s">
        <v>316</v>
      </c>
      <c r="K1673" s="83"/>
      <c r="L1673" s="84" t="str">
        <f>IF(AND(ISNUMBER(I1684),ISNUMBER(H1684)),"OK","")</f>
        <v/>
      </c>
      <c r="M1673" s="85"/>
    </row>
    <row r="1674" spans="1:13" s="86" customFormat="1" ht="13.5">
      <c r="A1674" s="79" t="str">
        <f>IF(B1674="Code",1+MAX(A$5:A1673),"")</f>
        <v/>
      </c>
      <c r="B1674" s="87">
        <f>VLOOKUP(A1673,BasicHeadings,2,0)</f>
        <v>1501131</v>
      </c>
      <c r="C1674" s="88"/>
      <c r="D1674" s="87" t="str">
        <f>VLOOKUP(B1674,Step1EN,2,0)</f>
        <v>Special purpose machinery</v>
      </c>
      <c r="E1674" s="83">
        <v>1</v>
      </c>
      <c r="F1674" s="16"/>
      <c r="G1674" s="16"/>
      <c r="H1674" s="17"/>
      <c r="I1674" s="17"/>
      <c r="J1674" s="17" t="s">
        <v>317</v>
      </c>
      <c r="K1674" s="83"/>
      <c r="L1674" s="89"/>
      <c r="M1674" s="16"/>
    </row>
    <row r="1675" spans="1:13" s="86" customFormat="1" ht="15" customHeight="1">
      <c r="A1675" s="79" t="str">
        <f>IF(B1675="Code",1+MAX(A$5:A1674),"")</f>
        <v/>
      </c>
      <c r="B1675" s="90"/>
      <c r="C1675" s="91" t="s">
        <v>307</v>
      </c>
      <c r="D1675" s="90"/>
      <c r="E1675" s="83">
        <v>2</v>
      </c>
      <c r="F1675" s="16"/>
      <c r="G1675" s="16"/>
      <c r="H1675" s="17"/>
      <c r="I1675" s="17"/>
      <c r="J1675" s="17" t="s">
        <v>317</v>
      </c>
      <c r="K1675" s="83"/>
      <c r="L1675" s="89"/>
      <c r="M1675" s="16"/>
    </row>
    <row r="1676" spans="1:13" s="86" customFormat="1" ht="13.5" customHeight="1">
      <c r="A1676" s="79" t="str">
        <f>IF(B1676="Code",1+MAX(A$5:A1675),"")</f>
        <v/>
      </c>
      <c r="B1676" s="92"/>
      <c r="C1676" s="211" t="s">
        <v>356</v>
      </c>
      <c r="D1676" s="212"/>
      <c r="E1676" s="83">
        <v>3</v>
      </c>
      <c r="F1676" s="16"/>
      <c r="G1676" s="16"/>
      <c r="H1676" s="17"/>
      <c r="I1676" s="18"/>
      <c r="J1676" s="17" t="s">
        <v>317</v>
      </c>
      <c r="K1676" s="83"/>
      <c r="L1676" s="89"/>
      <c r="M1676" s="16"/>
    </row>
    <row r="1677" spans="1:13" s="86" customFormat="1" ht="13.5">
      <c r="A1677" s="79" t="str">
        <f>IF(B1677="Code",1+MAX(A$5:A1676),"")</f>
        <v/>
      </c>
      <c r="B1677" s="93"/>
      <c r="C1677" s="213"/>
      <c r="D1677" s="214"/>
      <c r="E1677" s="94">
        <v>4</v>
      </c>
      <c r="F1677" s="16"/>
      <c r="G1677" s="16"/>
      <c r="H1677" s="17"/>
      <c r="I1677" s="17"/>
      <c r="J1677" s="17" t="s">
        <v>317</v>
      </c>
      <c r="K1677" s="83"/>
      <c r="L1677" s="89"/>
      <c r="M1677" s="16"/>
    </row>
    <row r="1678" spans="1:13" s="86" customFormat="1" ht="13.5">
      <c r="A1678" s="79" t="str">
        <f>IF(B1678="Code",1+MAX(A$5:A1677),"")</f>
        <v/>
      </c>
      <c r="B1678" s="95" t="s">
        <v>355</v>
      </c>
      <c r="C1678" s="109"/>
      <c r="D1678" s="96" t="str">
        <f>IF(ISNUMBER(C1678),VLOOKUP(C1678,Approaches,2,0),"")</f>
        <v/>
      </c>
      <c r="E1678" s="83">
        <v>5</v>
      </c>
      <c r="F1678" s="16"/>
      <c r="G1678" s="17"/>
      <c r="H1678" s="110"/>
      <c r="I1678" s="19"/>
      <c r="J1678" s="17" t="s">
        <v>317</v>
      </c>
      <c r="K1678" s="94"/>
      <c r="L1678" s="89"/>
      <c r="M1678" s="16"/>
    </row>
    <row r="1679" spans="1:13" s="86" customFormat="1" ht="13.5">
      <c r="A1679" s="79"/>
      <c r="B1679" s="95" t="s">
        <v>355</v>
      </c>
      <c r="C1679" s="109"/>
      <c r="D1679" s="93" t="str">
        <f>IF(ISNUMBER(C1679),VLOOKUP(C1679,Approaches,2,0),"")</f>
        <v/>
      </c>
      <c r="E1679" s="83">
        <v>6</v>
      </c>
      <c r="F1679" s="16"/>
      <c r="G1679" s="17"/>
      <c r="H1679" s="110"/>
      <c r="I1679" s="19"/>
      <c r="J1679" s="17"/>
      <c r="K1679" s="94"/>
      <c r="L1679" s="89"/>
      <c r="M1679" s="16"/>
    </row>
    <row r="1680" spans="1:13" s="86" customFormat="1" ht="13.5">
      <c r="A1680" s="79"/>
      <c r="B1680" s="95" t="s">
        <v>355</v>
      </c>
      <c r="C1680" s="109"/>
      <c r="D1680" s="93" t="str">
        <f>IF(ISNUMBER(C1680),VLOOKUP(C1680,Approaches,2,0),"")</f>
        <v/>
      </c>
      <c r="E1680" s="83">
        <v>7</v>
      </c>
      <c r="F1680" s="16"/>
      <c r="G1680" s="17"/>
      <c r="H1680" s="110"/>
      <c r="I1680" s="19"/>
      <c r="J1680" s="17"/>
      <c r="K1680" s="94"/>
      <c r="L1680" s="89"/>
      <c r="M1680" s="16"/>
    </row>
    <row r="1681" spans="1:13" s="86" customFormat="1" ht="13.5">
      <c r="A1681" s="79"/>
      <c r="B1681" s="95" t="s">
        <v>355</v>
      </c>
      <c r="C1681" s="109"/>
      <c r="D1681" s="93" t="str">
        <f>IF(ISNUMBER(C1681),VLOOKUP(C1681,Approaches,2,0),"")</f>
        <v/>
      </c>
      <c r="E1681" s="83">
        <v>8</v>
      </c>
      <c r="F1681" s="16"/>
      <c r="G1681" s="17"/>
      <c r="H1681" s="110"/>
      <c r="I1681" s="19"/>
      <c r="J1681" s="17"/>
      <c r="K1681" s="94"/>
      <c r="L1681" s="89"/>
      <c r="M1681" s="16"/>
    </row>
    <row r="1682" spans="1:13" s="86" customFormat="1" ht="13.5">
      <c r="A1682" s="79"/>
      <c r="B1682" s="95" t="s">
        <v>355</v>
      </c>
      <c r="C1682" s="109"/>
      <c r="D1682" s="97" t="str">
        <f>IF(ISNUMBER(C1682),VLOOKUP(C1682,Approaches,2,0),"")</f>
        <v/>
      </c>
      <c r="E1682" s="83">
        <v>9</v>
      </c>
      <c r="F1682" s="16"/>
      <c r="G1682" s="17"/>
      <c r="H1682" s="110"/>
      <c r="I1682" s="19"/>
      <c r="J1682" s="17"/>
      <c r="K1682" s="94"/>
      <c r="L1682" s="89"/>
      <c r="M1682" s="16"/>
    </row>
    <row r="1683" spans="1:13" s="86" customFormat="1" ht="14.25" thickBot="1">
      <c r="A1683" s="79"/>
      <c r="B1683" s="98"/>
      <c r="C1683" s="98"/>
      <c r="D1683" s="93"/>
      <c r="E1683" s="83">
        <v>10</v>
      </c>
      <c r="F1683" s="16"/>
      <c r="G1683" s="17"/>
      <c r="H1683" s="110"/>
      <c r="I1683" s="20"/>
      <c r="J1683" s="17"/>
      <c r="K1683" s="94"/>
      <c r="L1683" s="89"/>
      <c r="M1683" s="16"/>
    </row>
    <row r="1684" spans="1:13" s="86" customFormat="1" ht="14.25" thickBot="1">
      <c r="A1684" s="79" t="str">
        <f>IF(B1684="Code",1+MAX(A$5:A1678),"")</f>
        <v/>
      </c>
      <c r="B1684" s="99"/>
      <c r="C1684" s="99"/>
      <c r="D1684" s="99"/>
      <c r="E1684" s="100"/>
      <c r="F1684" s="101"/>
      <c r="G1684" s="99" t="s">
        <v>259</v>
      </c>
      <c r="H1684" s="102">
        <f>B1674</f>
        <v>1501131</v>
      </c>
      <c r="I1684" s="111"/>
      <c r="J1684" s="100" t="s">
        <v>317</v>
      </c>
      <c r="K1684" s="100"/>
      <c r="L1684" s="100"/>
      <c r="M1684" s="100"/>
    </row>
    <row r="1685" spans="1:13" s="86" customFormat="1" ht="14.25" thickBot="1">
      <c r="A1685" s="79">
        <f>IF(B1685="Code",1+MAX(A$5:A1684),"")</f>
        <v>141</v>
      </c>
      <c r="B1685" s="80" t="s">
        <v>254</v>
      </c>
      <c r="C1685" s="80"/>
      <c r="D1685" s="81" t="s">
        <v>255</v>
      </c>
      <c r="E1685" s="82"/>
      <c r="F1685" s="81" t="s">
        <v>256</v>
      </c>
      <c r="G1685" s="81" t="s">
        <v>257</v>
      </c>
      <c r="H1685" s="82" t="s">
        <v>253</v>
      </c>
      <c r="I1685" s="82" t="s">
        <v>258</v>
      </c>
      <c r="J1685" s="82" t="s">
        <v>316</v>
      </c>
      <c r="K1685" s="83"/>
      <c r="L1685" s="84" t="str">
        <f>IF(AND(ISNUMBER(I1696),ISNUMBER(H1696)),"OK","")</f>
        <v/>
      </c>
      <c r="M1685" s="85"/>
    </row>
    <row r="1686" spans="1:13" s="86" customFormat="1" ht="13.5">
      <c r="A1686" s="79" t="str">
        <f>IF(B1686="Code",1+MAX(A$5:A1685),"")</f>
        <v/>
      </c>
      <c r="B1686" s="87">
        <f>VLOOKUP(A1685,BasicHeadings,2,0)</f>
        <v>1501141</v>
      </c>
      <c r="C1686" s="88"/>
      <c r="D1686" s="87" t="str">
        <f>VLOOKUP(B1686,Step1EN,2,0)</f>
        <v>Electrical and optical equipment</v>
      </c>
      <c r="E1686" s="83">
        <v>1</v>
      </c>
      <c r="F1686" s="16"/>
      <c r="G1686" s="16"/>
      <c r="H1686" s="17"/>
      <c r="I1686" s="17"/>
      <c r="J1686" s="17" t="s">
        <v>317</v>
      </c>
      <c r="K1686" s="83"/>
      <c r="L1686" s="89"/>
      <c r="M1686" s="16"/>
    </row>
    <row r="1687" spans="1:13" s="86" customFormat="1" ht="15" customHeight="1">
      <c r="A1687" s="79" t="str">
        <f>IF(B1687="Code",1+MAX(A$5:A1686),"")</f>
        <v/>
      </c>
      <c r="B1687" s="90"/>
      <c r="C1687" s="91" t="s">
        <v>307</v>
      </c>
      <c r="D1687" s="90"/>
      <c r="E1687" s="83">
        <v>2</v>
      </c>
      <c r="F1687" s="16"/>
      <c r="G1687" s="16"/>
      <c r="H1687" s="17"/>
      <c r="I1687" s="17"/>
      <c r="J1687" s="17" t="s">
        <v>317</v>
      </c>
      <c r="K1687" s="83"/>
      <c r="L1687" s="89"/>
      <c r="M1687" s="16"/>
    </row>
    <row r="1688" spans="1:13" s="86" customFormat="1" ht="13.5" customHeight="1">
      <c r="A1688" s="79" t="str">
        <f>IF(B1688="Code",1+MAX(A$5:A1687),"")</f>
        <v/>
      </c>
      <c r="B1688" s="92"/>
      <c r="C1688" s="211" t="s">
        <v>356</v>
      </c>
      <c r="D1688" s="212"/>
      <c r="E1688" s="83">
        <v>3</v>
      </c>
      <c r="F1688" s="16"/>
      <c r="G1688" s="16"/>
      <c r="H1688" s="17"/>
      <c r="I1688" s="18"/>
      <c r="J1688" s="17" t="s">
        <v>317</v>
      </c>
      <c r="K1688" s="83"/>
      <c r="L1688" s="89"/>
      <c r="M1688" s="16"/>
    </row>
    <row r="1689" spans="1:13" s="86" customFormat="1" ht="13.5">
      <c r="A1689" s="79" t="str">
        <f>IF(B1689="Code",1+MAX(A$5:A1688),"")</f>
        <v/>
      </c>
      <c r="B1689" s="93"/>
      <c r="C1689" s="213"/>
      <c r="D1689" s="214"/>
      <c r="E1689" s="94">
        <v>4</v>
      </c>
      <c r="F1689" s="16"/>
      <c r="G1689" s="16"/>
      <c r="H1689" s="17"/>
      <c r="I1689" s="17"/>
      <c r="J1689" s="17" t="s">
        <v>317</v>
      </c>
      <c r="K1689" s="83"/>
      <c r="L1689" s="89"/>
      <c r="M1689" s="16"/>
    </row>
    <row r="1690" spans="1:13" s="86" customFormat="1" ht="13.5">
      <c r="A1690" s="79" t="str">
        <f>IF(B1690="Code",1+MAX(A$5:A1689),"")</f>
        <v/>
      </c>
      <c r="B1690" s="95" t="s">
        <v>355</v>
      </c>
      <c r="C1690" s="109"/>
      <c r="D1690" s="96" t="str">
        <f>IF(ISNUMBER(C1690),VLOOKUP(C1690,Approaches,2,0),"")</f>
        <v/>
      </c>
      <c r="E1690" s="83">
        <v>5</v>
      </c>
      <c r="F1690" s="16"/>
      <c r="G1690" s="17"/>
      <c r="H1690" s="110"/>
      <c r="I1690" s="19"/>
      <c r="J1690" s="17" t="s">
        <v>317</v>
      </c>
      <c r="K1690" s="94"/>
      <c r="L1690" s="89"/>
      <c r="M1690" s="16"/>
    </row>
    <row r="1691" spans="1:13" s="86" customFormat="1" ht="13.5">
      <c r="A1691" s="79"/>
      <c r="B1691" s="95" t="s">
        <v>355</v>
      </c>
      <c r="C1691" s="109"/>
      <c r="D1691" s="93" t="str">
        <f>IF(ISNUMBER(C1691),VLOOKUP(C1691,Approaches,2,0),"")</f>
        <v/>
      </c>
      <c r="E1691" s="83">
        <v>6</v>
      </c>
      <c r="F1691" s="16"/>
      <c r="G1691" s="17"/>
      <c r="H1691" s="110"/>
      <c r="I1691" s="19"/>
      <c r="J1691" s="17"/>
      <c r="K1691" s="94"/>
      <c r="L1691" s="89"/>
      <c r="M1691" s="16"/>
    </row>
    <row r="1692" spans="1:13" s="86" customFormat="1" ht="13.5">
      <c r="A1692" s="79"/>
      <c r="B1692" s="95" t="s">
        <v>355</v>
      </c>
      <c r="C1692" s="109"/>
      <c r="D1692" s="93" t="str">
        <f>IF(ISNUMBER(C1692),VLOOKUP(C1692,Approaches,2,0),"")</f>
        <v/>
      </c>
      <c r="E1692" s="83">
        <v>7</v>
      </c>
      <c r="F1692" s="16"/>
      <c r="G1692" s="17"/>
      <c r="H1692" s="110"/>
      <c r="I1692" s="19"/>
      <c r="J1692" s="17"/>
      <c r="K1692" s="94"/>
      <c r="L1692" s="89"/>
      <c r="M1692" s="16"/>
    </row>
    <row r="1693" spans="1:13" s="86" customFormat="1" ht="13.5">
      <c r="A1693" s="79"/>
      <c r="B1693" s="95" t="s">
        <v>355</v>
      </c>
      <c r="C1693" s="109"/>
      <c r="D1693" s="93" t="str">
        <f>IF(ISNUMBER(C1693),VLOOKUP(C1693,Approaches,2,0),"")</f>
        <v/>
      </c>
      <c r="E1693" s="83">
        <v>8</v>
      </c>
      <c r="F1693" s="16"/>
      <c r="G1693" s="17"/>
      <c r="H1693" s="110"/>
      <c r="I1693" s="19"/>
      <c r="J1693" s="17"/>
      <c r="K1693" s="94"/>
      <c r="L1693" s="89"/>
      <c r="M1693" s="16"/>
    </row>
    <row r="1694" spans="1:13" s="86" customFormat="1" ht="13.5">
      <c r="A1694" s="79"/>
      <c r="B1694" s="95" t="s">
        <v>355</v>
      </c>
      <c r="C1694" s="109"/>
      <c r="D1694" s="97" t="str">
        <f>IF(ISNUMBER(C1694),VLOOKUP(C1694,Approaches,2,0),"")</f>
        <v/>
      </c>
      <c r="E1694" s="83">
        <v>9</v>
      </c>
      <c r="F1694" s="16"/>
      <c r="G1694" s="17"/>
      <c r="H1694" s="110"/>
      <c r="I1694" s="19"/>
      <c r="J1694" s="17"/>
      <c r="K1694" s="94"/>
      <c r="L1694" s="89"/>
      <c r="M1694" s="16"/>
    </row>
    <row r="1695" spans="1:13" s="86" customFormat="1" ht="14.25" thickBot="1">
      <c r="A1695" s="79"/>
      <c r="B1695" s="98"/>
      <c r="C1695" s="98"/>
      <c r="D1695" s="93"/>
      <c r="E1695" s="83">
        <v>10</v>
      </c>
      <c r="F1695" s="16"/>
      <c r="G1695" s="17"/>
      <c r="H1695" s="110"/>
      <c r="I1695" s="20"/>
      <c r="J1695" s="17"/>
      <c r="K1695" s="94"/>
      <c r="L1695" s="89"/>
      <c r="M1695" s="16"/>
    </row>
    <row r="1696" spans="1:13" s="86" customFormat="1" ht="14.25" thickBot="1">
      <c r="A1696" s="79" t="str">
        <f>IF(B1696="Code",1+MAX(A$5:A1690),"")</f>
        <v/>
      </c>
      <c r="B1696" s="99"/>
      <c r="C1696" s="99"/>
      <c r="D1696" s="99"/>
      <c r="E1696" s="100"/>
      <c r="F1696" s="101"/>
      <c r="G1696" s="99" t="s">
        <v>259</v>
      </c>
      <c r="H1696" s="102">
        <f>B1686</f>
        <v>1501141</v>
      </c>
      <c r="I1696" s="111"/>
      <c r="J1696" s="100" t="s">
        <v>317</v>
      </c>
      <c r="K1696" s="100"/>
      <c r="L1696" s="100"/>
      <c r="M1696" s="100"/>
    </row>
    <row r="1697" spans="1:13" s="86" customFormat="1" ht="14.25" thickBot="1">
      <c r="A1697" s="79">
        <f>IF(B1697="Code",1+MAX(A$5:A1696),"")</f>
        <v>142</v>
      </c>
      <c r="B1697" s="80" t="s">
        <v>254</v>
      </c>
      <c r="C1697" s="80"/>
      <c r="D1697" s="81" t="s">
        <v>255</v>
      </c>
      <c r="E1697" s="82"/>
      <c r="F1697" s="81" t="s">
        <v>256</v>
      </c>
      <c r="G1697" s="81" t="s">
        <v>257</v>
      </c>
      <c r="H1697" s="82" t="s">
        <v>253</v>
      </c>
      <c r="I1697" s="82" t="s">
        <v>258</v>
      </c>
      <c r="J1697" s="82" t="s">
        <v>316</v>
      </c>
      <c r="K1697" s="83"/>
      <c r="L1697" s="84" t="str">
        <f>IF(AND(ISNUMBER(I1708),ISNUMBER(H1708)),"OK","")</f>
        <v/>
      </c>
      <c r="M1697" s="85"/>
    </row>
    <row r="1698" spans="1:13" s="86" customFormat="1" ht="13.5">
      <c r="A1698" s="79" t="str">
        <f>IF(B1698="Code",1+MAX(A$5:A1697),"")</f>
        <v/>
      </c>
      <c r="B1698" s="87">
        <f>VLOOKUP(A1697,BasicHeadings,2,0)</f>
        <v>1501151</v>
      </c>
      <c r="C1698" s="88"/>
      <c r="D1698" s="87" t="str">
        <f>VLOOKUP(B1698,Step1EN,2,0)</f>
        <v>Other manufactured goods n.e.c.</v>
      </c>
      <c r="E1698" s="83">
        <v>1</v>
      </c>
      <c r="F1698" s="16"/>
      <c r="G1698" s="16"/>
      <c r="H1698" s="17"/>
      <c r="I1698" s="17"/>
      <c r="J1698" s="17" t="s">
        <v>317</v>
      </c>
      <c r="K1698" s="83"/>
      <c r="L1698" s="89"/>
      <c r="M1698" s="16"/>
    </row>
    <row r="1699" spans="1:13" s="86" customFormat="1" ht="15" customHeight="1">
      <c r="A1699" s="79" t="str">
        <f>IF(B1699="Code",1+MAX(A$5:A1698),"")</f>
        <v/>
      </c>
      <c r="B1699" s="90"/>
      <c r="C1699" s="91" t="s">
        <v>307</v>
      </c>
      <c r="D1699" s="90"/>
      <c r="E1699" s="83">
        <v>2</v>
      </c>
      <c r="F1699" s="16"/>
      <c r="G1699" s="16"/>
      <c r="H1699" s="17"/>
      <c r="I1699" s="17"/>
      <c r="J1699" s="17" t="s">
        <v>317</v>
      </c>
      <c r="K1699" s="83"/>
      <c r="L1699" s="89"/>
      <c r="M1699" s="16"/>
    </row>
    <row r="1700" spans="1:13" s="86" customFormat="1" ht="13.5" customHeight="1">
      <c r="A1700" s="79" t="str">
        <f>IF(B1700="Code",1+MAX(A$5:A1699),"")</f>
        <v/>
      </c>
      <c r="B1700" s="92"/>
      <c r="C1700" s="211" t="s">
        <v>356</v>
      </c>
      <c r="D1700" s="212"/>
      <c r="E1700" s="83">
        <v>3</v>
      </c>
      <c r="F1700" s="16"/>
      <c r="G1700" s="16"/>
      <c r="H1700" s="17"/>
      <c r="I1700" s="18"/>
      <c r="J1700" s="17" t="s">
        <v>317</v>
      </c>
      <c r="K1700" s="83"/>
      <c r="L1700" s="89"/>
      <c r="M1700" s="16"/>
    </row>
    <row r="1701" spans="1:13" s="86" customFormat="1" ht="13.5">
      <c r="A1701" s="79" t="str">
        <f>IF(B1701="Code",1+MAX(A$5:A1700),"")</f>
        <v/>
      </c>
      <c r="B1701" s="93"/>
      <c r="C1701" s="213"/>
      <c r="D1701" s="214"/>
      <c r="E1701" s="94">
        <v>4</v>
      </c>
      <c r="F1701" s="16"/>
      <c r="G1701" s="16"/>
      <c r="H1701" s="17"/>
      <c r="I1701" s="17"/>
      <c r="J1701" s="17" t="s">
        <v>317</v>
      </c>
      <c r="K1701" s="83"/>
      <c r="L1701" s="89"/>
      <c r="M1701" s="16"/>
    </row>
    <row r="1702" spans="1:13" s="86" customFormat="1" ht="13.5">
      <c r="A1702" s="79" t="str">
        <f>IF(B1702="Code",1+MAX(A$5:A1701),"")</f>
        <v/>
      </c>
      <c r="B1702" s="95" t="s">
        <v>355</v>
      </c>
      <c r="C1702" s="109"/>
      <c r="D1702" s="96" t="str">
        <f>IF(ISNUMBER(C1702),VLOOKUP(C1702,Approaches,2,0),"")</f>
        <v/>
      </c>
      <c r="E1702" s="83">
        <v>5</v>
      </c>
      <c r="F1702" s="16"/>
      <c r="G1702" s="17"/>
      <c r="H1702" s="110"/>
      <c r="I1702" s="19"/>
      <c r="J1702" s="17" t="s">
        <v>317</v>
      </c>
      <c r="K1702" s="94"/>
      <c r="L1702" s="89"/>
      <c r="M1702" s="16"/>
    </row>
    <row r="1703" spans="1:13" s="86" customFormat="1" ht="13.5">
      <c r="A1703" s="79"/>
      <c r="B1703" s="95" t="s">
        <v>355</v>
      </c>
      <c r="C1703" s="109"/>
      <c r="D1703" s="93" t="str">
        <f>IF(ISNUMBER(C1703),VLOOKUP(C1703,Approaches,2,0),"")</f>
        <v/>
      </c>
      <c r="E1703" s="83">
        <v>6</v>
      </c>
      <c r="F1703" s="16"/>
      <c r="G1703" s="17"/>
      <c r="H1703" s="110"/>
      <c r="I1703" s="19"/>
      <c r="J1703" s="17"/>
      <c r="K1703" s="94"/>
      <c r="L1703" s="89"/>
      <c r="M1703" s="16"/>
    </row>
    <row r="1704" spans="1:13" s="86" customFormat="1" ht="13.5">
      <c r="A1704" s="79"/>
      <c r="B1704" s="95" t="s">
        <v>355</v>
      </c>
      <c r="C1704" s="109"/>
      <c r="D1704" s="93" t="str">
        <f>IF(ISNUMBER(C1704),VLOOKUP(C1704,Approaches,2,0),"")</f>
        <v/>
      </c>
      <c r="E1704" s="83">
        <v>7</v>
      </c>
      <c r="F1704" s="16"/>
      <c r="G1704" s="17"/>
      <c r="H1704" s="110"/>
      <c r="I1704" s="19"/>
      <c r="J1704" s="17"/>
      <c r="K1704" s="94"/>
      <c r="L1704" s="89"/>
      <c r="M1704" s="16"/>
    </row>
    <row r="1705" spans="1:13" s="86" customFormat="1" ht="13.5">
      <c r="A1705" s="79"/>
      <c r="B1705" s="95" t="s">
        <v>355</v>
      </c>
      <c r="C1705" s="109"/>
      <c r="D1705" s="93" t="str">
        <f>IF(ISNUMBER(C1705),VLOOKUP(C1705,Approaches,2,0),"")</f>
        <v/>
      </c>
      <c r="E1705" s="83">
        <v>8</v>
      </c>
      <c r="F1705" s="16"/>
      <c r="G1705" s="17"/>
      <c r="H1705" s="110"/>
      <c r="I1705" s="19"/>
      <c r="J1705" s="17"/>
      <c r="K1705" s="94"/>
      <c r="L1705" s="89"/>
      <c r="M1705" s="16"/>
    </row>
    <row r="1706" spans="1:13" s="86" customFormat="1" ht="13.5">
      <c r="A1706" s="79"/>
      <c r="B1706" s="95" t="s">
        <v>355</v>
      </c>
      <c r="C1706" s="109"/>
      <c r="D1706" s="97" t="str">
        <f>IF(ISNUMBER(C1706),VLOOKUP(C1706,Approaches,2,0),"")</f>
        <v/>
      </c>
      <c r="E1706" s="83">
        <v>9</v>
      </c>
      <c r="F1706" s="16"/>
      <c r="G1706" s="17"/>
      <c r="H1706" s="110"/>
      <c r="I1706" s="19"/>
      <c r="J1706" s="17"/>
      <c r="K1706" s="94"/>
      <c r="L1706" s="89"/>
      <c r="M1706" s="16"/>
    </row>
    <row r="1707" spans="1:13" s="86" customFormat="1" ht="14.25" thickBot="1">
      <c r="A1707" s="79"/>
      <c r="B1707" s="98"/>
      <c r="C1707" s="98"/>
      <c r="D1707" s="93"/>
      <c r="E1707" s="83">
        <v>10</v>
      </c>
      <c r="F1707" s="16"/>
      <c r="G1707" s="17"/>
      <c r="H1707" s="110"/>
      <c r="I1707" s="20"/>
      <c r="J1707" s="17"/>
      <c r="K1707" s="94"/>
      <c r="L1707" s="89"/>
      <c r="M1707" s="16"/>
    </row>
    <row r="1708" spans="1:13" s="86" customFormat="1" ht="14.25" thickBot="1">
      <c r="A1708" s="79" t="str">
        <f>IF(B1708="Code",1+MAX(A$5:A1702),"")</f>
        <v/>
      </c>
      <c r="B1708" s="99"/>
      <c r="C1708" s="99"/>
      <c r="D1708" s="99"/>
      <c r="E1708" s="100"/>
      <c r="F1708" s="101"/>
      <c r="G1708" s="99" t="s">
        <v>259</v>
      </c>
      <c r="H1708" s="102">
        <f>B1698</f>
        <v>1501151</v>
      </c>
      <c r="I1708" s="111"/>
      <c r="J1708" s="100" t="s">
        <v>317</v>
      </c>
      <c r="K1708" s="100"/>
      <c r="L1708" s="100"/>
      <c r="M1708" s="100"/>
    </row>
    <row r="1709" spans="1:13" s="86" customFormat="1" ht="14.25" thickBot="1">
      <c r="A1709" s="79">
        <f>IF(B1709="Code",1+MAX(A$5:A1708),"")</f>
        <v>143</v>
      </c>
      <c r="B1709" s="80" t="s">
        <v>254</v>
      </c>
      <c r="C1709" s="80"/>
      <c r="D1709" s="81" t="s">
        <v>255</v>
      </c>
      <c r="E1709" s="82"/>
      <c r="F1709" s="81" t="s">
        <v>256</v>
      </c>
      <c r="G1709" s="81" t="s">
        <v>257</v>
      </c>
      <c r="H1709" s="82" t="s">
        <v>253</v>
      </c>
      <c r="I1709" s="82" t="s">
        <v>258</v>
      </c>
      <c r="J1709" s="82" t="s">
        <v>316</v>
      </c>
      <c r="K1709" s="83"/>
      <c r="L1709" s="84" t="str">
        <f>IF(AND(ISNUMBER(I1720),ISNUMBER(H1720)),"OK","")</f>
        <v/>
      </c>
      <c r="M1709" s="85"/>
    </row>
    <row r="1710" spans="1:13" s="86" customFormat="1" ht="13.5">
      <c r="A1710" s="79" t="str">
        <f>IF(B1710="Code",1+MAX(A$5:A1709),"")</f>
        <v/>
      </c>
      <c r="B1710" s="87">
        <f>VLOOKUP(A1709,BasicHeadings,2,0)</f>
        <v>1501211</v>
      </c>
      <c r="C1710" s="88"/>
      <c r="D1710" s="87" t="str">
        <f>VLOOKUP(B1710,Step1EN,2,0)</f>
        <v>Motor vehicles, trailers and semi-trailers</v>
      </c>
      <c r="E1710" s="83">
        <v>1</v>
      </c>
      <c r="F1710" s="16"/>
      <c r="G1710" s="16"/>
      <c r="H1710" s="17"/>
      <c r="I1710" s="17"/>
      <c r="J1710" s="17" t="s">
        <v>317</v>
      </c>
      <c r="K1710" s="83"/>
      <c r="L1710" s="89"/>
      <c r="M1710" s="16"/>
    </row>
    <row r="1711" spans="1:13" s="86" customFormat="1" ht="15" customHeight="1">
      <c r="A1711" s="79" t="str">
        <f>IF(B1711="Code",1+MAX(A$5:A1710),"")</f>
        <v/>
      </c>
      <c r="B1711" s="90"/>
      <c r="C1711" s="91" t="s">
        <v>307</v>
      </c>
      <c r="D1711" s="90"/>
      <c r="E1711" s="83">
        <v>2</v>
      </c>
      <c r="F1711" s="16"/>
      <c r="G1711" s="16"/>
      <c r="H1711" s="17"/>
      <c r="I1711" s="17"/>
      <c r="J1711" s="17" t="s">
        <v>317</v>
      </c>
      <c r="K1711" s="83"/>
      <c r="L1711" s="89"/>
      <c r="M1711" s="16"/>
    </row>
    <row r="1712" spans="1:13" s="86" customFormat="1" ht="13.5" customHeight="1">
      <c r="A1712" s="79" t="str">
        <f>IF(B1712="Code",1+MAX(A$5:A1711),"")</f>
        <v/>
      </c>
      <c r="B1712" s="92"/>
      <c r="C1712" s="211" t="s">
        <v>356</v>
      </c>
      <c r="D1712" s="212"/>
      <c r="E1712" s="83">
        <v>3</v>
      </c>
      <c r="F1712" s="16"/>
      <c r="G1712" s="16"/>
      <c r="H1712" s="17"/>
      <c r="I1712" s="18"/>
      <c r="J1712" s="17" t="s">
        <v>317</v>
      </c>
      <c r="K1712" s="83"/>
      <c r="L1712" s="89"/>
      <c r="M1712" s="16"/>
    </row>
    <row r="1713" spans="1:13" s="86" customFormat="1" ht="13.5">
      <c r="A1713" s="79" t="str">
        <f>IF(B1713="Code",1+MAX(A$5:A1712),"")</f>
        <v/>
      </c>
      <c r="B1713" s="93"/>
      <c r="C1713" s="213"/>
      <c r="D1713" s="214"/>
      <c r="E1713" s="94">
        <v>4</v>
      </c>
      <c r="F1713" s="16"/>
      <c r="G1713" s="16"/>
      <c r="H1713" s="17"/>
      <c r="I1713" s="17"/>
      <c r="J1713" s="17" t="s">
        <v>317</v>
      </c>
      <c r="K1713" s="83"/>
      <c r="L1713" s="89"/>
      <c r="M1713" s="16"/>
    </row>
    <row r="1714" spans="1:13" s="86" customFormat="1" ht="13.5">
      <c r="A1714" s="79" t="str">
        <f>IF(B1714="Code",1+MAX(A$5:A1713),"")</f>
        <v/>
      </c>
      <c r="B1714" s="95" t="s">
        <v>355</v>
      </c>
      <c r="C1714" s="109"/>
      <c r="D1714" s="96" t="str">
        <f>IF(ISNUMBER(C1714),VLOOKUP(C1714,Approaches,2,0),"")</f>
        <v/>
      </c>
      <c r="E1714" s="83">
        <v>5</v>
      </c>
      <c r="F1714" s="16"/>
      <c r="G1714" s="17"/>
      <c r="H1714" s="110"/>
      <c r="I1714" s="19"/>
      <c r="J1714" s="17" t="s">
        <v>317</v>
      </c>
      <c r="K1714" s="94"/>
      <c r="L1714" s="89"/>
      <c r="M1714" s="16"/>
    </row>
    <row r="1715" spans="1:13" s="86" customFormat="1" ht="13.5">
      <c r="A1715" s="79"/>
      <c r="B1715" s="95" t="s">
        <v>355</v>
      </c>
      <c r="C1715" s="109"/>
      <c r="D1715" s="93" t="str">
        <f>IF(ISNUMBER(C1715),VLOOKUP(C1715,Approaches,2,0),"")</f>
        <v/>
      </c>
      <c r="E1715" s="83">
        <v>6</v>
      </c>
      <c r="F1715" s="16"/>
      <c r="G1715" s="17"/>
      <c r="H1715" s="110"/>
      <c r="I1715" s="19"/>
      <c r="J1715" s="17"/>
      <c r="K1715" s="94"/>
      <c r="L1715" s="89"/>
      <c r="M1715" s="16"/>
    </row>
    <row r="1716" spans="1:13" s="86" customFormat="1" ht="13.5">
      <c r="A1716" s="79"/>
      <c r="B1716" s="95" t="s">
        <v>355</v>
      </c>
      <c r="C1716" s="109"/>
      <c r="D1716" s="93" t="str">
        <f>IF(ISNUMBER(C1716),VLOOKUP(C1716,Approaches,2,0),"")</f>
        <v/>
      </c>
      <c r="E1716" s="83">
        <v>7</v>
      </c>
      <c r="F1716" s="16"/>
      <c r="G1716" s="17"/>
      <c r="H1716" s="110"/>
      <c r="I1716" s="19"/>
      <c r="J1716" s="17"/>
      <c r="K1716" s="94"/>
      <c r="L1716" s="89"/>
      <c r="M1716" s="16"/>
    </row>
    <row r="1717" spans="1:13" s="86" customFormat="1" ht="13.5">
      <c r="A1717" s="79"/>
      <c r="B1717" s="95" t="s">
        <v>355</v>
      </c>
      <c r="C1717" s="109"/>
      <c r="D1717" s="93" t="str">
        <f>IF(ISNUMBER(C1717),VLOOKUP(C1717,Approaches,2,0),"")</f>
        <v/>
      </c>
      <c r="E1717" s="83">
        <v>8</v>
      </c>
      <c r="F1717" s="16"/>
      <c r="G1717" s="17"/>
      <c r="H1717" s="110"/>
      <c r="I1717" s="19"/>
      <c r="J1717" s="17"/>
      <c r="K1717" s="94"/>
      <c r="L1717" s="89"/>
      <c r="M1717" s="16"/>
    </row>
    <row r="1718" spans="1:13" s="86" customFormat="1" ht="13.5">
      <c r="A1718" s="79"/>
      <c r="B1718" s="95" t="s">
        <v>355</v>
      </c>
      <c r="C1718" s="109"/>
      <c r="D1718" s="97" t="str">
        <f>IF(ISNUMBER(C1718),VLOOKUP(C1718,Approaches,2,0),"")</f>
        <v/>
      </c>
      <c r="E1718" s="83">
        <v>9</v>
      </c>
      <c r="F1718" s="16"/>
      <c r="G1718" s="17"/>
      <c r="H1718" s="110"/>
      <c r="I1718" s="19"/>
      <c r="J1718" s="17"/>
      <c r="K1718" s="94"/>
      <c r="L1718" s="89"/>
      <c r="M1718" s="16"/>
    </row>
    <row r="1719" spans="1:13" s="86" customFormat="1" ht="14.25" thickBot="1">
      <c r="A1719" s="79"/>
      <c r="B1719" s="98"/>
      <c r="C1719" s="98"/>
      <c r="D1719" s="93"/>
      <c r="E1719" s="83">
        <v>10</v>
      </c>
      <c r="F1719" s="16"/>
      <c r="G1719" s="17"/>
      <c r="H1719" s="110"/>
      <c r="I1719" s="20"/>
      <c r="J1719" s="17"/>
      <c r="K1719" s="94"/>
      <c r="L1719" s="89"/>
      <c r="M1719" s="16"/>
    </row>
    <row r="1720" spans="1:13" s="86" customFormat="1" ht="14.25" thickBot="1">
      <c r="A1720" s="79" t="str">
        <f>IF(B1720="Code",1+MAX(A$5:A1714),"")</f>
        <v/>
      </c>
      <c r="B1720" s="99"/>
      <c r="C1720" s="99"/>
      <c r="D1720" s="99"/>
      <c r="E1720" s="100"/>
      <c r="F1720" s="101"/>
      <c r="G1720" s="99" t="s">
        <v>259</v>
      </c>
      <c r="H1720" s="102">
        <f>B1710</f>
        <v>1501211</v>
      </c>
      <c r="I1720" s="111"/>
      <c r="J1720" s="100" t="s">
        <v>317</v>
      </c>
      <c r="K1720" s="100"/>
      <c r="L1720" s="100"/>
      <c r="M1720" s="100"/>
    </row>
    <row r="1721" spans="1:13" s="86" customFormat="1" ht="14.25" thickBot="1">
      <c r="A1721" s="79">
        <f>IF(B1721="Code",1+MAX(A$5:A1720),"")</f>
        <v>144</v>
      </c>
      <c r="B1721" s="80" t="s">
        <v>254</v>
      </c>
      <c r="C1721" s="80"/>
      <c r="D1721" s="81" t="s">
        <v>255</v>
      </c>
      <c r="E1721" s="82"/>
      <c r="F1721" s="81" t="s">
        <v>256</v>
      </c>
      <c r="G1721" s="81" t="s">
        <v>257</v>
      </c>
      <c r="H1721" s="82" t="s">
        <v>253</v>
      </c>
      <c r="I1721" s="82" t="s">
        <v>258</v>
      </c>
      <c r="J1721" s="82" t="s">
        <v>316</v>
      </c>
      <c r="K1721" s="83"/>
      <c r="L1721" s="84" t="str">
        <f>IF(AND(ISNUMBER(I1732),ISNUMBER(H1732)),"OK","")</f>
        <v/>
      </c>
      <c r="M1721" s="85"/>
    </row>
    <row r="1722" spans="1:13" s="86" customFormat="1" ht="13.5">
      <c r="A1722" s="79" t="str">
        <f>IF(B1722="Code",1+MAX(A$5:A1721),"")</f>
        <v/>
      </c>
      <c r="B1722" s="87">
        <f>VLOOKUP(A1721,BasicHeadings,2,0)</f>
        <v>1501212</v>
      </c>
      <c r="C1722" s="88"/>
      <c r="D1722" s="87" t="str">
        <f>VLOOKUP(B1722,Step1EN,2,0)</f>
        <v>Other road transport</v>
      </c>
      <c r="E1722" s="83">
        <v>1</v>
      </c>
      <c r="F1722" s="16"/>
      <c r="G1722" s="16"/>
      <c r="H1722" s="17"/>
      <c r="I1722" s="17"/>
      <c r="J1722" s="17" t="s">
        <v>317</v>
      </c>
      <c r="K1722" s="83"/>
      <c r="L1722" s="89"/>
      <c r="M1722" s="16"/>
    </row>
    <row r="1723" spans="1:13" s="86" customFormat="1" ht="15" customHeight="1">
      <c r="A1723" s="79" t="str">
        <f>IF(B1723="Code",1+MAX(A$5:A1722),"")</f>
        <v/>
      </c>
      <c r="B1723" s="90"/>
      <c r="C1723" s="91" t="s">
        <v>307</v>
      </c>
      <c r="D1723" s="90"/>
      <c r="E1723" s="83">
        <v>2</v>
      </c>
      <c r="F1723" s="16"/>
      <c r="G1723" s="16"/>
      <c r="H1723" s="17"/>
      <c r="I1723" s="17"/>
      <c r="J1723" s="17" t="s">
        <v>317</v>
      </c>
      <c r="K1723" s="83"/>
      <c r="L1723" s="89"/>
      <c r="M1723" s="16"/>
    </row>
    <row r="1724" spans="1:13" s="86" customFormat="1" ht="13.5" customHeight="1">
      <c r="A1724" s="79" t="str">
        <f>IF(B1724="Code",1+MAX(A$5:A1723),"")</f>
        <v/>
      </c>
      <c r="B1724" s="92"/>
      <c r="C1724" s="211" t="s">
        <v>356</v>
      </c>
      <c r="D1724" s="212"/>
      <c r="E1724" s="83">
        <v>3</v>
      </c>
      <c r="F1724" s="16"/>
      <c r="G1724" s="16"/>
      <c r="H1724" s="17"/>
      <c r="I1724" s="18"/>
      <c r="J1724" s="17" t="s">
        <v>317</v>
      </c>
      <c r="K1724" s="83"/>
      <c r="L1724" s="89"/>
      <c r="M1724" s="16"/>
    </row>
    <row r="1725" spans="1:13" s="86" customFormat="1" ht="13.5">
      <c r="A1725" s="79" t="str">
        <f>IF(B1725="Code",1+MAX(A$5:A1724),"")</f>
        <v/>
      </c>
      <c r="B1725" s="93"/>
      <c r="C1725" s="213"/>
      <c r="D1725" s="214"/>
      <c r="E1725" s="94">
        <v>4</v>
      </c>
      <c r="F1725" s="16"/>
      <c r="G1725" s="16"/>
      <c r="H1725" s="17"/>
      <c r="I1725" s="17"/>
      <c r="J1725" s="17" t="s">
        <v>317</v>
      </c>
      <c r="K1725" s="83"/>
      <c r="L1725" s="89"/>
      <c r="M1725" s="16"/>
    </row>
    <row r="1726" spans="1:13" s="86" customFormat="1" ht="13.5">
      <c r="A1726" s="79" t="str">
        <f>IF(B1726="Code",1+MAX(A$5:A1725),"")</f>
        <v/>
      </c>
      <c r="B1726" s="95" t="s">
        <v>355</v>
      </c>
      <c r="C1726" s="109"/>
      <c r="D1726" s="96" t="str">
        <f>IF(ISNUMBER(C1726),VLOOKUP(C1726,Approaches,2,0),"")</f>
        <v/>
      </c>
      <c r="E1726" s="83">
        <v>5</v>
      </c>
      <c r="F1726" s="16"/>
      <c r="G1726" s="17"/>
      <c r="H1726" s="110"/>
      <c r="I1726" s="19"/>
      <c r="J1726" s="17" t="s">
        <v>317</v>
      </c>
      <c r="K1726" s="94"/>
      <c r="L1726" s="89"/>
      <c r="M1726" s="16"/>
    </row>
    <row r="1727" spans="1:13" s="86" customFormat="1" ht="13.5">
      <c r="A1727" s="79"/>
      <c r="B1727" s="95" t="s">
        <v>355</v>
      </c>
      <c r="C1727" s="109"/>
      <c r="D1727" s="93" t="str">
        <f>IF(ISNUMBER(C1727),VLOOKUP(C1727,Approaches,2,0),"")</f>
        <v/>
      </c>
      <c r="E1727" s="83">
        <v>6</v>
      </c>
      <c r="F1727" s="16"/>
      <c r="G1727" s="17"/>
      <c r="H1727" s="110"/>
      <c r="I1727" s="19"/>
      <c r="J1727" s="17"/>
      <c r="K1727" s="94"/>
      <c r="L1727" s="89"/>
      <c r="M1727" s="16"/>
    </row>
    <row r="1728" spans="1:13" s="86" customFormat="1" ht="13.5">
      <c r="A1728" s="79"/>
      <c r="B1728" s="95" t="s">
        <v>355</v>
      </c>
      <c r="C1728" s="109"/>
      <c r="D1728" s="93" t="str">
        <f>IF(ISNUMBER(C1728),VLOOKUP(C1728,Approaches,2,0),"")</f>
        <v/>
      </c>
      <c r="E1728" s="83">
        <v>7</v>
      </c>
      <c r="F1728" s="16"/>
      <c r="G1728" s="17"/>
      <c r="H1728" s="110"/>
      <c r="I1728" s="19"/>
      <c r="J1728" s="17"/>
      <c r="K1728" s="94"/>
      <c r="L1728" s="89"/>
      <c r="M1728" s="16"/>
    </row>
    <row r="1729" spans="1:13" s="86" customFormat="1" ht="13.5">
      <c r="A1729" s="79"/>
      <c r="B1729" s="95" t="s">
        <v>355</v>
      </c>
      <c r="C1729" s="109"/>
      <c r="D1729" s="93" t="str">
        <f>IF(ISNUMBER(C1729),VLOOKUP(C1729,Approaches,2,0),"")</f>
        <v/>
      </c>
      <c r="E1729" s="83">
        <v>8</v>
      </c>
      <c r="F1729" s="16"/>
      <c r="G1729" s="17"/>
      <c r="H1729" s="110"/>
      <c r="I1729" s="19"/>
      <c r="J1729" s="17"/>
      <c r="K1729" s="94"/>
      <c r="L1729" s="89"/>
      <c r="M1729" s="16"/>
    </row>
    <row r="1730" spans="1:13" s="86" customFormat="1" ht="13.5">
      <c r="A1730" s="79"/>
      <c r="B1730" s="95" t="s">
        <v>355</v>
      </c>
      <c r="C1730" s="109"/>
      <c r="D1730" s="97" t="str">
        <f>IF(ISNUMBER(C1730),VLOOKUP(C1730,Approaches,2,0),"")</f>
        <v/>
      </c>
      <c r="E1730" s="83">
        <v>9</v>
      </c>
      <c r="F1730" s="16"/>
      <c r="G1730" s="17"/>
      <c r="H1730" s="110"/>
      <c r="I1730" s="19"/>
      <c r="J1730" s="17"/>
      <c r="K1730" s="94"/>
      <c r="L1730" s="89"/>
      <c r="M1730" s="16"/>
    </row>
    <row r="1731" spans="1:13" s="86" customFormat="1" ht="14.25" thickBot="1">
      <c r="A1731" s="79"/>
      <c r="B1731" s="98"/>
      <c r="C1731" s="98"/>
      <c r="D1731" s="93"/>
      <c r="E1731" s="83">
        <v>10</v>
      </c>
      <c r="F1731" s="16"/>
      <c r="G1731" s="17"/>
      <c r="H1731" s="110"/>
      <c r="I1731" s="20"/>
      <c r="J1731" s="17"/>
      <c r="K1731" s="94"/>
      <c r="L1731" s="89"/>
      <c r="M1731" s="16"/>
    </row>
    <row r="1732" spans="1:13" s="86" customFormat="1" ht="14.25" thickBot="1">
      <c r="A1732" s="79" t="str">
        <f>IF(B1732="Code",1+MAX(A$5:A1726),"")</f>
        <v/>
      </c>
      <c r="B1732" s="99"/>
      <c r="C1732" s="99"/>
      <c r="D1732" s="99"/>
      <c r="E1732" s="100"/>
      <c r="F1732" s="101"/>
      <c r="G1732" s="99" t="s">
        <v>259</v>
      </c>
      <c r="H1732" s="102">
        <f>B1722</f>
        <v>1501212</v>
      </c>
      <c r="I1732" s="111"/>
      <c r="J1732" s="100" t="s">
        <v>317</v>
      </c>
      <c r="K1732" s="100"/>
      <c r="L1732" s="100"/>
      <c r="M1732" s="100"/>
    </row>
    <row r="1733" spans="1:13" s="86" customFormat="1" ht="14.25" thickBot="1">
      <c r="A1733" s="79">
        <f>IF(B1733="Code",1+MAX(A$5:A1732),"")</f>
        <v>145</v>
      </c>
      <c r="B1733" s="80" t="s">
        <v>254</v>
      </c>
      <c r="C1733" s="80"/>
      <c r="D1733" s="81" t="s">
        <v>255</v>
      </c>
      <c r="E1733" s="82"/>
      <c r="F1733" s="81" t="s">
        <v>256</v>
      </c>
      <c r="G1733" s="81" t="s">
        <v>257</v>
      </c>
      <c r="H1733" s="82" t="s">
        <v>253</v>
      </c>
      <c r="I1733" s="82" t="s">
        <v>258</v>
      </c>
      <c r="J1733" s="82" t="s">
        <v>316</v>
      </c>
      <c r="K1733" s="83"/>
      <c r="L1733" s="84" t="str">
        <f>IF(AND(ISNUMBER(I1744),ISNUMBER(H1744)),"OK","")</f>
        <v/>
      </c>
      <c r="M1733" s="85"/>
    </row>
    <row r="1734" spans="1:13" s="86" customFormat="1" ht="13.5">
      <c r="A1734" s="79" t="str">
        <f>IF(B1734="Code",1+MAX(A$5:A1733),"")</f>
        <v/>
      </c>
      <c r="B1734" s="87">
        <f>VLOOKUP(A1733,BasicHeadings,2,0)</f>
        <v>1501221</v>
      </c>
      <c r="C1734" s="88"/>
      <c r="D1734" s="87" t="str">
        <f>VLOOKUP(B1734,Step1EN,2,0)</f>
        <v>Other transport equipment</v>
      </c>
      <c r="E1734" s="83">
        <v>1</v>
      </c>
      <c r="F1734" s="16"/>
      <c r="G1734" s="16"/>
      <c r="H1734" s="17"/>
      <c r="I1734" s="17"/>
      <c r="J1734" s="17" t="s">
        <v>317</v>
      </c>
      <c r="K1734" s="83"/>
      <c r="L1734" s="89"/>
      <c r="M1734" s="16"/>
    </row>
    <row r="1735" spans="1:13" s="86" customFormat="1" ht="15" customHeight="1">
      <c r="A1735" s="79" t="str">
        <f>IF(B1735="Code",1+MAX(A$5:A1734),"")</f>
        <v/>
      </c>
      <c r="B1735" s="90"/>
      <c r="C1735" s="91" t="s">
        <v>307</v>
      </c>
      <c r="D1735" s="90"/>
      <c r="E1735" s="83">
        <v>2</v>
      </c>
      <c r="F1735" s="16"/>
      <c r="G1735" s="16"/>
      <c r="H1735" s="17"/>
      <c r="I1735" s="17"/>
      <c r="J1735" s="17" t="s">
        <v>317</v>
      </c>
      <c r="K1735" s="83"/>
      <c r="L1735" s="89"/>
      <c r="M1735" s="16"/>
    </row>
    <row r="1736" spans="1:13" s="86" customFormat="1" ht="13.5" customHeight="1">
      <c r="A1736" s="79" t="str">
        <f>IF(B1736="Code",1+MAX(A$5:A1735),"")</f>
        <v/>
      </c>
      <c r="B1736" s="92"/>
      <c r="C1736" s="211" t="s">
        <v>356</v>
      </c>
      <c r="D1736" s="212"/>
      <c r="E1736" s="83">
        <v>3</v>
      </c>
      <c r="F1736" s="16"/>
      <c r="G1736" s="16"/>
      <c r="H1736" s="17"/>
      <c r="I1736" s="18"/>
      <c r="J1736" s="17" t="s">
        <v>317</v>
      </c>
      <c r="K1736" s="83"/>
      <c r="L1736" s="89"/>
      <c r="M1736" s="16"/>
    </row>
    <row r="1737" spans="1:13" s="86" customFormat="1" ht="13.5">
      <c r="A1737" s="79" t="str">
        <f>IF(B1737="Code",1+MAX(A$5:A1736),"")</f>
        <v/>
      </c>
      <c r="B1737" s="93"/>
      <c r="C1737" s="213"/>
      <c r="D1737" s="214"/>
      <c r="E1737" s="94">
        <v>4</v>
      </c>
      <c r="F1737" s="16"/>
      <c r="G1737" s="16"/>
      <c r="H1737" s="17"/>
      <c r="I1737" s="17"/>
      <c r="J1737" s="17" t="s">
        <v>317</v>
      </c>
      <c r="K1737" s="83"/>
      <c r="L1737" s="89"/>
      <c r="M1737" s="16"/>
    </row>
    <row r="1738" spans="1:13" s="86" customFormat="1" ht="13.5">
      <c r="A1738" s="79" t="str">
        <f>IF(B1738="Code",1+MAX(A$5:A1737),"")</f>
        <v/>
      </c>
      <c r="B1738" s="95" t="s">
        <v>355</v>
      </c>
      <c r="C1738" s="109"/>
      <c r="D1738" s="96" t="str">
        <f>IF(ISNUMBER(C1738),VLOOKUP(C1738,Approaches,2,0),"")</f>
        <v/>
      </c>
      <c r="E1738" s="83">
        <v>5</v>
      </c>
      <c r="F1738" s="16"/>
      <c r="G1738" s="17"/>
      <c r="H1738" s="110"/>
      <c r="I1738" s="19"/>
      <c r="J1738" s="17" t="s">
        <v>317</v>
      </c>
      <c r="K1738" s="94"/>
      <c r="L1738" s="89"/>
      <c r="M1738" s="16"/>
    </row>
    <row r="1739" spans="1:13" s="86" customFormat="1" ht="13.5">
      <c r="A1739" s="79"/>
      <c r="B1739" s="95" t="s">
        <v>355</v>
      </c>
      <c r="C1739" s="109"/>
      <c r="D1739" s="93" t="str">
        <f>IF(ISNUMBER(C1739),VLOOKUP(C1739,Approaches,2,0),"")</f>
        <v/>
      </c>
      <c r="E1739" s="83">
        <v>6</v>
      </c>
      <c r="F1739" s="16"/>
      <c r="G1739" s="17"/>
      <c r="H1739" s="110"/>
      <c r="I1739" s="19"/>
      <c r="J1739" s="17"/>
      <c r="K1739" s="94"/>
      <c r="L1739" s="89"/>
      <c r="M1739" s="16"/>
    </row>
    <row r="1740" spans="1:13" s="86" customFormat="1" ht="13.5">
      <c r="A1740" s="79"/>
      <c r="B1740" s="95" t="s">
        <v>355</v>
      </c>
      <c r="C1740" s="109"/>
      <c r="D1740" s="93" t="str">
        <f>IF(ISNUMBER(C1740),VLOOKUP(C1740,Approaches,2,0),"")</f>
        <v/>
      </c>
      <c r="E1740" s="83">
        <v>7</v>
      </c>
      <c r="F1740" s="16"/>
      <c r="G1740" s="17"/>
      <c r="H1740" s="110"/>
      <c r="I1740" s="19"/>
      <c r="J1740" s="17"/>
      <c r="K1740" s="94"/>
      <c r="L1740" s="89"/>
      <c r="M1740" s="16"/>
    </row>
    <row r="1741" spans="1:13" s="86" customFormat="1" ht="13.5">
      <c r="A1741" s="79"/>
      <c r="B1741" s="95" t="s">
        <v>355</v>
      </c>
      <c r="C1741" s="109"/>
      <c r="D1741" s="93" t="str">
        <f>IF(ISNUMBER(C1741),VLOOKUP(C1741,Approaches,2,0),"")</f>
        <v/>
      </c>
      <c r="E1741" s="83">
        <v>8</v>
      </c>
      <c r="F1741" s="16"/>
      <c r="G1741" s="17"/>
      <c r="H1741" s="110"/>
      <c r="I1741" s="19"/>
      <c r="J1741" s="17"/>
      <c r="K1741" s="94"/>
      <c r="L1741" s="89"/>
      <c r="M1741" s="16"/>
    </row>
    <row r="1742" spans="1:13" s="86" customFormat="1" ht="13.5">
      <c r="A1742" s="79"/>
      <c r="B1742" s="95" t="s">
        <v>355</v>
      </c>
      <c r="C1742" s="109"/>
      <c r="D1742" s="97" t="str">
        <f>IF(ISNUMBER(C1742),VLOOKUP(C1742,Approaches,2,0),"")</f>
        <v/>
      </c>
      <c r="E1742" s="83">
        <v>9</v>
      </c>
      <c r="F1742" s="16"/>
      <c r="G1742" s="17"/>
      <c r="H1742" s="110"/>
      <c r="I1742" s="19"/>
      <c r="J1742" s="17"/>
      <c r="K1742" s="94"/>
      <c r="L1742" s="89"/>
      <c r="M1742" s="16"/>
    </row>
    <row r="1743" spans="1:13" s="86" customFormat="1" ht="14.25" thickBot="1">
      <c r="A1743" s="79"/>
      <c r="B1743" s="98"/>
      <c r="C1743" s="98"/>
      <c r="D1743" s="93"/>
      <c r="E1743" s="83">
        <v>10</v>
      </c>
      <c r="F1743" s="16"/>
      <c r="G1743" s="17"/>
      <c r="H1743" s="110"/>
      <c r="I1743" s="20"/>
      <c r="J1743" s="17"/>
      <c r="K1743" s="94"/>
      <c r="L1743" s="89"/>
      <c r="M1743" s="16"/>
    </row>
    <row r="1744" spans="1:13" s="86" customFormat="1" ht="14.25" thickBot="1">
      <c r="A1744" s="79" t="str">
        <f>IF(B1744="Code",1+MAX(A$5:A1738),"")</f>
        <v/>
      </c>
      <c r="B1744" s="99"/>
      <c r="C1744" s="99"/>
      <c r="D1744" s="99"/>
      <c r="E1744" s="100"/>
      <c r="F1744" s="101"/>
      <c r="G1744" s="99" t="s">
        <v>259</v>
      </c>
      <c r="H1744" s="102">
        <f>B1734</f>
        <v>1501221</v>
      </c>
      <c r="I1744" s="111"/>
      <c r="J1744" s="100" t="s">
        <v>317</v>
      </c>
      <c r="K1744" s="100"/>
      <c r="L1744" s="100"/>
      <c r="M1744" s="100"/>
    </row>
    <row r="1745" spans="1:13" s="86" customFormat="1" ht="14.25" thickBot="1">
      <c r="A1745" s="79">
        <f>IF(B1745="Code",1+MAX(A$5:A1744),"")</f>
        <v>146</v>
      </c>
      <c r="B1745" s="80" t="s">
        <v>254</v>
      </c>
      <c r="C1745" s="80"/>
      <c r="D1745" s="81" t="s">
        <v>255</v>
      </c>
      <c r="E1745" s="82"/>
      <c r="F1745" s="81" t="s">
        <v>256</v>
      </c>
      <c r="G1745" s="81" t="s">
        <v>257</v>
      </c>
      <c r="H1745" s="82" t="s">
        <v>253</v>
      </c>
      <c r="I1745" s="82" t="s">
        <v>258</v>
      </c>
      <c r="J1745" s="82" t="s">
        <v>316</v>
      </c>
      <c r="K1745" s="83"/>
      <c r="L1745" s="84" t="str">
        <f>IF(AND(ISNUMBER(I1756),ISNUMBER(H1756)),"OK","")</f>
        <v/>
      </c>
      <c r="M1745" s="85"/>
    </row>
    <row r="1746" spans="1:13" s="86" customFormat="1" ht="13.5">
      <c r="A1746" s="79" t="str">
        <f>IF(B1746="Code",1+MAX(A$5:A1745),"")</f>
        <v/>
      </c>
      <c r="B1746" s="87">
        <f>VLOOKUP(A1745,BasicHeadings,2,0)</f>
        <v>1502111</v>
      </c>
      <c r="C1746" s="88"/>
      <c r="D1746" s="87" t="str">
        <f>VLOOKUP(B1746,Step1EN,2,0)</f>
        <v>Residential buildings</v>
      </c>
      <c r="E1746" s="83">
        <v>1</v>
      </c>
      <c r="F1746" s="16"/>
      <c r="G1746" s="16"/>
      <c r="H1746" s="17"/>
      <c r="I1746" s="17"/>
      <c r="J1746" s="17" t="s">
        <v>317</v>
      </c>
      <c r="K1746" s="83"/>
      <c r="L1746" s="89"/>
      <c r="M1746" s="16"/>
    </row>
    <row r="1747" spans="1:13" s="86" customFormat="1" ht="15" customHeight="1">
      <c r="A1747" s="79" t="str">
        <f>IF(B1747="Code",1+MAX(A$5:A1746),"")</f>
        <v/>
      </c>
      <c r="B1747" s="90"/>
      <c r="C1747" s="91" t="s">
        <v>307</v>
      </c>
      <c r="D1747" s="90"/>
      <c r="E1747" s="83">
        <v>2</v>
      </c>
      <c r="F1747" s="16"/>
      <c r="G1747" s="16"/>
      <c r="H1747" s="17"/>
      <c r="I1747" s="17"/>
      <c r="J1747" s="17" t="s">
        <v>317</v>
      </c>
      <c r="K1747" s="83"/>
      <c r="L1747" s="89"/>
      <c r="M1747" s="16"/>
    </row>
    <row r="1748" spans="1:13" s="86" customFormat="1" ht="13.5" customHeight="1">
      <c r="A1748" s="79" t="str">
        <f>IF(B1748="Code",1+MAX(A$5:A1747),"")</f>
        <v/>
      </c>
      <c r="B1748" s="92"/>
      <c r="C1748" s="211" t="s">
        <v>356</v>
      </c>
      <c r="D1748" s="212"/>
      <c r="E1748" s="83">
        <v>3</v>
      </c>
      <c r="F1748" s="16"/>
      <c r="G1748" s="16"/>
      <c r="H1748" s="17"/>
      <c r="I1748" s="18"/>
      <c r="J1748" s="17" t="s">
        <v>317</v>
      </c>
      <c r="K1748" s="83"/>
      <c r="L1748" s="89"/>
      <c r="M1748" s="16"/>
    </row>
    <row r="1749" spans="1:13" s="86" customFormat="1" ht="13.5">
      <c r="A1749" s="79" t="str">
        <f>IF(B1749="Code",1+MAX(A$5:A1748),"")</f>
        <v/>
      </c>
      <c r="B1749" s="93"/>
      <c r="C1749" s="213"/>
      <c r="D1749" s="214"/>
      <c r="E1749" s="94">
        <v>4</v>
      </c>
      <c r="F1749" s="16"/>
      <c r="G1749" s="16"/>
      <c r="H1749" s="17"/>
      <c r="I1749" s="17"/>
      <c r="J1749" s="17" t="s">
        <v>317</v>
      </c>
      <c r="K1749" s="83"/>
      <c r="L1749" s="89"/>
      <c r="M1749" s="16"/>
    </row>
    <row r="1750" spans="1:13" s="86" customFormat="1" ht="13.5">
      <c r="A1750" s="79" t="str">
        <f>IF(B1750="Code",1+MAX(A$5:A1749),"")</f>
        <v/>
      </c>
      <c r="B1750" s="95" t="s">
        <v>355</v>
      </c>
      <c r="C1750" s="109"/>
      <c r="D1750" s="96" t="str">
        <f>IF(ISNUMBER(C1750),VLOOKUP(C1750,Approaches,2,0),"")</f>
        <v/>
      </c>
      <c r="E1750" s="83">
        <v>5</v>
      </c>
      <c r="F1750" s="16"/>
      <c r="G1750" s="17"/>
      <c r="H1750" s="110"/>
      <c r="I1750" s="19"/>
      <c r="J1750" s="17" t="s">
        <v>317</v>
      </c>
      <c r="K1750" s="94"/>
      <c r="L1750" s="89"/>
      <c r="M1750" s="16"/>
    </row>
    <row r="1751" spans="1:13" s="86" customFormat="1" ht="13.5">
      <c r="A1751" s="79"/>
      <c r="B1751" s="95" t="s">
        <v>355</v>
      </c>
      <c r="C1751" s="109"/>
      <c r="D1751" s="93" t="str">
        <f>IF(ISNUMBER(C1751),VLOOKUP(C1751,Approaches,2,0),"")</f>
        <v/>
      </c>
      <c r="E1751" s="83">
        <v>6</v>
      </c>
      <c r="F1751" s="16"/>
      <c r="G1751" s="17"/>
      <c r="H1751" s="110"/>
      <c r="I1751" s="19"/>
      <c r="J1751" s="17"/>
      <c r="K1751" s="94"/>
      <c r="L1751" s="89"/>
      <c r="M1751" s="16"/>
    </row>
    <row r="1752" spans="1:13" s="86" customFormat="1" ht="13.5">
      <c r="A1752" s="79"/>
      <c r="B1752" s="95" t="s">
        <v>355</v>
      </c>
      <c r="C1752" s="109"/>
      <c r="D1752" s="93" t="str">
        <f>IF(ISNUMBER(C1752),VLOOKUP(C1752,Approaches,2,0),"")</f>
        <v/>
      </c>
      <c r="E1752" s="83">
        <v>7</v>
      </c>
      <c r="F1752" s="16"/>
      <c r="G1752" s="17"/>
      <c r="H1752" s="110"/>
      <c r="I1752" s="19"/>
      <c r="J1752" s="17"/>
      <c r="K1752" s="94"/>
      <c r="L1752" s="89"/>
      <c r="M1752" s="16"/>
    </row>
    <row r="1753" spans="1:13" s="86" customFormat="1" ht="13.5">
      <c r="A1753" s="79"/>
      <c r="B1753" s="95" t="s">
        <v>355</v>
      </c>
      <c r="C1753" s="109"/>
      <c r="D1753" s="93" t="str">
        <f>IF(ISNUMBER(C1753),VLOOKUP(C1753,Approaches,2,0),"")</f>
        <v/>
      </c>
      <c r="E1753" s="83">
        <v>8</v>
      </c>
      <c r="F1753" s="16"/>
      <c r="G1753" s="17"/>
      <c r="H1753" s="110"/>
      <c r="I1753" s="19"/>
      <c r="J1753" s="17"/>
      <c r="K1753" s="94"/>
      <c r="L1753" s="89"/>
      <c r="M1753" s="16"/>
    </row>
    <row r="1754" spans="1:13" s="86" customFormat="1" ht="13.5">
      <c r="A1754" s="79"/>
      <c r="B1754" s="95" t="s">
        <v>355</v>
      </c>
      <c r="C1754" s="109"/>
      <c r="D1754" s="97" t="str">
        <f>IF(ISNUMBER(C1754),VLOOKUP(C1754,Approaches,2,0),"")</f>
        <v/>
      </c>
      <c r="E1754" s="83">
        <v>9</v>
      </c>
      <c r="F1754" s="16"/>
      <c r="G1754" s="17"/>
      <c r="H1754" s="110"/>
      <c r="I1754" s="19"/>
      <c r="J1754" s="17"/>
      <c r="K1754" s="94"/>
      <c r="L1754" s="89"/>
      <c r="M1754" s="16"/>
    </row>
    <row r="1755" spans="1:13" s="86" customFormat="1" ht="14.25" thickBot="1">
      <c r="A1755" s="79"/>
      <c r="B1755" s="98"/>
      <c r="C1755" s="98"/>
      <c r="D1755" s="93"/>
      <c r="E1755" s="83">
        <v>10</v>
      </c>
      <c r="F1755" s="16"/>
      <c r="G1755" s="17"/>
      <c r="H1755" s="110"/>
      <c r="I1755" s="20"/>
      <c r="J1755" s="17"/>
      <c r="K1755" s="94"/>
      <c r="L1755" s="89"/>
      <c r="M1755" s="16"/>
    </row>
    <row r="1756" spans="1:13" s="86" customFormat="1" ht="14.25" thickBot="1">
      <c r="A1756" s="79" t="str">
        <f>IF(B1756="Code",1+MAX(A$5:A1750),"")</f>
        <v/>
      </c>
      <c r="B1756" s="99"/>
      <c r="C1756" s="99"/>
      <c r="D1756" s="99"/>
      <c r="E1756" s="100"/>
      <c r="F1756" s="101"/>
      <c r="G1756" s="99" t="s">
        <v>259</v>
      </c>
      <c r="H1756" s="102">
        <f>B1746</f>
        <v>1502111</v>
      </c>
      <c r="I1756" s="111"/>
      <c r="J1756" s="100" t="s">
        <v>317</v>
      </c>
      <c r="K1756" s="100"/>
      <c r="L1756" s="100"/>
      <c r="M1756" s="100"/>
    </row>
    <row r="1757" spans="1:13" s="86" customFormat="1" ht="14.25" thickBot="1">
      <c r="A1757" s="79">
        <f>IF(B1757="Code",1+MAX(A$5:A1756),"")</f>
        <v>147</v>
      </c>
      <c r="B1757" s="80" t="s">
        <v>254</v>
      </c>
      <c r="C1757" s="80"/>
      <c r="D1757" s="81" t="s">
        <v>255</v>
      </c>
      <c r="E1757" s="82"/>
      <c r="F1757" s="81" t="s">
        <v>256</v>
      </c>
      <c r="G1757" s="81" t="s">
        <v>257</v>
      </c>
      <c r="H1757" s="82" t="s">
        <v>253</v>
      </c>
      <c r="I1757" s="82" t="s">
        <v>258</v>
      </c>
      <c r="J1757" s="82" t="s">
        <v>316</v>
      </c>
      <c r="K1757" s="83"/>
      <c r="L1757" s="84" t="str">
        <f>IF(AND(ISNUMBER(I1768),ISNUMBER(H1768)),"OK","")</f>
        <v/>
      </c>
      <c r="M1757" s="85"/>
    </row>
    <row r="1758" spans="1:13" s="86" customFormat="1" ht="13.5">
      <c r="A1758" s="79" t="str">
        <f>IF(B1758="Code",1+MAX(A$5:A1757),"")</f>
        <v/>
      </c>
      <c r="B1758" s="87">
        <f>VLOOKUP(A1757,BasicHeadings,2,0)</f>
        <v>1502211</v>
      </c>
      <c r="C1758" s="88"/>
      <c r="D1758" s="87" t="str">
        <f>VLOOKUP(B1758,Step1EN,2,0)</f>
        <v>Non-residential buildings</v>
      </c>
      <c r="E1758" s="83">
        <v>1</v>
      </c>
      <c r="F1758" s="16"/>
      <c r="G1758" s="16"/>
      <c r="H1758" s="17"/>
      <c r="I1758" s="17"/>
      <c r="J1758" s="17" t="s">
        <v>317</v>
      </c>
      <c r="K1758" s="83"/>
      <c r="L1758" s="89"/>
      <c r="M1758" s="16"/>
    </row>
    <row r="1759" spans="1:13" s="86" customFormat="1" ht="15" customHeight="1">
      <c r="A1759" s="79" t="str">
        <f>IF(B1759="Code",1+MAX(A$5:A1758),"")</f>
        <v/>
      </c>
      <c r="B1759" s="90"/>
      <c r="C1759" s="91" t="s">
        <v>307</v>
      </c>
      <c r="D1759" s="90"/>
      <c r="E1759" s="83">
        <v>2</v>
      </c>
      <c r="F1759" s="16"/>
      <c r="G1759" s="16"/>
      <c r="H1759" s="17"/>
      <c r="I1759" s="17"/>
      <c r="J1759" s="17" t="s">
        <v>317</v>
      </c>
      <c r="K1759" s="83"/>
      <c r="L1759" s="89"/>
      <c r="M1759" s="16"/>
    </row>
    <row r="1760" spans="1:13" s="86" customFormat="1" ht="13.5" customHeight="1">
      <c r="A1760" s="79" t="str">
        <f>IF(B1760="Code",1+MAX(A$5:A1759),"")</f>
        <v/>
      </c>
      <c r="B1760" s="92"/>
      <c r="C1760" s="211" t="s">
        <v>356</v>
      </c>
      <c r="D1760" s="212"/>
      <c r="E1760" s="83">
        <v>3</v>
      </c>
      <c r="F1760" s="16"/>
      <c r="G1760" s="16"/>
      <c r="H1760" s="17"/>
      <c r="I1760" s="18"/>
      <c r="J1760" s="17" t="s">
        <v>317</v>
      </c>
      <c r="K1760" s="83"/>
      <c r="L1760" s="89"/>
      <c r="M1760" s="16"/>
    </row>
    <row r="1761" spans="1:13" s="86" customFormat="1" ht="13.5">
      <c r="A1761" s="79" t="str">
        <f>IF(B1761="Code",1+MAX(A$5:A1760),"")</f>
        <v/>
      </c>
      <c r="B1761" s="93"/>
      <c r="C1761" s="213"/>
      <c r="D1761" s="214"/>
      <c r="E1761" s="94">
        <v>4</v>
      </c>
      <c r="F1761" s="16"/>
      <c r="G1761" s="16"/>
      <c r="H1761" s="17"/>
      <c r="I1761" s="17"/>
      <c r="J1761" s="17" t="s">
        <v>317</v>
      </c>
      <c r="K1761" s="83"/>
      <c r="L1761" s="89"/>
      <c r="M1761" s="16"/>
    </row>
    <row r="1762" spans="1:13" s="86" customFormat="1" ht="13.5">
      <c r="A1762" s="79" t="str">
        <f>IF(B1762="Code",1+MAX(A$5:A1761),"")</f>
        <v/>
      </c>
      <c r="B1762" s="95" t="s">
        <v>355</v>
      </c>
      <c r="C1762" s="109"/>
      <c r="D1762" s="96" t="str">
        <f>IF(ISNUMBER(C1762),VLOOKUP(C1762,Approaches,2,0),"")</f>
        <v/>
      </c>
      <c r="E1762" s="83">
        <v>5</v>
      </c>
      <c r="F1762" s="16"/>
      <c r="G1762" s="17"/>
      <c r="H1762" s="110"/>
      <c r="I1762" s="19"/>
      <c r="J1762" s="17" t="s">
        <v>317</v>
      </c>
      <c r="K1762" s="94"/>
      <c r="L1762" s="89"/>
      <c r="M1762" s="16"/>
    </row>
    <row r="1763" spans="1:13" s="86" customFormat="1" ht="13.5">
      <c r="A1763" s="79"/>
      <c r="B1763" s="95" t="s">
        <v>355</v>
      </c>
      <c r="C1763" s="109"/>
      <c r="D1763" s="93" t="str">
        <f>IF(ISNUMBER(C1763),VLOOKUP(C1763,Approaches,2,0),"")</f>
        <v/>
      </c>
      <c r="E1763" s="83">
        <v>6</v>
      </c>
      <c r="F1763" s="16"/>
      <c r="G1763" s="17"/>
      <c r="H1763" s="110"/>
      <c r="I1763" s="19"/>
      <c r="J1763" s="17"/>
      <c r="K1763" s="94"/>
      <c r="L1763" s="89"/>
      <c r="M1763" s="16"/>
    </row>
    <row r="1764" spans="1:13" s="86" customFormat="1" ht="13.5">
      <c r="A1764" s="79"/>
      <c r="B1764" s="95" t="s">
        <v>355</v>
      </c>
      <c r="C1764" s="109"/>
      <c r="D1764" s="93" t="str">
        <f>IF(ISNUMBER(C1764),VLOOKUP(C1764,Approaches,2,0),"")</f>
        <v/>
      </c>
      <c r="E1764" s="83">
        <v>7</v>
      </c>
      <c r="F1764" s="16"/>
      <c r="G1764" s="17"/>
      <c r="H1764" s="110"/>
      <c r="I1764" s="19"/>
      <c r="J1764" s="17"/>
      <c r="K1764" s="94"/>
      <c r="L1764" s="89"/>
      <c r="M1764" s="16"/>
    </row>
    <row r="1765" spans="1:13" s="86" customFormat="1" ht="13.5">
      <c r="A1765" s="79"/>
      <c r="B1765" s="95" t="s">
        <v>355</v>
      </c>
      <c r="C1765" s="109"/>
      <c r="D1765" s="93" t="str">
        <f>IF(ISNUMBER(C1765),VLOOKUP(C1765,Approaches,2,0),"")</f>
        <v/>
      </c>
      <c r="E1765" s="83">
        <v>8</v>
      </c>
      <c r="F1765" s="16"/>
      <c r="G1765" s="17"/>
      <c r="H1765" s="110"/>
      <c r="I1765" s="19"/>
      <c r="J1765" s="17"/>
      <c r="K1765" s="94"/>
      <c r="L1765" s="89"/>
      <c r="M1765" s="16"/>
    </row>
    <row r="1766" spans="1:13" s="86" customFormat="1" ht="13.5">
      <c r="A1766" s="79"/>
      <c r="B1766" s="95" t="s">
        <v>355</v>
      </c>
      <c r="C1766" s="109"/>
      <c r="D1766" s="97" t="str">
        <f>IF(ISNUMBER(C1766),VLOOKUP(C1766,Approaches,2,0),"")</f>
        <v/>
      </c>
      <c r="E1766" s="83">
        <v>9</v>
      </c>
      <c r="F1766" s="16"/>
      <c r="G1766" s="17"/>
      <c r="H1766" s="110"/>
      <c r="I1766" s="19"/>
      <c r="J1766" s="17"/>
      <c r="K1766" s="94"/>
      <c r="L1766" s="89"/>
      <c r="M1766" s="16"/>
    </row>
    <row r="1767" spans="1:13" s="86" customFormat="1" ht="14.25" thickBot="1">
      <c r="A1767" s="79"/>
      <c r="B1767" s="98"/>
      <c r="C1767" s="98"/>
      <c r="D1767" s="93"/>
      <c r="E1767" s="83">
        <v>10</v>
      </c>
      <c r="F1767" s="16"/>
      <c r="G1767" s="17"/>
      <c r="H1767" s="110"/>
      <c r="I1767" s="20"/>
      <c r="J1767" s="17"/>
      <c r="K1767" s="94"/>
      <c r="L1767" s="89"/>
      <c r="M1767" s="16"/>
    </row>
    <row r="1768" spans="1:13" s="86" customFormat="1" ht="14.25" thickBot="1">
      <c r="A1768" s="79" t="str">
        <f>IF(B1768="Code",1+MAX(A$5:A1762),"")</f>
        <v/>
      </c>
      <c r="B1768" s="99"/>
      <c r="C1768" s="99"/>
      <c r="D1768" s="99"/>
      <c r="E1768" s="100"/>
      <c r="F1768" s="101"/>
      <c r="G1768" s="99" t="s">
        <v>259</v>
      </c>
      <c r="H1768" s="102">
        <f>B1758</f>
        <v>1502211</v>
      </c>
      <c r="I1768" s="111"/>
      <c r="J1768" s="100" t="s">
        <v>317</v>
      </c>
      <c r="K1768" s="100"/>
      <c r="L1768" s="100"/>
      <c r="M1768" s="100"/>
    </row>
    <row r="1769" spans="1:13" s="86" customFormat="1" ht="14.25" thickBot="1">
      <c r="A1769" s="79">
        <f>IF(B1769="Code",1+MAX(A$5:A1768),"")</f>
        <v>148</v>
      </c>
      <c r="B1769" s="80" t="s">
        <v>254</v>
      </c>
      <c r="C1769" s="80"/>
      <c r="D1769" s="81" t="s">
        <v>255</v>
      </c>
      <c r="E1769" s="82"/>
      <c r="F1769" s="81" t="s">
        <v>256</v>
      </c>
      <c r="G1769" s="81" t="s">
        <v>257</v>
      </c>
      <c r="H1769" s="82" t="s">
        <v>253</v>
      </c>
      <c r="I1769" s="82" t="s">
        <v>258</v>
      </c>
      <c r="J1769" s="82" t="s">
        <v>316</v>
      </c>
      <c r="K1769" s="83"/>
      <c r="L1769" s="84" t="str">
        <f>IF(AND(ISNUMBER(I1780),ISNUMBER(H1780)),"OK","")</f>
        <v/>
      </c>
      <c r="M1769" s="85"/>
    </row>
    <row r="1770" spans="1:13" s="86" customFormat="1" ht="13.5">
      <c r="A1770" s="79" t="str">
        <f>IF(B1770="Code",1+MAX(A$5:A1769),"")</f>
        <v/>
      </c>
      <c r="B1770" s="87">
        <f>VLOOKUP(A1769,BasicHeadings,2,0)</f>
        <v>1502311</v>
      </c>
      <c r="C1770" s="88"/>
      <c r="D1770" s="87" t="str">
        <f>VLOOKUP(B1770,Step1EN,2,0)</f>
        <v>Civil engineering works</v>
      </c>
      <c r="E1770" s="83">
        <v>1</v>
      </c>
      <c r="F1770" s="16"/>
      <c r="G1770" s="16"/>
      <c r="H1770" s="17"/>
      <c r="I1770" s="17"/>
      <c r="J1770" s="17" t="s">
        <v>317</v>
      </c>
      <c r="K1770" s="83"/>
      <c r="L1770" s="89"/>
      <c r="M1770" s="16"/>
    </row>
    <row r="1771" spans="1:13" s="86" customFormat="1" ht="15" customHeight="1">
      <c r="A1771" s="79" t="str">
        <f>IF(B1771="Code",1+MAX(A$5:A1770),"")</f>
        <v/>
      </c>
      <c r="B1771" s="90"/>
      <c r="C1771" s="91" t="s">
        <v>307</v>
      </c>
      <c r="D1771" s="90"/>
      <c r="E1771" s="83">
        <v>2</v>
      </c>
      <c r="F1771" s="16"/>
      <c r="G1771" s="16"/>
      <c r="H1771" s="17"/>
      <c r="I1771" s="17"/>
      <c r="J1771" s="17" t="s">
        <v>317</v>
      </c>
      <c r="K1771" s="83"/>
      <c r="L1771" s="89"/>
      <c r="M1771" s="16"/>
    </row>
    <row r="1772" spans="1:13" s="86" customFormat="1" ht="13.5" customHeight="1">
      <c r="A1772" s="79" t="str">
        <f>IF(B1772="Code",1+MAX(A$5:A1771),"")</f>
        <v/>
      </c>
      <c r="B1772" s="92"/>
      <c r="C1772" s="211" t="s">
        <v>356</v>
      </c>
      <c r="D1772" s="212"/>
      <c r="E1772" s="83">
        <v>3</v>
      </c>
      <c r="F1772" s="16"/>
      <c r="G1772" s="16"/>
      <c r="H1772" s="17"/>
      <c r="I1772" s="18"/>
      <c r="J1772" s="17" t="s">
        <v>317</v>
      </c>
      <c r="K1772" s="83"/>
      <c r="L1772" s="89"/>
      <c r="M1772" s="16"/>
    </row>
    <row r="1773" spans="1:13" s="86" customFormat="1" ht="13.5">
      <c r="A1773" s="79" t="str">
        <f>IF(B1773="Code",1+MAX(A$5:A1772),"")</f>
        <v/>
      </c>
      <c r="B1773" s="93"/>
      <c r="C1773" s="213"/>
      <c r="D1773" s="214"/>
      <c r="E1773" s="94">
        <v>4</v>
      </c>
      <c r="F1773" s="16"/>
      <c r="G1773" s="16"/>
      <c r="H1773" s="17"/>
      <c r="I1773" s="17"/>
      <c r="J1773" s="17" t="s">
        <v>317</v>
      </c>
      <c r="K1773" s="83"/>
      <c r="L1773" s="89"/>
      <c r="M1773" s="16"/>
    </row>
    <row r="1774" spans="1:13" s="86" customFormat="1" ht="13.5">
      <c r="A1774" s="79" t="str">
        <f>IF(B1774="Code",1+MAX(A$5:A1773),"")</f>
        <v/>
      </c>
      <c r="B1774" s="95" t="s">
        <v>355</v>
      </c>
      <c r="C1774" s="109"/>
      <c r="D1774" s="96" t="str">
        <f>IF(ISNUMBER(C1774),VLOOKUP(C1774,Approaches,2,0),"")</f>
        <v/>
      </c>
      <c r="E1774" s="83">
        <v>5</v>
      </c>
      <c r="F1774" s="16"/>
      <c r="G1774" s="17"/>
      <c r="H1774" s="110"/>
      <c r="I1774" s="19"/>
      <c r="J1774" s="17" t="s">
        <v>317</v>
      </c>
      <c r="K1774" s="94"/>
      <c r="L1774" s="89"/>
      <c r="M1774" s="16"/>
    </row>
    <row r="1775" spans="1:13" s="86" customFormat="1" ht="13.5">
      <c r="A1775" s="79"/>
      <c r="B1775" s="95" t="s">
        <v>355</v>
      </c>
      <c r="C1775" s="109"/>
      <c r="D1775" s="93" t="str">
        <f>IF(ISNUMBER(C1775),VLOOKUP(C1775,Approaches,2,0),"")</f>
        <v/>
      </c>
      <c r="E1775" s="83">
        <v>6</v>
      </c>
      <c r="F1775" s="16"/>
      <c r="G1775" s="17"/>
      <c r="H1775" s="110"/>
      <c r="I1775" s="19"/>
      <c r="J1775" s="17"/>
      <c r="K1775" s="94"/>
      <c r="L1775" s="89"/>
      <c r="M1775" s="16"/>
    </row>
    <row r="1776" spans="1:13" s="86" customFormat="1" ht="13.5">
      <c r="A1776" s="79"/>
      <c r="B1776" s="95" t="s">
        <v>355</v>
      </c>
      <c r="C1776" s="109"/>
      <c r="D1776" s="93" t="str">
        <f>IF(ISNUMBER(C1776),VLOOKUP(C1776,Approaches,2,0),"")</f>
        <v/>
      </c>
      <c r="E1776" s="83">
        <v>7</v>
      </c>
      <c r="F1776" s="16"/>
      <c r="G1776" s="17"/>
      <c r="H1776" s="110"/>
      <c r="I1776" s="19"/>
      <c r="J1776" s="17"/>
      <c r="K1776" s="94"/>
      <c r="L1776" s="89"/>
      <c r="M1776" s="16"/>
    </row>
    <row r="1777" spans="1:13" s="86" customFormat="1" ht="13.5">
      <c r="A1777" s="79"/>
      <c r="B1777" s="95" t="s">
        <v>355</v>
      </c>
      <c r="C1777" s="109"/>
      <c r="D1777" s="93" t="str">
        <f>IF(ISNUMBER(C1777),VLOOKUP(C1777,Approaches,2,0),"")</f>
        <v/>
      </c>
      <c r="E1777" s="83">
        <v>8</v>
      </c>
      <c r="F1777" s="16"/>
      <c r="G1777" s="17"/>
      <c r="H1777" s="110"/>
      <c r="I1777" s="19"/>
      <c r="J1777" s="17"/>
      <c r="K1777" s="94"/>
      <c r="L1777" s="89"/>
      <c r="M1777" s="16"/>
    </row>
    <row r="1778" spans="1:13" s="86" customFormat="1" ht="13.5">
      <c r="A1778" s="79"/>
      <c r="B1778" s="95" t="s">
        <v>355</v>
      </c>
      <c r="C1778" s="109"/>
      <c r="D1778" s="97" t="str">
        <f>IF(ISNUMBER(C1778),VLOOKUP(C1778,Approaches,2,0),"")</f>
        <v/>
      </c>
      <c r="E1778" s="83">
        <v>9</v>
      </c>
      <c r="F1778" s="16"/>
      <c r="G1778" s="17"/>
      <c r="H1778" s="110"/>
      <c r="I1778" s="19"/>
      <c r="J1778" s="17"/>
      <c r="K1778" s="94"/>
      <c r="L1778" s="89"/>
      <c r="M1778" s="16"/>
    </row>
    <row r="1779" spans="1:13" s="86" customFormat="1" ht="14.25" thickBot="1">
      <c r="A1779" s="79"/>
      <c r="B1779" s="98"/>
      <c r="C1779" s="98"/>
      <c r="D1779" s="93"/>
      <c r="E1779" s="83">
        <v>10</v>
      </c>
      <c r="F1779" s="16"/>
      <c r="G1779" s="17"/>
      <c r="H1779" s="110"/>
      <c r="I1779" s="20"/>
      <c r="J1779" s="17"/>
      <c r="K1779" s="94"/>
      <c r="L1779" s="89"/>
      <c r="M1779" s="16"/>
    </row>
    <row r="1780" spans="1:13" s="86" customFormat="1" ht="14.25" thickBot="1">
      <c r="A1780" s="79" t="str">
        <f>IF(B1780="Code",1+MAX(A$5:A1774),"")</f>
        <v/>
      </c>
      <c r="B1780" s="99"/>
      <c r="C1780" s="99"/>
      <c r="D1780" s="99"/>
      <c r="E1780" s="100"/>
      <c r="F1780" s="101"/>
      <c r="G1780" s="99" t="s">
        <v>259</v>
      </c>
      <c r="H1780" s="102">
        <f>B1770</f>
        <v>1502311</v>
      </c>
      <c r="I1780" s="111"/>
      <c r="J1780" s="100" t="s">
        <v>317</v>
      </c>
      <c r="K1780" s="100"/>
      <c r="L1780" s="100"/>
      <c r="M1780" s="100"/>
    </row>
    <row r="1781" spans="1:13" s="86" customFormat="1" ht="14.25" thickBot="1">
      <c r="A1781" s="79">
        <f>IF(B1781="Code",1+MAX(A$5:A1780),"")</f>
        <v>149</v>
      </c>
      <c r="B1781" s="80" t="s">
        <v>254</v>
      </c>
      <c r="C1781" s="80"/>
      <c r="D1781" s="81" t="s">
        <v>255</v>
      </c>
      <c r="E1781" s="82"/>
      <c r="F1781" s="81" t="s">
        <v>256</v>
      </c>
      <c r="G1781" s="81" t="s">
        <v>257</v>
      </c>
      <c r="H1781" s="82" t="s">
        <v>253</v>
      </c>
      <c r="I1781" s="82" t="s">
        <v>258</v>
      </c>
      <c r="J1781" s="82" t="s">
        <v>316</v>
      </c>
      <c r="K1781" s="83"/>
      <c r="L1781" s="84" t="str">
        <f>IF(AND(ISNUMBER(I1792),ISNUMBER(H1792)),"OK","")</f>
        <v/>
      </c>
      <c r="M1781" s="85"/>
    </row>
    <row r="1782" spans="1:13" s="86" customFormat="1" ht="13.5">
      <c r="A1782" s="79" t="str">
        <f>IF(B1782="Code",1+MAX(A$5:A1781),"")</f>
        <v/>
      </c>
      <c r="B1782" s="87">
        <f>VLOOKUP(A1781,BasicHeadings,2,0)</f>
        <v>1503111</v>
      </c>
      <c r="C1782" s="88"/>
      <c r="D1782" s="87" t="str">
        <f>VLOOKUP(B1782,Step1EN,2,0)</f>
        <v>Other products</v>
      </c>
      <c r="E1782" s="83">
        <v>1</v>
      </c>
      <c r="F1782" s="16"/>
      <c r="G1782" s="16"/>
      <c r="H1782" s="17"/>
      <c r="I1782" s="17"/>
      <c r="J1782" s="17" t="s">
        <v>317</v>
      </c>
      <c r="K1782" s="83"/>
      <c r="L1782" s="89"/>
      <c r="M1782" s="16"/>
    </row>
    <row r="1783" spans="1:13" s="86" customFormat="1" ht="15" customHeight="1">
      <c r="A1783" s="79" t="str">
        <f>IF(B1783="Code",1+MAX(A$5:A1782),"")</f>
        <v/>
      </c>
      <c r="B1783" s="90"/>
      <c r="C1783" s="91" t="s">
        <v>307</v>
      </c>
      <c r="D1783" s="90"/>
      <c r="E1783" s="83">
        <v>2</v>
      </c>
      <c r="F1783" s="16"/>
      <c r="G1783" s="16"/>
      <c r="H1783" s="17"/>
      <c r="I1783" s="17"/>
      <c r="J1783" s="17" t="s">
        <v>317</v>
      </c>
      <c r="K1783" s="83"/>
      <c r="L1783" s="89"/>
      <c r="M1783" s="16"/>
    </row>
    <row r="1784" spans="1:13" s="86" customFormat="1" ht="13.5" customHeight="1">
      <c r="A1784" s="79" t="str">
        <f>IF(B1784="Code",1+MAX(A$5:A1783),"")</f>
        <v/>
      </c>
      <c r="B1784" s="92"/>
      <c r="C1784" s="211" t="s">
        <v>356</v>
      </c>
      <c r="D1784" s="212"/>
      <c r="E1784" s="83">
        <v>3</v>
      </c>
      <c r="F1784" s="16"/>
      <c r="G1784" s="16"/>
      <c r="H1784" s="17"/>
      <c r="I1784" s="18"/>
      <c r="J1784" s="17" t="s">
        <v>317</v>
      </c>
      <c r="K1784" s="83"/>
      <c r="L1784" s="89"/>
      <c r="M1784" s="16"/>
    </row>
    <row r="1785" spans="1:13" s="86" customFormat="1" ht="13.5">
      <c r="A1785" s="79" t="str">
        <f>IF(B1785="Code",1+MAX(A$5:A1784),"")</f>
        <v/>
      </c>
      <c r="B1785" s="93"/>
      <c r="C1785" s="213"/>
      <c r="D1785" s="214"/>
      <c r="E1785" s="94">
        <v>4</v>
      </c>
      <c r="F1785" s="16"/>
      <c r="G1785" s="16"/>
      <c r="H1785" s="17"/>
      <c r="I1785" s="17"/>
      <c r="J1785" s="17" t="s">
        <v>317</v>
      </c>
      <c r="K1785" s="83"/>
      <c r="L1785" s="89"/>
      <c r="M1785" s="16"/>
    </row>
    <row r="1786" spans="1:13" s="86" customFormat="1" ht="13.5">
      <c r="A1786" s="79" t="str">
        <f>IF(B1786="Code",1+MAX(A$5:A1785),"")</f>
        <v/>
      </c>
      <c r="B1786" s="95" t="s">
        <v>355</v>
      </c>
      <c r="C1786" s="109"/>
      <c r="D1786" s="96" t="str">
        <f>IF(ISNUMBER(C1786),VLOOKUP(C1786,Approaches,2,0),"")</f>
        <v/>
      </c>
      <c r="E1786" s="83">
        <v>5</v>
      </c>
      <c r="F1786" s="16"/>
      <c r="G1786" s="17"/>
      <c r="H1786" s="110"/>
      <c r="I1786" s="19"/>
      <c r="J1786" s="17" t="s">
        <v>317</v>
      </c>
      <c r="K1786" s="94"/>
      <c r="L1786" s="89"/>
      <c r="M1786" s="16"/>
    </row>
    <row r="1787" spans="1:13" s="86" customFormat="1" ht="13.5">
      <c r="A1787" s="79"/>
      <c r="B1787" s="95" t="s">
        <v>355</v>
      </c>
      <c r="C1787" s="109"/>
      <c r="D1787" s="93" t="str">
        <f>IF(ISNUMBER(C1787),VLOOKUP(C1787,Approaches,2,0),"")</f>
        <v/>
      </c>
      <c r="E1787" s="83">
        <v>6</v>
      </c>
      <c r="F1787" s="16"/>
      <c r="G1787" s="17"/>
      <c r="H1787" s="110"/>
      <c r="I1787" s="19"/>
      <c r="J1787" s="17"/>
      <c r="K1787" s="94"/>
      <c r="L1787" s="89"/>
      <c r="M1787" s="16"/>
    </row>
    <row r="1788" spans="1:13" s="86" customFormat="1" ht="13.5">
      <c r="A1788" s="79"/>
      <c r="B1788" s="95" t="s">
        <v>355</v>
      </c>
      <c r="C1788" s="109"/>
      <c r="D1788" s="93" t="str">
        <f>IF(ISNUMBER(C1788),VLOOKUP(C1788,Approaches,2,0),"")</f>
        <v/>
      </c>
      <c r="E1788" s="83">
        <v>7</v>
      </c>
      <c r="F1788" s="16"/>
      <c r="G1788" s="17"/>
      <c r="H1788" s="110"/>
      <c r="I1788" s="19"/>
      <c r="J1788" s="17"/>
      <c r="K1788" s="94"/>
      <c r="L1788" s="89"/>
      <c r="M1788" s="16"/>
    </row>
    <row r="1789" spans="1:13" s="86" customFormat="1" ht="13.5">
      <c r="A1789" s="79"/>
      <c r="B1789" s="95" t="s">
        <v>355</v>
      </c>
      <c r="C1789" s="109"/>
      <c r="D1789" s="93" t="str">
        <f>IF(ISNUMBER(C1789),VLOOKUP(C1789,Approaches,2,0),"")</f>
        <v/>
      </c>
      <c r="E1789" s="83">
        <v>8</v>
      </c>
      <c r="F1789" s="16"/>
      <c r="G1789" s="17"/>
      <c r="H1789" s="110"/>
      <c r="I1789" s="19"/>
      <c r="J1789" s="17"/>
      <c r="K1789" s="94"/>
      <c r="L1789" s="89"/>
      <c r="M1789" s="16"/>
    </row>
    <row r="1790" spans="1:13" s="86" customFormat="1" ht="13.5">
      <c r="A1790" s="79"/>
      <c r="B1790" s="95" t="s">
        <v>355</v>
      </c>
      <c r="C1790" s="109"/>
      <c r="D1790" s="97" t="str">
        <f>IF(ISNUMBER(C1790),VLOOKUP(C1790,Approaches,2,0),"")</f>
        <v/>
      </c>
      <c r="E1790" s="83">
        <v>9</v>
      </c>
      <c r="F1790" s="16"/>
      <c r="G1790" s="17"/>
      <c r="H1790" s="110"/>
      <c r="I1790" s="19"/>
      <c r="J1790" s="17"/>
      <c r="K1790" s="94"/>
      <c r="L1790" s="89"/>
      <c r="M1790" s="16"/>
    </row>
    <row r="1791" spans="1:13" s="86" customFormat="1" ht="14.25" thickBot="1">
      <c r="A1791" s="79"/>
      <c r="B1791" s="98"/>
      <c r="C1791" s="98"/>
      <c r="D1791" s="93"/>
      <c r="E1791" s="83">
        <v>10</v>
      </c>
      <c r="F1791" s="16"/>
      <c r="G1791" s="17"/>
      <c r="H1791" s="110"/>
      <c r="I1791" s="20"/>
      <c r="J1791" s="17"/>
      <c r="K1791" s="94"/>
      <c r="L1791" s="89"/>
      <c r="M1791" s="16"/>
    </row>
    <row r="1792" spans="1:13" s="86" customFormat="1" ht="14.25" thickBot="1">
      <c r="A1792" s="79" t="str">
        <f>IF(B1792="Code",1+MAX(A$5:A1786),"")</f>
        <v/>
      </c>
      <c r="B1792" s="99"/>
      <c r="C1792" s="99"/>
      <c r="D1792" s="99"/>
      <c r="E1792" s="100"/>
      <c r="F1792" s="101"/>
      <c r="G1792" s="99" t="s">
        <v>259</v>
      </c>
      <c r="H1792" s="102">
        <f>B1782</f>
        <v>1503111</v>
      </c>
      <c r="I1792" s="111"/>
      <c r="J1792" s="100" t="s">
        <v>317</v>
      </c>
      <c r="K1792" s="100"/>
      <c r="L1792" s="100"/>
      <c r="M1792" s="100"/>
    </row>
    <row r="1793" spans="1:13" s="86" customFormat="1" ht="14.25" thickBot="1">
      <c r="A1793" s="79">
        <f>IF(B1793="Code",1+MAX(A$5:A1792),"")</f>
        <v>150</v>
      </c>
      <c r="B1793" s="80" t="s">
        <v>254</v>
      </c>
      <c r="C1793" s="80"/>
      <c r="D1793" s="81" t="s">
        <v>255</v>
      </c>
      <c r="E1793" s="82"/>
      <c r="F1793" s="81" t="s">
        <v>256</v>
      </c>
      <c r="G1793" s="81" t="s">
        <v>257</v>
      </c>
      <c r="H1793" s="82" t="s">
        <v>253</v>
      </c>
      <c r="I1793" s="82" t="s">
        <v>258</v>
      </c>
      <c r="J1793" s="82" t="s">
        <v>316</v>
      </c>
      <c r="K1793" s="83"/>
      <c r="L1793" s="84" t="str">
        <f>IF(AND(ISNUMBER(I1804),ISNUMBER(H1804)),"OK","")</f>
        <v/>
      </c>
      <c r="M1793" s="85"/>
    </row>
    <row r="1794" spans="1:13" s="86" customFormat="1" ht="13.5">
      <c r="A1794" s="79" t="str">
        <f>IF(B1794="Code",1+MAX(A$5:A1793),"")</f>
        <v/>
      </c>
      <c r="B1794" s="87">
        <f>VLOOKUP(A1793,BasicHeadings,2,0)</f>
        <v>1601111</v>
      </c>
      <c r="C1794" s="88"/>
      <c r="D1794" s="87" t="str">
        <f>VLOOKUP(B1794,Step1EN,2,0)</f>
        <v>Opening value of inventories</v>
      </c>
      <c r="E1794" s="83">
        <v>1</v>
      </c>
      <c r="F1794" s="16"/>
      <c r="G1794" s="16"/>
      <c r="H1794" s="17"/>
      <c r="I1794" s="17"/>
      <c r="J1794" s="17" t="s">
        <v>317</v>
      </c>
      <c r="K1794" s="83"/>
      <c r="L1794" s="89"/>
      <c r="M1794" s="16"/>
    </row>
    <row r="1795" spans="1:13" s="86" customFormat="1" ht="15" customHeight="1">
      <c r="A1795" s="79" t="str">
        <f>IF(B1795="Code",1+MAX(A$5:A1794),"")</f>
        <v/>
      </c>
      <c r="B1795" s="90"/>
      <c r="C1795" s="91" t="s">
        <v>307</v>
      </c>
      <c r="D1795" s="90"/>
      <c r="E1795" s="83">
        <v>2</v>
      </c>
      <c r="F1795" s="16"/>
      <c r="G1795" s="16"/>
      <c r="H1795" s="17"/>
      <c r="I1795" s="17"/>
      <c r="J1795" s="17" t="s">
        <v>317</v>
      </c>
      <c r="K1795" s="83"/>
      <c r="L1795" s="89"/>
      <c r="M1795" s="16"/>
    </row>
    <row r="1796" spans="1:13" s="86" customFormat="1" ht="13.5" customHeight="1">
      <c r="A1796" s="79" t="str">
        <f>IF(B1796="Code",1+MAX(A$5:A1795),"")</f>
        <v/>
      </c>
      <c r="B1796" s="92"/>
      <c r="C1796" s="211" t="s">
        <v>356</v>
      </c>
      <c r="D1796" s="212"/>
      <c r="E1796" s="83">
        <v>3</v>
      </c>
      <c r="F1796" s="16"/>
      <c r="G1796" s="16"/>
      <c r="H1796" s="17"/>
      <c r="I1796" s="18"/>
      <c r="J1796" s="17" t="s">
        <v>317</v>
      </c>
      <c r="K1796" s="83"/>
      <c r="L1796" s="89"/>
      <c r="M1796" s="16"/>
    </row>
    <row r="1797" spans="1:13" s="86" customFormat="1" ht="13.5">
      <c r="A1797" s="79" t="str">
        <f>IF(B1797="Code",1+MAX(A$5:A1796),"")</f>
        <v/>
      </c>
      <c r="B1797" s="93"/>
      <c r="C1797" s="213"/>
      <c r="D1797" s="214"/>
      <c r="E1797" s="94">
        <v>4</v>
      </c>
      <c r="F1797" s="16"/>
      <c r="G1797" s="16"/>
      <c r="H1797" s="17"/>
      <c r="I1797" s="17"/>
      <c r="J1797" s="17" t="s">
        <v>317</v>
      </c>
      <c r="K1797" s="83"/>
      <c r="L1797" s="89"/>
      <c r="M1797" s="16"/>
    </row>
    <row r="1798" spans="1:13" s="86" customFormat="1" ht="13.5">
      <c r="A1798" s="79" t="str">
        <f>IF(B1798="Code",1+MAX(A$5:A1797),"")</f>
        <v/>
      </c>
      <c r="B1798" s="95" t="s">
        <v>355</v>
      </c>
      <c r="C1798" s="109"/>
      <c r="D1798" s="96" t="str">
        <f>IF(ISNUMBER(C1798),VLOOKUP(C1798,Approaches,2,0),"")</f>
        <v/>
      </c>
      <c r="E1798" s="83">
        <v>5</v>
      </c>
      <c r="F1798" s="16"/>
      <c r="G1798" s="17"/>
      <c r="H1798" s="110"/>
      <c r="I1798" s="19"/>
      <c r="J1798" s="17" t="s">
        <v>317</v>
      </c>
      <c r="K1798" s="94"/>
      <c r="L1798" s="89"/>
      <c r="M1798" s="16"/>
    </row>
    <row r="1799" spans="1:13" s="86" customFormat="1" ht="13.5">
      <c r="A1799" s="79"/>
      <c r="B1799" s="95" t="s">
        <v>355</v>
      </c>
      <c r="C1799" s="109"/>
      <c r="D1799" s="93" t="str">
        <f>IF(ISNUMBER(C1799),VLOOKUP(C1799,Approaches,2,0),"")</f>
        <v/>
      </c>
      <c r="E1799" s="83">
        <v>6</v>
      </c>
      <c r="F1799" s="16"/>
      <c r="G1799" s="17"/>
      <c r="H1799" s="110"/>
      <c r="I1799" s="19"/>
      <c r="J1799" s="17"/>
      <c r="K1799" s="94"/>
      <c r="L1799" s="89"/>
      <c r="M1799" s="16"/>
    </row>
    <row r="1800" spans="1:13" s="86" customFormat="1" ht="13.5">
      <c r="A1800" s="79"/>
      <c r="B1800" s="95" t="s">
        <v>355</v>
      </c>
      <c r="C1800" s="109"/>
      <c r="D1800" s="93" t="str">
        <f>IF(ISNUMBER(C1800),VLOOKUP(C1800,Approaches,2,0),"")</f>
        <v/>
      </c>
      <c r="E1800" s="83">
        <v>7</v>
      </c>
      <c r="F1800" s="16"/>
      <c r="G1800" s="17"/>
      <c r="H1800" s="110"/>
      <c r="I1800" s="19"/>
      <c r="J1800" s="17"/>
      <c r="K1800" s="94"/>
      <c r="L1800" s="89"/>
      <c r="M1800" s="16"/>
    </row>
    <row r="1801" spans="1:13" s="86" customFormat="1" ht="13.5">
      <c r="A1801" s="79"/>
      <c r="B1801" s="95" t="s">
        <v>355</v>
      </c>
      <c r="C1801" s="109"/>
      <c r="D1801" s="93" t="str">
        <f>IF(ISNUMBER(C1801),VLOOKUP(C1801,Approaches,2,0),"")</f>
        <v/>
      </c>
      <c r="E1801" s="83">
        <v>8</v>
      </c>
      <c r="F1801" s="16"/>
      <c r="G1801" s="17"/>
      <c r="H1801" s="110"/>
      <c r="I1801" s="19"/>
      <c r="J1801" s="17"/>
      <c r="K1801" s="94"/>
      <c r="L1801" s="89"/>
      <c r="M1801" s="16"/>
    </row>
    <row r="1802" spans="1:13" s="86" customFormat="1" ht="13.5">
      <c r="A1802" s="79"/>
      <c r="B1802" s="95" t="s">
        <v>355</v>
      </c>
      <c r="C1802" s="109"/>
      <c r="D1802" s="97" t="str">
        <f>IF(ISNUMBER(C1802),VLOOKUP(C1802,Approaches,2,0),"")</f>
        <v/>
      </c>
      <c r="E1802" s="83">
        <v>9</v>
      </c>
      <c r="F1802" s="16"/>
      <c r="G1802" s="17"/>
      <c r="H1802" s="110"/>
      <c r="I1802" s="19"/>
      <c r="J1802" s="17"/>
      <c r="K1802" s="94"/>
      <c r="L1802" s="89"/>
      <c r="M1802" s="16"/>
    </row>
    <row r="1803" spans="1:13" s="86" customFormat="1" ht="14.25" thickBot="1">
      <c r="A1803" s="79"/>
      <c r="B1803" s="98"/>
      <c r="C1803" s="98"/>
      <c r="D1803" s="93"/>
      <c r="E1803" s="83">
        <v>10</v>
      </c>
      <c r="F1803" s="16"/>
      <c r="G1803" s="17"/>
      <c r="H1803" s="110"/>
      <c r="I1803" s="20"/>
      <c r="J1803" s="17"/>
      <c r="K1803" s="94"/>
      <c r="L1803" s="89"/>
      <c r="M1803" s="16"/>
    </row>
    <row r="1804" spans="1:13" s="86" customFormat="1" ht="14.25" thickBot="1">
      <c r="A1804" s="79" t="str">
        <f>IF(B1804="Code",1+MAX(A$5:A1798),"")</f>
        <v/>
      </c>
      <c r="B1804" s="99"/>
      <c r="C1804" s="99"/>
      <c r="D1804" s="99"/>
      <c r="E1804" s="100"/>
      <c r="F1804" s="101"/>
      <c r="G1804" s="99" t="s">
        <v>259</v>
      </c>
      <c r="H1804" s="102">
        <f>B1794</f>
        <v>1601111</v>
      </c>
      <c r="I1804" s="111"/>
      <c r="J1804" s="100" t="s">
        <v>317</v>
      </c>
      <c r="K1804" s="100"/>
      <c r="L1804" s="100"/>
      <c r="M1804" s="100"/>
    </row>
    <row r="1805" spans="1:13" s="86" customFormat="1" ht="14.25" thickBot="1">
      <c r="A1805" s="79">
        <f>IF(B1805="Code",1+MAX(A$5:A1804),"")</f>
        <v>151</v>
      </c>
      <c r="B1805" s="80" t="s">
        <v>254</v>
      </c>
      <c r="C1805" s="80"/>
      <c r="D1805" s="81" t="s">
        <v>255</v>
      </c>
      <c r="E1805" s="82"/>
      <c r="F1805" s="81" t="s">
        <v>256</v>
      </c>
      <c r="G1805" s="81" t="s">
        <v>257</v>
      </c>
      <c r="H1805" s="82" t="s">
        <v>253</v>
      </c>
      <c r="I1805" s="82" t="s">
        <v>258</v>
      </c>
      <c r="J1805" s="82" t="s">
        <v>316</v>
      </c>
      <c r="K1805" s="83"/>
      <c r="L1805" s="84" t="str">
        <f>IF(AND(ISNUMBER(I1816),ISNUMBER(H1816)),"OK","")</f>
        <v/>
      </c>
      <c r="M1805" s="85"/>
    </row>
    <row r="1806" spans="1:13" s="86" customFormat="1" ht="13.5">
      <c r="A1806" s="79" t="str">
        <f>IF(B1806="Code",1+MAX(A$5:A1805),"")</f>
        <v/>
      </c>
      <c r="B1806" s="87">
        <f>VLOOKUP(A1805,BasicHeadings,2,0)</f>
        <v>1601112</v>
      </c>
      <c r="C1806" s="88"/>
      <c r="D1806" s="87" t="str">
        <f>VLOOKUP(B1806,Step1EN,2,0)</f>
        <v>Closing value of inventories</v>
      </c>
      <c r="E1806" s="83">
        <v>1</v>
      </c>
      <c r="F1806" s="16"/>
      <c r="G1806" s="16"/>
      <c r="H1806" s="17"/>
      <c r="I1806" s="17"/>
      <c r="J1806" s="17" t="s">
        <v>317</v>
      </c>
      <c r="K1806" s="83"/>
      <c r="L1806" s="89"/>
      <c r="M1806" s="16"/>
    </row>
    <row r="1807" spans="1:13" s="86" customFormat="1" ht="15" customHeight="1">
      <c r="A1807" s="79" t="str">
        <f>IF(B1807="Code",1+MAX(A$5:A1806),"")</f>
        <v/>
      </c>
      <c r="B1807" s="90"/>
      <c r="C1807" s="91" t="s">
        <v>307</v>
      </c>
      <c r="D1807" s="90"/>
      <c r="E1807" s="83">
        <v>2</v>
      </c>
      <c r="F1807" s="16"/>
      <c r="G1807" s="16"/>
      <c r="H1807" s="17"/>
      <c r="I1807" s="17"/>
      <c r="J1807" s="17" t="s">
        <v>317</v>
      </c>
      <c r="K1807" s="83"/>
      <c r="L1807" s="89"/>
      <c r="M1807" s="16"/>
    </row>
    <row r="1808" spans="1:13" s="86" customFormat="1" ht="13.5" customHeight="1">
      <c r="A1808" s="79" t="str">
        <f>IF(B1808="Code",1+MAX(A$5:A1807),"")</f>
        <v/>
      </c>
      <c r="B1808" s="92"/>
      <c r="C1808" s="211" t="s">
        <v>356</v>
      </c>
      <c r="D1808" s="212"/>
      <c r="E1808" s="83">
        <v>3</v>
      </c>
      <c r="F1808" s="16"/>
      <c r="G1808" s="16"/>
      <c r="H1808" s="17"/>
      <c r="I1808" s="18"/>
      <c r="J1808" s="17" t="s">
        <v>317</v>
      </c>
      <c r="K1808" s="83"/>
      <c r="L1808" s="89"/>
      <c r="M1808" s="16"/>
    </row>
    <row r="1809" spans="1:13" s="86" customFormat="1" ht="13.5">
      <c r="A1809" s="79" t="str">
        <f>IF(B1809="Code",1+MAX(A$5:A1808),"")</f>
        <v/>
      </c>
      <c r="B1809" s="93"/>
      <c r="C1809" s="213"/>
      <c r="D1809" s="214"/>
      <c r="E1809" s="94">
        <v>4</v>
      </c>
      <c r="F1809" s="16"/>
      <c r="G1809" s="16"/>
      <c r="H1809" s="17"/>
      <c r="I1809" s="17"/>
      <c r="J1809" s="17" t="s">
        <v>317</v>
      </c>
      <c r="K1809" s="83"/>
      <c r="L1809" s="89"/>
      <c r="M1809" s="16"/>
    </row>
    <row r="1810" spans="1:13" s="86" customFormat="1" ht="13.5">
      <c r="A1810" s="79" t="str">
        <f>IF(B1810="Code",1+MAX(A$5:A1809),"")</f>
        <v/>
      </c>
      <c r="B1810" s="95" t="s">
        <v>355</v>
      </c>
      <c r="C1810" s="109"/>
      <c r="D1810" s="96" t="str">
        <f>IF(ISNUMBER(C1810),VLOOKUP(C1810,Approaches,2,0),"")</f>
        <v/>
      </c>
      <c r="E1810" s="83">
        <v>5</v>
      </c>
      <c r="F1810" s="16"/>
      <c r="G1810" s="17"/>
      <c r="H1810" s="110"/>
      <c r="I1810" s="19"/>
      <c r="J1810" s="17" t="s">
        <v>317</v>
      </c>
      <c r="K1810" s="94"/>
      <c r="L1810" s="89"/>
      <c r="M1810" s="16"/>
    </row>
    <row r="1811" spans="1:13" s="86" customFormat="1" ht="13.5">
      <c r="A1811" s="79"/>
      <c r="B1811" s="95" t="s">
        <v>355</v>
      </c>
      <c r="C1811" s="109"/>
      <c r="D1811" s="93" t="str">
        <f>IF(ISNUMBER(C1811),VLOOKUP(C1811,Approaches,2,0),"")</f>
        <v/>
      </c>
      <c r="E1811" s="83">
        <v>6</v>
      </c>
      <c r="F1811" s="16"/>
      <c r="G1811" s="17"/>
      <c r="H1811" s="110"/>
      <c r="I1811" s="19"/>
      <c r="J1811" s="17"/>
      <c r="K1811" s="94"/>
      <c r="L1811" s="89"/>
      <c r="M1811" s="16"/>
    </row>
    <row r="1812" spans="1:13" s="86" customFormat="1" ht="13.5">
      <c r="A1812" s="79"/>
      <c r="B1812" s="95" t="s">
        <v>355</v>
      </c>
      <c r="C1812" s="109"/>
      <c r="D1812" s="93" t="str">
        <f>IF(ISNUMBER(C1812),VLOOKUP(C1812,Approaches,2,0),"")</f>
        <v/>
      </c>
      <c r="E1812" s="83">
        <v>7</v>
      </c>
      <c r="F1812" s="16"/>
      <c r="G1812" s="17"/>
      <c r="H1812" s="110"/>
      <c r="I1812" s="19"/>
      <c r="J1812" s="17"/>
      <c r="K1812" s="94"/>
      <c r="L1812" s="89"/>
      <c r="M1812" s="16"/>
    </row>
    <row r="1813" spans="1:13" s="86" customFormat="1" ht="13.5">
      <c r="A1813" s="79"/>
      <c r="B1813" s="95" t="s">
        <v>355</v>
      </c>
      <c r="C1813" s="109"/>
      <c r="D1813" s="93" t="str">
        <f>IF(ISNUMBER(C1813),VLOOKUP(C1813,Approaches,2,0),"")</f>
        <v/>
      </c>
      <c r="E1813" s="83">
        <v>8</v>
      </c>
      <c r="F1813" s="16"/>
      <c r="G1813" s="17"/>
      <c r="H1813" s="110"/>
      <c r="I1813" s="19"/>
      <c r="J1813" s="17"/>
      <c r="K1813" s="94"/>
      <c r="L1813" s="89"/>
      <c r="M1813" s="16"/>
    </row>
    <row r="1814" spans="1:13" s="86" customFormat="1" ht="13.5">
      <c r="A1814" s="79"/>
      <c r="B1814" s="95" t="s">
        <v>355</v>
      </c>
      <c r="C1814" s="109"/>
      <c r="D1814" s="97" t="str">
        <f>IF(ISNUMBER(C1814),VLOOKUP(C1814,Approaches,2,0),"")</f>
        <v/>
      </c>
      <c r="E1814" s="83">
        <v>9</v>
      </c>
      <c r="F1814" s="16"/>
      <c r="G1814" s="17"/>
      <c r="H1814" s="110"/>
      <c r="I1814" s="19"/>
      <c r="J1814" s="17"/>
      <c r="K1814" s="94"/>
      <c r="L1814" s="89"/>
      <c r="M1814" s="16"/>
    </row>
    <row r="1815" spans="1:13" s="86" customFormat="1" ht="14.25" thickBot="1">
      <c r="A1815" s="79"/>
      <c r="B1815" s="98"/>
      <c r="C1815" s="98"/>
      <c r="D1815" s="93"/>
      <c r="E1815" s="83">
        <v>10</v>
      </c>
      <c r="F1815" s="16"/>
      <c r="G1815" s="17"/>
      <c r="H1815" s="110"/>
      <c r="I1815" s="20"/>
      <c r="J1815" s="17"/>
      <c r="K1815" s="94"/>
      <c r="L1815" s="89"/>
      <c r="M1815" s="16"/>
    </row>
    <row r="1816" spans="1:13" s="86" customFormat="1" ht="14.25" thickBot="1">
      <c r="A1816" s="79" t="str">
        <f>IF(B1816="Code",1+MAX(A$5:A1810),"")</f>
        <v/>
      </c>
      <c r="B1816" s="99"/>
      <c r="C1816" s="99"/>
      <c r="D1816" s="99"/>
      <c r="E1816" s="100"/>
      <c r="F1816" s="101"/>
      <c r="G1816" s="99" t="s">
        <v>259</v>
      </c>
      <c r="H1816" s="102">
        <f>B1806</f>
        <v>1601112</v>
      </c>
      <c r="I1816" s="111"/>
      <c r="J1816" s="100" t="s">
        <v>317</v>
      </c>
      <c r="K1816" s="100"/>
      <c r="L1816" s="100"/>
      <c r="M1816" s="100"/>
    </row>
    <row r="1817" spans="1:13" s="86" customFormat="1" ht="14.25" thickBot="1">
      <c r="A1817" s="79">
        <f>IF(B1817="Code",1+MAX(A$5:A1816),"")</f>
        <v>152</v>
      </c>
      <c r="B1817" s="80" t="s">
        <v>254</v>
      </c>
      <c r="C1817" s="80"/>
      <c r="D1817" s="81" t="s">
        <v>255</v>
      </c>
      <c r="E1817" s="82"/>
      <c r="F1817" s="81" t="s">
        <v>256</v>
      </c>
      <c r="G1817" s="81" t="s">
        <v>257</v>
      </c>
      <c r="H1817" s="82" t="s">
        <v>253</v>
      </c>
      <c r="I1817" s="82" t="s">
        <v>258</v>
      </c>
      <c r="J1817" s="82" t="s">
        <v>316</v>
      </c>
      <c r="K1817" s="83"/>
      <c r="L1817" s="84" t="str">
        <f>IF(AND(ISNUMBER(I1828),ISNUMBER(H1828)),"OK","")</f>
        <v/>
      </c>
      <c r="M1817" s="85"/>
    </row>
    <row r="1818" spans="1:13" s="86" customFormat="1" ht="13.5">
      <c r="A1818" s="79" t="str">
        <f>IF(B1818="Code",1+MAX(A$5:A1817),"")</f>
        <v/>
      </c>
      <c r="B1818" s="87">
        <f>VLOOKUP(A1817,BasicHeadings,2,0)</f>
        <v>1602111</v>
      </c>
      <c r="C1818" s="88"/>
      <c r="D1818" s="87" t="str">
        <f>VLOOKUP(B1818,Step1EN,2,0)</f>
        <v>Acquisitions of valuables</v>
      </c>
      <c r="E1818" s="83">
        <v>1</v>
      </c>
      <c r="F1818" s="16"/>
      <c r="G1818" s="16"/>
      <c r="H1818" s="17"/>
      <c r="I1818" s="17"/>
      <c r="J1818" s="17" t="s">
        <v>317</v>
      </c>
      <c r="K1818" s="83"/>
      <c r="L1818" s="89"/>
      <c r="M1818" s="16"/>
    </row>
    <row r="1819" spans="1:13" s="86" customFormat="1" ht="15" customHeight="1">
      <c r="A1819" s="79" t="str">
        <f>IF(B1819="Code",1+MAX(A$5:A1818),"")</f>
        <v/>
      </c>
      <c r="B1819" s="90"/>
      <c r="C1819" s="91" t="s">
        <v>307</v>
      </c>
      <c r="D1819" s="90"/>
      <c r="E1819" s="83">
        <v>2</v>
      </c>
      <c r="F1819" s="16"/>
      <c r="G1819" s="16"/>
      <c r="H1819" s="17"/>
      <c r="I1819" s="17"/>
      <c r="J1819" s="17" t="s">
        <v>317</v>
      </c>
      <c r="K1819" s="83"/>
      <c r="L1819" s="89"/>
      <c r="M1819" s="16"/>
    </row>
    <row r="1820" spans="1:13" s="86" customFormat="1" ht="13.5" customHeight="1">
      <c r="A1820" s="79" t="str">
        <f>IF(B1820="Code",1+MAX(A$5:A1819),"")</f>
        <v/>
      </c>
      <c r="B1820" s="92"/>
      <c r="C1820" s="211" t="s">
        <v>356</v>
      </c>
      <c r="D1820" s="212"/>
      <c r="E1820" s="83">
        <v>3</v>
      </c>
      <c r="F1820" s="16"/>
      <c r="G1820" s="16"/>
      <c r="H1820" s="17"/>
      <c r="I1820" s="18"/>
      <c r="J1820" s="17" t="s">
        <v>317</v>
      </c>
      <c r="K1820" s="83"/>
      <c r="L1820" s="89"/>
      <c r="M1820" s="16"/>
    </row>
    <row r="1821" spans="1:13" s="86" customFormat="1" ht="13.5">
      <c r="A1821" s="79" t="str">
        <f>IF(B1821="Code",1+MAX(A$5:A1820),"")</f>
        <v/>
      </c>
      <c r="B1821" s="93"/>
      <c r="C1821" s="213"/>
      <c r="D1821" s="214"/>
      <c r="E1821" s="94">
        <v>4</v>
      </c>
      <c r="F1821" s="16"/>
      <c r="G1821" s="16"/>
      <c r="H1821" s="17"/>
      <c r="I1821" s="17"/>
      <c r="J1821" s="17" t="s">
        <v>317</v>
      </c>
      <c r="K1821" s="83"/>
      <c r="L1821" s="89"/>
      <c r="M1821" s="16"/>
    </row>
    <row r="1822" spans="1:13" s="86" customFormat="1" ht="13.5">
      <c r="A1822" s="79" t="str">
        <f>IF(B1822="Code",1+MAX(A$5:A1821),"")</f>
        <v/>
      </c>
      <c r="B1822" s="95" t="s">
        <v>355</v>
      </c>
      <c r="C1822" s="109"/>
      <c r="D1822" s="96" t="str">
        <f>IF(ISNUMBER(C1822),VLOOKUP(C1822,Approaches,2,0),"")</f>
        <v/>
      </c>
      <c r="E1822" s="83">
        <v>5</v>
      </c>
      <c r="F1822" s="16"/>
      <c r="G1822" s="17"/>
      <c r="H1822" s="110"/>
      <c r="I1822" s="19"/>
      <c r="J1822" s="17" t="s">
        <v>317</v>
      </c>
      <c r="K1822" s="94"/>
      <c r="L1822" s="89"/>
      <c r="M1822" s="16"/>
    </row>
    <row r="1823" spans="1:13" s="86" customFormat="1" ht="13.5">
      <c r="A1823" s="79"/>
      <c r="B1823" s="95" t="s">
        <v>355</v>
      </c>
      <c r="C1823" s="109"/>
      <c r="D1823" s="93" t="str">
        <f>IF(ISNUMBER(C1823),VLOOKUP(C1823,Approaches,2,0),"")</f>
        <v/>
      </c>
      <c r="E1823" s="83">
        <v>6</v>
      </c>
      <c r="F1823" s="16"/>
      <c r="G1823" s="17"/>
      <c r="H1823" s="110"/>
      <c r="I1823" s="19"/>
      <c r="J1823" s="17"/>
      <c r="K1823" s="94"/>
      <c r="L1823" s="89"/>
      <c r="M1823" s="16"/>
    </row>
    <row r="1824" spans="1:13" s="86" customFormat="1" ht="13.5">
      <c r="A1824" s="79"/>
      <c r="B1824" s="95" t="s">
        <v>355</v>
      </c>
      <c r="C1824" s="109"/>
      <c r="D1824" s="93" t="str">
        <f>IF(ISNUMBER(C1824),VLOOKUP(C1824,Approaches,2,0),"")</f>
        <v/>
      </c>
      <c r="E1824" s="83">
        <v>7</v>
      </c>
      <c r="F1824" s="16"/>
      <c r="G1824" s="17"/>
      <c r="H1824" s="110"/>
      <c r="I1824" s="19"/>
      <c r="J1824" s="17"/>
      <c r="K1824" s="94"/>
      <c r="L1824" s="89"/>
      <c r="M1824" s="16"/>
    </row>
    <row r="1825" spans="1:13" s="86" customFormat="1" ht="13.5">
      <c r="A1825" s="79"/>
      <c r="B1825" s="95" t="s">
        <v>355</v>
      </c>
      <c r="C1825" s="109"/>
      <c r="D1825" s="93" t="str">
        <f>IF(ISNUMBER(C1825),VLOOKUP(C1825,Approaches,2,0),"")</f>
        <v/>
      </c>
      <c r="E1825" s="83">
        <v>8</v>
      </c>
      <c r="F1825" s="16"/>
      <c r="G1825" s="17"/>
      <c r="H1825" s="110"/>
      <c r="I1825" s="19"/>
      <c r="J1825" s="17"/>
      <c r="K1825" s="94"/>
      <c r="L1825" s="89"/>
      <c r="M1825" s="16"/>
    </row>
    <row r="1826" spans="1:13" s="86" customFormat="1" ht="13.5">
      <c r="A1826" s="79"/>
      <c r="B1826" s="95" t="s">
        <v>355</v>
      </c>
      <c r="C1826" s="109"/>
      <c r="D1826" s="97" t="str">
        <f>IF(ISNUMBER(C1826),VLOOKUP(C1826,Approaches,2,0),"")</f>
        <v/>
      </c>
      <c r="E1826" s="83">
        <v>9</v>
      </c>
      <c r="F1826" s="16"/>
      <c r="G1826" s="17"/>
      <c r="H1826" s="110"/>
      <c r="I1826" s="19"/>
      <c r="J1826" s="17"/>
      <c r="K1826" s="94"/>
      <c r="L1826" s="89"/>
      <c r="M1826" s="16"/>
    </row>
    <row r="1827" spans="1:13" s="86" customFormat="1" ht="14.25" thickBot="1">
      <c r="A1827" s="79"/>
      <c r="B1827" s="98"/>
      <c r="C1827" s="98"/>
      <c r="D1827" s="93"/>
      <c r="E1827" s="83">
        <v>10</v>
      </c>
      <c r="F1827" s="16"/>
      <c r="G1827" s="17"/>
      <c r="H1827" s="110"/>
      <c r="I1827" s="20"/>
      <c r="J1827" s="17"/>
      <c r="K1827" s="94"/>
      <c r="L1827" s="89"/>
      <c r="M1827" s="16"/>
    </row>
    <row r="1828" spans="1:13" s="86" customFormat="1" ht="14.25" thickBot="1">
      <c r="A1828" s="79" t="str">
        <f>IF(B1828="Code",1+MAX(A$5:A1822),"")</f>
        <v/>
      </c>
      <c r="B1828" s="99"/>
      <c r="C1828" s="99"/>
      <c r="D1828" s="99"/>
      <c r="E1828" s="100"/>
      <c r="F1828" s="101"/>
      <c r="G1828" s="99" t="s">
        <v>259</v>
      </c>
      <c r="H1828" s="102">
        <f>B1818</f>
        <v>1602111</v>
      </c>
      <c r="I1828" s="111"/>
      <c r="J1828" s="100" t="s">
        <v>317</v>
      </c>
      <c r="K1828" s="100"/>
      <c r="L1828" s="100"/>
      <c r="M1828" s="100"/>
    </row>
    <row r="1829" spans="1:13" s="86" customFormat="1" ht="14.25" thickBot="1">
      <c r="A1829" s="79">
        <f>IF(B1829="Code",1+MAX(A$5:A1828),"")</f>
        <v>153</v>
      </c>
      <c r="B1829" s="80" t="s">
        <v>254</v>
      </c>
      <c r="C1829" s="80"/>
      <c r="D1829" s="81" t="s">
        <v>255</v>
      </c>
      <c r="E1829" s="82"/>
      <c r="F1829" s="81" t="s">
        <v>256</v>
      </c>
      <c r="G1829" s="81" t="s">
        <v>257</v>
      </c>
      <c r="H1829" s="82" t="s">
        <v>253</v>
      </c>
      <c r="I1829" s="82" t="s">
        <v>258</v>
      </c>
      <c r="J1829" s="82" t="s">
        <v>316</v>
      </c>
      <c r="K1829" s="83"/>
      <c r="L1829" s="84" t="str">
        <f>IF(AND(ISNUMBER(I1840),ISNUMBER(H1840)),"OK","")</f>
        <v/>
      </c>
      <c r="M1829" s="85"/>
    </row>
    <row r="1830" spans="1:13" s="86" customFormat="1" ht="13.5">
      <c r="A1830" s="79" t="str">
        <f>IF(B1830="Code",1+MAX(A$5:A1829),"")</f>
        <v/>
      </c>
      <c r="B1830" s="87">
        <f>VLOOKUP(A1829,BasicHeadings,2,0)</f>
        <v>1602112</v>
      </c>
      <c r="C1830" s="88"/>
      <c r="D1830" s="87" t="str">
        <f>VLOOKUP(B1830,Step1EN,2,0)</f>
        <v>Disposals of valuables</v>
      </c>
      <c r="E1830" s="83">
        <v>1</v>
      </c>
      <c r="F1830" s="16"/>
      <c r="G1830" s="16"/>
      <c r="H1830" s="17"/>
      <c r="I1830" s="17"/>
      <c r="J1830" s="17" t="s">
        <v>317</v>
      </c>
      <c r="K1830" s="83"/>
      <c r="L1830" s="89"/>
      <c r="M1830" s="16"/>
    </row>
    <row r="1831" spans="1:13" s="86" customFormat="1" ht="15" customHeight="1">
      <c r="A1831" s="79" t="str">
        <f>IF(B1831="Code",1+MAX(A$5:A1830),"")</f>
        <v/>
      </c>
      <c r="B1831" s="90"/>
      <c r="C1831" s="91" t="s">
        <v>307</v>
      </c>
      <c r="D1831" s="90"/>
      <c r="E1831" s="83">
        <v>2</v>
      </c>
      <c r="F1831" s="16"/>
      <c r="G1831" s="16"/>
      <c r="H1831" s="17"/>
      <c r="I1831" s="17"/>
      <c r="J1831" s="17" t="s">
        <v>317</v>
      </c>
      <c r="K1831" s="83"/>
      <c r="L1831" s="89"/>
      <c r="M1831" s="16"/>
    </row>
    <row r="1832" spans="1:13" s="86" customFormat="1" ht="13.5" customHeight="1">
      <c r="A1832" s="79" t="str">
        <f>IF(B1832="Code",1+MAX(A$5:A1831),"")</f>
        <v/>
      </c>
      <c r="B1832" s="92"/>
      <c r="C1832" s="211" t="s">
        <v>356</v>
      </c>
      <c r="D1832" s="212"/>
      <c r="E1832" s="83">
        <v>3</v>
      </c>
      <c r="F1832" s="16"/>
      <c r="G1832" s="16"/>
      <c r="H1832" s="17"/>
      <c r="I1832" s="18"/>
      <c r="J1832" s="17" t="s">
        <v>317</v>
      </c>
      <c r="K1832" s="83"/>
      <c r="L1832" s="89"/>
      <c r="M1832" s="16"/>
    </row>
    <row r="1833" spans="1:13" s="86" customFormat="1" ht="13.5">
      <c r="A1833" s="79" t="str">
        <f>IF(B1833="Code",1+MAX(A$5:A1832),"")</f>
        <v/>
      </c>
      <c r="B1833" s="93"/>
      <c r="C1833" s="213"/>
      <c r="D1833" s="214"/>
      <c r="E1833" s="94">
        <v>4</v>
      </c>
      <c r="F1833" s="16"/>
      <c r="G1833" s="16"/>
      <c r="H1833" s="17"/>
      <c r="I1833" s="17"/>
      <c r="J1833" s="17" t="s">
        <v>317</v>
      </c>
      <c r="K1833" s="83"/>
      <c r="L1833" s="89"/>
      <c r="M1833" s="16"/>
    </row>
    <row r="1834" spans="1:13" s="86" customFormat="1" ht="13.5">
      <c r="A1834" s="79" t="str">
        <f>IF(B1834="Code",1+MAX(A$5:A1833),"")</f>
        <v/>
      </c>
      <c r="B1834" s="95" t="s">
        <v>355</v>
      </c>
      <c r="C1834" s="109"/>
      <c r="D1834" s="96" t="str">
        <f>IF(ISNUMBER(C1834),VLOOKUP(C1834,Approaches,2,0),"")</f>
        <v/>
      </c>
      <c r="E1834" s="83">
        <v>5</v>
      </c>
      <c r="F1834" s="16"/>
      <c r="G1834" s="17"/>
      <c r="H1834" s="110"/>
      <c r="I1834" s="19"/>
      <c r="J1834" s="17" t="s">
        <v>317</v>
      </c>
      <c r="K1834" s="94"/>
      <c r="L1834" s="89"/>
      <c r="M1834" s="16"/>
    </row>
    <row r="1835" spans="1:13" s="86" customFormat="1" ht="13.5">
      <c r="A1835" s="79"/>
      <c r="B1835" s="95" t="s">
        <v>355</v>
      </c>
      <c r="C1835" s="109"/>
      <c r="D1835" s="93" t="str">
        <f>IF(ISNUMBER(C1835),VLOOKUP(C1835,Approaches,2,0),"")</f>
        <v/>
      </c>
      <c r="E1835" s="83">
        <v>6</v>
      </c>
      <c r="F1835" s="16"/>
      <c r="G1835" s="17"/>
      <c r="H1835" s="110"/>
      <c r="I1835" s="19"/>
      <c r="J1835" s="17"/>
      <c r="K1835" s="94"/>
      <c r="L1835" s="89"/>
      <c r="M1835" s="16"/>
    </row>
    <row r="1836" spans="1:13" s="86" customFormat="1" ht="13.5">
      <c r="A1836" s="79"/>
      <c r="B1836" s="95" t="s">
        <v>355</v>
      </c>
      <c r="C1836" s="109"/>
      <c r="D1836" s="93" t="str">
        <f>IF(ISNUMBER(C1836),VLOOKUP(C1836,Approaches,2,0),"")</f>
        <v/>
      </c>
      <c r="E1836" s="83">
        <v>7</v>
      </c>
      <c r="F1836" s="16"/>
      <c r="G1836" s="17"/>
      <c r="H1836" s="110"/>
      <c r="I1836" s="19"/>
      <c r="J1836" s="17"/>
      <c r="K1836" s="94"/>
      <c r="L1836" s="89"/>
      <c r="M1836" s="16"/>
    </row>
    <row r="1837" spans="1:13" s="86" customFormat="1" ht="13.5">
      <c r="A1837" s="79"/>
      <c r="B1837" s="95" t="s">
        <v>355</v>
      </c>
      <c r="C1837" s="109"/>
      <c r="D1837" s="93" t="str">
        <f>IF(ISNUMBER(C1837),VLOOKUP(C1837,Approaches,2,0),"")</f>
        <v/>
      </c>
      <c r="E1837" s="83">
        <v>8</v>
      </c>
      <c r="F1837" s="16"/>
      <c r="G1837" s="17"/>
      <c r="H1837" s="110"/>
      <c r="I1837" s="19"/>
      <c r="J1837" s="17"/>
      <c r="K1837" s="94"/>
      <c r="L1837" s="89"/>
      <c r="M1837" s="16"/>
    </row>
    <row r="1838" spans="1:13" s="86" customFormat="1" ht="13.5">
      <c r="A1838" s="79"/>
      <c r="B1838" s="95" t="s">
        <v>355</v>
      </c>
      <c r="C1838" s="109"/>
      <c r="D1838" s="97" t="str">
        <f>IF(ISNUMBER(C1838),VLOOKUP(C1838,Approaches,2,0),"")</f>
        <v/>
      </c>
      <c r="E1838" s="83">
        <v>9</v>
      </c>
      <c r="F1838" s="16"/>
      <c r="G1838" s="17"/>
      <c r="H1838" s="110"/>
      <c r="I1838" s="19"/>
      <c r="J1838" s="17"/>
      <c r="K1838" s="94"/>
      <c r="L1838" s="89"/>
      <c r="M1838" s="16"/>
    </row>
    <row r="1839" spans="1:13" s="86" customFormat="1" ht="14.25" thickBot="1">
      <c r="A1839" s="79"/>
      <c r="B1839" s="98"/>
      <c r="C1839" s="98"/>
      <c r="D1839" s="93"/>
      <c r="E1839" s="83">
        <v>10</v>
      </c>
      <c r="F1839" s="16"/>
      <c r="G1839" s="17"/>
      <c r="H1839" s="110"/>
      <c r="I1839" s="20"/>
      <c r="J1839" s="17"/>
      <c r="K1839" s="94"/>
      <c r="L1839" s="89"/>
      <c r="M1839" s="16"/>
    </row>
    <row r="1840" spans="1:13" s="86" customFormat="1" ht="14.25" thickBot="1">
      <c r="A1840" s="79" t="str">
        <f>IF(B1840="Code",1+MAX(A$5:A1834),"")</f>
        <v/>
      </c>
      <c r="B1840" s="99"/>
      <c r="C1840" s="99"/>
      <c r="D1840" s="99"/>
      <c r="E1840" s="100"/>
      <c r="F1840" s="101"/>
      <c r="G1840" s="99" t="s">
        <v>259</v>
      </c>
      <c r="H1840" s="102">
        <f>B1830</f>
        <v>1602112</v>
      </c>
      <c r="I1840" s="111"/>
      <c r="J1840" s="100" t="s">
        <v>317</v>
      </c>
      <c r="K1840" s="100"/>
      <c r="L1840" s="100"/>
      <c r="M1840" s="100"/>
    </row>
    <row r="1841" spans="1:13" s="86" customFormat="1" ht="14.25" thickBot="1">
      <c r="A1841" s="79">
        <f>IF(B1841="Code",1+MAX(A$5:A1840),"")</f>
        <v>154</v>
      </c>
      <c r="B1841" s="80" t="s">
        <v>254</v>
      </c>
      <c r="C1841" s="80"/>
      <c r="D1841" s="81" t="s">
        <v>255</v>
      </c>
      <c r="E1841" s="82"/>
      <c r="F1841" s="81" t="s">
        <v>256</v>
      </c>
      <c r="G1841" s="81" t="s">
        <v>257</v>
      </c>
      <c r="H1841" s="82" t="s">
        <v>253</v>
      </c>
      <c r="I1841" s="82" t="s">
        <v>258</v>
      </c>
      <c r="J1841" s="82" t="s">
        <v>316</v>
      </c>
      <c r="K1841" s="83"/>
      <c r="L1841" s="84" t="str">
        <f>IF(AND(ISNUMBER(I1852),ISNUMBER(H1852)),"OK","")</f>
        <v/>
      </c>
      <c r="M1841" s="85"/>
    </row>
    <row r="1842" spans="1:13" s="86" customFormat="1" ht="13.5">
      <c r="A1842" s="79" t="str">
        <f>IF(B1842="Code",1+MAX(A$5:A1841),"")</f>
        <v/>
      </c>
      <c r="B1842" s="87">
        <f>VLOOKUP(A1841,BasicHeadings,2,0)</f>
        <v>1701111</v>
      </c>
      <c r="C1842" s="88"/>
      <c r="D1842" s="87" t="str">
        <f>VLOOKUP(B1842,Step1EN,2,0)</f>
        <v>Exports of goods and services</v>
      </c>
      <c r="E1842" s="83">
        <v>1</v>
      </c>
      <c r="F1842" s="16"/>
      <c r="G1842" s="16"/>
      <c r="H1842" s="17"/>
      <c r="I1842" s="17"/>
      <c r="J1842" s="17" t="s">
        <v>317</v>
      </c>
      <c r="K1842" s="83"/>
      <c r="L1842" s="89"/>
      <c r="M1842" s="16"/>
    </row>
    <row r="1843" spans="1:13" s="86" customFormat="1" ht="15" customHeight="1">
      <c r="A1843" s="79" t="str">
        <f>IF(B1843="Code",1+MAX(A$5:A1842),"")</f>
        <v/>
      </c>
      <c r="B1843" s="90"/>
      <c r="C1843" s="91" t="s">
        <v>307</v>
      </c>
      <c r="D1843" s="90"/>
      <c r="E1843" s="83">
        <v>2</v>
      </c>
      <c r="F1843" s="16"/>
      <c r="G1843" s="16"/>
      <c r="H1843" s="17"/>
      <c r="I1843" s="17"/>
      <c r="J1843" s="17" t="s">
        <v>317</v>
      </c>
      <c r="K1843" s="83"/>
      <c r="L1843" s="89"/>
      <c r="M1843" s="16"/>
    </row>
    <row r="1844" spans="1:13" s="86" customFormat="1" ht="13.5" customHeight="1">
      <c r="A1844" s="79" t="str">
        <f>IF(B1844="Code",1+MAX(A$5:A1843),"")</f>
        <v/>
      </c>
      <c r="B1844" s="92"/>
      <c r="C1844" s="211" t="s">
        <v>356</v>
      </c>
      <c r="D1844" s="212"/>
      <c r="E1844" s="83">
        <v>3</v>
      </c>
      <c r="F1844" s="16"/>
      <c r="G1844" s="16"/>
      <c r="H1844" s="17"/>
      <c r="I1844" s="18"/>
      <c r="J1844" s="17" t="s">
        <v>317</v>
      </c>
      <c r="K1844" s="83"/>
      <c r="L1844" s="89"/>
      <c r="M1844" s="16"/>
    </row>
    <row r="1845" spans="1:13" s="86" customFormat="1" ht="13.5">
      <c r="A1845" s="79" t="str">
        <f>IF(B1845="Code",1+MAX(A$5:A1844),"")</f>
        <v/>
      </c>
      <c r="B1845" s="93"/>
      <c r="C1845" s="213"/>
      <c r="D1845" s="214"/>
      <c r="E1845" s="94">
        <v>4</v>
      </c>
      <c r="F1845" s="16"/>
      <c r="G1845" s="16"/>
      <c r="H1845" s="17"/>
      <c r="I1845" s="17"/>
      <c r="J1845" s="17" t="s">
        <v>317</v>
      </c>
      <c r="K1845" s="83"/>
      <c r="L1845" s="89"/>
      <c r="M1845" s="16"/>
    </row>
    <row r="1846" spans="1:13" s="86" customFormat="1" ht="13.5">
      <c r="A1846" s="79" t="str">
        <f>IF(B1846="Code",1+MAX(A$5:A1845),"")</f>
        <v/>
      </c>
      <c r="B1846" s="95" t="s">
        <v>355</v>
      </c>
      <c r="C1846" s="109"/>
      <c r="D1846" s="96" t="str">
        <f>IF(ISNUMBER(C1846),VLOOKUP(C1846,Approaches,2,0),"")</f>
        <v/>
      </c>
      <c r="E1846" s="83">
        <v>5</v>
      </c>
      <c r="F1846" s="16"/>
      <c r="G1846" s="17"/>
      <c r="H1846" s="110"/>
      <c r="I1846" s="19"/>
      <c r="J1846" s="17" t="s">
        <v>317</v>
      </c>
      <c r="K1846" s="94"/>
      <c r="L1846" s="89"/>
      <c r="M1846" s="16"/>
    </row>
    <row r="1847" spans="1:13" s="86" customFormat="1" ht="13.5">
      <c r="A1847" s="79"/>
      <c r="B1847" s="95" t="s">
        <v>355</v>
      </c>
      <c r="C1847" s="109"/>
      <c r="D1847" s="93" t="str">
        <f>IF(ISNUMBER(C1847),VLOOKUP(C1847,Approaches,2,0),"")</f>
        <v/>
      </c>
      <c r="E1847" s="83">
        <v>6</v>
      </c>
      <c r="F1847" s="16"/>
      <c r="G1847" s="17"/>
      <c r="H1847" s="110"/>
      <c r="I1847" s="19"/>
      <c r="J1847" s="17"/>
      <c r="K1847" s="94"/>
      <c r="L1847" s="89"/>
      <c r="M1847" s="16"/>
    </row>
    <row r="1848" spans="1:13" s="86" customFormat="1" ht="13.5">
      <c r="A1848" s="79"/>
      <c r="B1848" s="95" t="s">
        <v>355</v>
      </c>
      <c r="C1848" s="109"/>
      <c r="D1848" s="93" t="str">
        <f>IF(ISNUMBER(C1848),VLOOKUP(C1848,Approaches,2,0),"")</f>
        <v/>
      </c>
      <c r="E1848" s="83">
        <v>7</v>
      </c>
      <c r="F1848" s="16"/>
      <c r="G1848" s="17"/>
      <c r="H1848" s="110"/>
      <c r="I1848" s="19"/>
      <c r="J1848" s="17"/>
      <c r="K1848" s="94"/>
      <c r="L1848" s="89"/>
      <c r="M1848" s="16"/>
    </row>
    <row r="1849" spans="1:13" s="86" customFormat="1" ht="13.5">
      <c r="A1849" s="79"/>
      <c r="B1849" s="95" t="s">
        <v>355</v>
      </c>
      <c r="C1849" s="109"/>
      <c r="D1849" s="93" t="str">
        <f>IF(ISNUMBER(C1849),VLOOKUP(C1849,Approaches,2,0),"")</f>
        <v/>
      </c>
      <c r="E1849" s="83">
        <v>8</v>
      </c>
      <c r="F1849" s="16"/>
      <c r="G1849" s="17"/>
      <c r="H1849" s="110"/>
      <c r="I1849" s="19"/>
      <c r="J1849" s="17"/>
      <c r="K1849" s="94"/>
      <c r="L1849" s="89"/>
      <c r="M1849" s="16"/>
    </row>
    <row r="1850" spans="1:13" s="86" customFormat="1" ht="13.5">
      <c r="A1850" s="79"/>
      <c r="B1850" s="95" t="s">
        <v>355</v>
      </c>
      <c r="C1850" s="109"/>
      <c r="D1850" s="97" t="str">
        <f>IF(ISNUMBER(C1850),VLOOKUP(C1850,Approaches,2,0),"")</f>
        <v/>
      </c>
      <c r="E1850" s="83">
        <v>9</v>
      </c>
      <c r="F1850" s="16"/>
      <c r="G1850" s="17"/>
      <c r="H1850" s="110"/>
      <c r="I1850" s="19"/>
      <c r="J1850" s="17"/>
      <c r="K1850" s="94"/>
      <c r="L1850" s="89"/>
      <c r="M1850" s="16"/>
    </row>
    <row r="1851" spans="1:13" s="86" customFormat="1" ht="14.25" thickBot="1">
      <c r="A1851" s="79"/>
      <c r="B1851" s="98"/>
      <c r="C1851" s="98"/>
      <c r="D1851" s="93"/>
      <c r="E1851" s="83">
        <v>10</v>
      </c>
      <c r="F1851" s="16"/>
      <c r="G1851" s="17"/>
      <c r="H1851" s="110"/>
      <c r="I1851" s="20"/>
      <c r="J1851" s="17"/>
      <c r="K1851" s="94"/>
      <c r="L1851" s="89"/>
      <c r="M1851" s="16"/>
    </row>
    <row r="1852" spans="1:13" s="86" customFormat="1" ht="14.25" thickBot="1">
      <c r="A1852" s="79" t="str">
        <f>IF(B1852="Code",1+MAX(A$5:A1846),"")</f>
        <v/>
      </c>
      <c r="B1852" s="99"/>
      <c r="C1852" s="99"/>
      <c r="D1852" s="99"/>
      <c r="E1852" s="100"/>
      <c r="F1852" s="101"/>
      <c r="G1852" s="99" t="s">
        <v>259</v>
      </c>
      <c r="H1852" s="102">
        <f>B1842</f>
        <v>1701111</v>
      </c>
      <c r="I1852" s="111"/>
      <c r="J1852" s="100" t="s">
        <v>317</v>
      </c>
      <c r="K1852" s="100"/>
      <c r="L1852" s="100"/>
      <c r="M1852" s="100"/>
    </row>
    <row r="1853" spans="1:13" s="86" customFormat="1" ht="14.25" thickBot="1">
      <c r="A1853" s="79">
        <f>IF(B1853="Code",1+MAX(A$5:A1852),"")</f>
        <v>155</v>
      </c>
      <c r="B1853" s="80" t="s">
        <v>254</v>
      </c>
      <c r="C1853" s="80"/>
      <c r="D1853" s="81" t="s">
        <v>255</v>
      </c>
      <c r="E1853" s="82"/>
      <c r="F1853" s="81" t="s">
        <v>256</v>
      </c>
      <c r="G1853" s="81" t="s">
        <v>257</v>
      </c>
      <c r="H1853" s="82" t="s">
        <v>253</v>
      </c>
      <c r="I1853" s="82" t="s">
        <v>258</v>
      </c>
      <c r="J1853" s="82" t="s">
        <v>316</v>
      </c>
      <c r="K1853" s="83"/>
      <c r="L1853" s="84" t="str">
        <f>IF(AND(ISNUMBER(I1864),ISNUMBER(H1864)),"OK","")</f>
        <v/>
      </c>
      <c r="M1853" s="85"/>
    </row>
    <row r="1854" spans="1:13" s="86" customFormat="1" ht="13.5">
      <c r="A1854" s="79"/>
      <c r="B1854" s="87">
        <f>VLOOKUP(A1853,BasicHeadings,2,0)</f>
        <v>1701112</v>
      </c>
      <c r="C1854" s="88"/>
      <c r="D1854" s="87" t="str">
        <f>VLOOKUP(B1854,Step1EN,2,0)</f>
        <v>Imports of goods and services</v>
      </c>
      <c r="E1854" s="83">
        <v>1</v>
      </c>
      <c r="F1854" s="16"/>
      <c r="G1854" s="16"/>
      <c r="H1854" s="17"/>
      <c r="I1854" s="17"/>
      <c r="J1854" s="17" t="s">
        <v>317</v>
      </c>
      <c r="K1854" s="83"/>
      <c r="L1854" s="89"/>
      <c r="M1854" s="16"/>
    </row>
    <row r="1855" spans="1:13" s="86" customFormat="1" ht="15" customHeight="1">
      <c r="A1855" s="79"/>
      <c r="B1855" s="90"/>
      <c r="C1855" s="91" t="s">
        <v>307</v>
      </c>
      <c r="D1855" s="90"/>
      <c r="E1855" s="83">
        <v>2</v>
      </c>
      <c r="F1855" s="16"/>
      <c r="G1855" s="16"/>
      <c r="H1855" s="17"/>
      <c r="I1855" s="17"/>
      <c r="J1855" s="17" t="s">
        <v>317</v>
      </c>
      <c r="K1855" s="83"/>
      <c r="L1855" s="89"/>
      <c r="M1855" s="16"/>
    </row>
    <row r="1856" spans="1:13" s="86" customFormat="1" ht="13.5" customHeight="1">
      <c r="A1856" s="79"/>
      <c r="B1856" s="92"/>
      <c r="C1856" s="211" t="s">
        <v>356</v>
      </c>
      <c r="D1856" s="212"/>
      <c r="E1856" s="83">
        <v>3</v>
      </c>
      <c r="F1856" s="16"/>
      <c r="G1856" s="16"/>
      <c r="H1856" s="17"/>
      <c r="I1856" s="18"/>
      <c r="J1856" s="17" t="s">
        <v>317</v>
      </c>
      <c r="K1856" s="83"/>
      <c r="L1856" s="89"/>
      <c r="M1856" s="16"/>
    </row>
    <row r="1857" spans="1:13" s="86" customFormat="1" ht="13.5">
      <c r="A1857" s="79"/>
      <c r="B1857" s="93"/>
      <c r="C1857" s="213"/>
      <c r="D1857" s="214"/>
      <c r="E1857" s="94">
        <v>4</v>
      </c>
      <c r="F1857" s="16"/>
      <c r="G1857" s="16"/>
      <c r="H1857" s="17"/>
      <c r="I1857" s="17"/>
      <c r="J1857" s="17" t="s">
        <v>317</v>
      </c>
      <c r="K1857" s="83"/>
      <c r="L1857" s="89"/>
      <c r="M1857" s="16"/>
    </row>
    <row r="1858" spans="1:13" s="86" customFormat="1" ht="13.5">
      <c r="A1858" s="79"/>
      <c r="B1858" s="95" t="s">
        <v>355</v>
      </c>
      <c r="C1858" s="109"/>
      <c r="D1858" s="96" t="str">
        <f>IF(ISNUMBER(C1858),VLOOKUP(C1858,Approaches,2,0),"")</f>
        <v/>
      </c>
      <c r="E1858" s="83">
        <v>5</v>
      </c>
      <c r="F1858" s="16"/>
      <c r="G1858" s="17"/>
      <c r="H1858" s="110"/>
      <c r="I1858" s="19"/>
      <c r="J1858" s="17" t="s">
        <v>317</v>
      </c>
      <c r="K1858" s="94"/>
      <c r="L1858" s="89"/>
      <c r="M1858" s="16"/>
    </row>
    <row r="1859" spans="1:13" s="86" customFormat="1" ht="13.5">
      <c r="A1859" s="79"/>
      <c r="B1859" s="95" t="s">
        <v>355</v>
      </c>
      <c r="C1859" s="109"/>
      <c r="D1859" s="93" t="str">
        <f>IF(ISNUMBER(C1859),VLOOKUP(C1859,Approaches,2,0),"")</f>
        <v/>
      </c>
      <c r="E1859" s="83">
        <v>6</v>
      </c>
      <c r="F1859" s="16"/>
      <c r="G1859" s="17"/>
      <c r="H1859" s="110"/>
      <c r="I1859" s="19"/>
      <c r="J1859" s="17"/>
      <c r="K1859" s="94"/>
      <c r="L1859" s="89"/>
      <c r="M1859" s="16"/>
    </row>
    <row r="1860" spans="1:13" s="86" customFormat="1" ht="13.5">
      <c r="A1860" s="79"/>
      <c r="B1860" s="95" t="s">
        <v>355</v>
      </c>
      <c r="C1860" s="109"/>
      <c r="D1860" s="93" t="str">
        <f>IF(ISNUMBER(C1860),VLOOKUP(C1860,Approaches,2,0),"")</f>
        <v/>
      </c>
      <c r="E1860" s="83">
        <v>7</v>
      </c>
      <c r="F1860" s="16"/>
      <c r="G1860" s="17"/>
      <c r="H1860" s="110"/>
      <c r="I1860" s="19"/>
      <c r="J1860" s="17"/>
      <c r="K1860" s="94"/>
      <c r="L1860" s="89"/>
      <c r="M1860" s="16"/>
    </row>
    <row r="1861" spans="1:13" s="86" customFormat="1" ht="13.5">
      <c r="A1861" s="79"/>
      <c r="B1861" s="95" t="s">
        <v>355</v>
      </c>
      <c r="C1861" s="109"/>
      <c r="D1861" s="93" t="str">
        <f>IF(ISNUMBER(C1861),VLOOKUP(C1861,Approaches,2,0),"")</f>
        <v/>
      </c>
      <c r="E1861" s="83">
        <v>8</v>
      </c>
      <c r="F1861" s="16"/>
      <c r="G1861" s="17"/>
      <c r="H1861" s="110"/>
      <c r="I1861" s="19"/>
      <c r="J1861" s="17"/>
      <c r="K1861" s="94"/>
      <c r="L1861" s="89"/>
      <c r="M1861" s="16"/>
    </row>
    <row r="1862" spans="1:13" s="86" customFormat="1" ht="13.5">
      <c r="A1862" s="79"/>
      <c r="B1862" s="95" t="s">
        <v>355</v>
      </c>
      <c r="C1862" s="109"/>
      <c r="D1862" s="97" t="str">
        <f>IF(ISNUMBER(C1862),VLOOKUP(C1862,Approaches,2,0),"")</f>
        <v/>
      </c>
      <c r="E1862" s="83">
        <v>9</v>
      </c>
      <c r="F1862" s="16"/>
      <c r="G1862" s="17"/>
      <c r="H1862" s="110"/>
      <c r="I1862" s="19"/>
      <c r="J1862" s="17"/>
      <c r="K1862" s="94"/>
      <c r="L1862" s="89"/>
      <c r="M1862" s="16"/>
    </row>
    <row r="1863" spans="1:13" s="86" customFormat="1" ht="14.25" thickBot="1">
      <c r="A1863" s="79"/>
      <c r="B1863" s="98"/>
      <c r="C1863" s="98"/>
      <c r="D1863" s="93"/>
      <c r="E1863" s="83">
        <v>10</v>
      </c>
      <c r="F1863" s="16"/>
      <c r="G1863" s="17"/>
      <c r="H1863" s="110"/>
      <c r="I1863" s="20"/>
      <c r="J1863" s="17"/>
      <c r="K1863" s="94"/>
      <c r="L1863" s="89"/>
      <c r="M1863" s="16"/>
    </row>
    <row r="1864" spans="1:13" s="86" customFormat="1" ht="14.25" thickBot="1">
      <c r="A1864" s="79"/>
      <c r="B1864" s="99"/>
      <c r="C1864" s="99"/>
      <c r="D1864" s="99"/>
      <c r="E1864" s="100"/>
      <c r="F1864" s="101"/>
      <c r="G1864" s="99" t="s">
        <v>259</v>
      </c>
      <c r="H1864" s="102">
        <f>B1854</f>
        <v>1701112</v>
      </c>
      <c r="I1864" s="111"/>
      <c r="J1864" s="100" t="s">
        <v>317</v>
      </c>
      <c r="K1864" s="100"/>
      <c r="L1864" s="100"/>
      <c r="M1864" s="100"/>
    </row>
    <row r="1865" spans="1:13">
      <c r="A1865" s="103"/>
      <c r="C1865" s="104"/>
      <c r="I1865" s="106"/>
      <c r="L1865" s="107" t="str">
        <f>IF(AND(ISNUMBER(I1871),ISNUMBER(H1871)),"OK","")</f>
        <v/>
      </c>
    </row>
    <row r="1866" spans="1:13">
      <c r="A1866" s="103"/>
      <c r="H1866" s="103"/>
      <c r="I1866" s="103"/>
      <c r="J1866" s="103"/>
    </row>
    <row r="1867" spans="1:13">
      <c r="A1867" s="103"/>
      <c r="H1867" s="103"/>
      <c r="I1867" s="103"/>
      <c r="J1867" s="103"/>
    </row>
    <row r="1868" spans="1:13">
      <c r="A1868" s="103"/>
      <c r="H1868" s="103"/>
      <c r="I1868" s="103"/>
      <c r="J1868" s="103"/>
    </row>
    <row r="1869" spans="1:13">
      <c r="A1869" s="103"/>
      <c r="H1869" s="103"/>
      <c r="I1869" s="103"/>
      <c r="J1869" s="103"/>
    </row>
    <row r="1870" spans="1:13">
      <c r="A1870" s="103"/>
      <c r="H1870" s="103"/>
      <c r="I1870" s="103"/>
      <c r="J1870" s="103"/>
    </row>
    <row r="1871" spans="1:13">
      <c r="A1871" s="103"/>
      <c r="H1871" s="103"/>
      <c r="I1871" s="103"/>
      <c r="J1871" s="103"/>
    </row>
    <row r="1872" spans="1:13">
      <c r="A1872" s="103"/>
      <c r="H1872" s="103"/>
      <c r="I1872" s="103"/>
      <c r="J1872" s="103"/>
      <c r="L1872" s="107" t="str">
        <f>IF(AND(ISNUMBER(I1878),ISNUMBER(H1878)),"OK","")</f>
        <v/>
      </c>
    </row>
    <row r="1873" spans="1:12">
      <c r="A1873" s="103"/>
      <c r="H1873" s="103"/>
      <c r="I1873" s="103"/>
      <c r="J1873" s="103"/>
    </row>
    <row r="1874" spans="1:12">
      <c r="A1874" s="103"/>
      <c r="H1874" s="103"/>
      <c r="I1874" s="103"/>
      <c r="J1874" s="103"/>
    </row>
    <row r="1875" spans="1:12">
      <c r="A1875" s="103"/>
      <c r="H1875" s="103"/>
      <c r="I1875" s="103"/>
      <c r="J1875" s="103"/>
    </row>
    <row r="1876" spans="1:12">
      <c r="A1876" s="103"/>
      <c r="H1876" s="103"/>
      <c r="I1876" s="103"/>
      <c r="J1876" s="103"/>
    </row>
    <row r="1877" spans="1:12">
      <c r="A1877" s="103"/>
      <c r="H1877" s="103"/>
      <c r="I1877" s="103"/>
      <c r="J1877" s="103"/>
    </row>
    <row r="1878" spans="1:12">
      <c r="A1878" s="103"/>
      <c r="H1878" s="103"/>
      <c r="I1878" s="103"/>
      <c r="J1878" s="103"/>
    </row>
    <row r="1879" spans="1:12">
      <c r="A1879" s="103"/>
      <c r="H1879" s="103"/>
      <c r="I1879" s="103"/>
      <c r="J1879" s="103"/>
      <c r="L1879" s="107" t="str">
        <f>IF(AND(ISNUMBER(I1885),ISNUMBER(H1885)),"OK","")</f>
        <v/>
      </c>
    </row>
    <row r="1880" spans="1:12">
      <c r="A1880" s="103"/>
      <c r="H1880" s="103"/>
      <c r="I1880" s="103"/>
      <c r="J1880" s="103"/>
    </row>
    <row r="1881" spans="1:12">
      <c r="A1881" s="103"/>
      <c r="H1881" s="103"/>
      <c r="I1881" s="103"/>
      <c r="J1881" s="103"/>
    </row>
    <row r="1882" spans="1:12">
      <c r="A1882" s="103"/>
      <c r="H1882" s="103"/>
      <c r="I1882" s="103"/>
      <c r="J1882" s="103"/>
    </row>
    <row r="1883" spans="1:12">
      <c r="A1883" s="103"/>
      <c r="H1883" s="103"/>
      <c r="I1883" s="103"/>
      <c r="J1883" s="103"/>
    </row>
    <row r="1884" spans="1:12">
      <c r="A1884" s="103"/>
      <c r="H1884" s="103"/>
      <c r="I1884" s="103"/>
      <c r="J1884" s="103"/>
    </row>
    <row r="1885" spans="1:12">
      <c r="A1885" s="103"/>
      <c r="H1885" s="103"/>
      <c r="I1885" s="103"/>
      <c r="J1885" s="103"/>
    </row>
    <row r="1886" spans="1:12">
      <c r="A1886" s="103"/>
      <c r="H1886" s="103"/>
      <c r="I1886" s="103"/>
      <c r="J1886" s="103"/>
      <c r="L1886" s="107" t="str">
        <f>IF(AND(ISNUMBER(I1892),ISNUMBER(H1892)),"OK","")</f>
        <v/>
      </c>
    </row>
    <row r="1887" spans="1:12">
      <c r="A1887" s="103"/>
      <c r="H1887" s="103"/>
      <c r="I1887" s="103"/>
      <c r="J1887" s="103"/>
    </row>
    <row r="1888" spans="1:12">
      <c r="A1888" s="103"/>
      <c r="H1888" s="103"/>
      <c r="I1888" s="103"/>
      <c r="J1888" s="103"/>
    </row>
    <row r="1889" spans="1:12">
      <c r="A1889" s="103"/>
      <c r="H1889" s="103"/>
      <c r="I1889" s="103"/>
      <c r="J1889" s="103"/>
    </row>
    <row r="1890" spans="1:12">
      <c r="A1890" s="103"/>
      <c r="H1890" s="103"/>
      <c r="I1890" s="103"/>
      <c r="J1890" s="103"/>
    </row>
    <row r="1891" spans="1:12">
      <c r="A1891" s="103"/>
      <c r="H1891" s="103"/>
      <c r="I1891" s="103"/>
      <c r="J1891" s="103"/>
    </row>
    <row r="1892" spans="1:12">
      <c r="A1892" s="103"/>
      <c r="H1892" s="103"/>
      <c r="I1892" s="103"/>
      <c r="J1892" s="103"/>
    </row>
    <row r="1893" spans="1:12">
      <c r="A1893" s="103"/>
      <c r="H1893" s="103"/>
      <c r="I1893" s="103"/>
      <c r="J1893" s="103"/>
      <c r="L1893" s="107" t="str">
        <f>IF(AND(ISNUMBER(I1899),ISNUMBER(H1899)),"OK","")</f>
        <v/>
      </c>
    </row>
    <row r="1894" spans="1:12">
      <c r="A1894" s="103"/>
      <c r="H1894" s="103"/>
      <c r="I1894" s="103"/>
      <c r="J1894" s="103"/>
    </row>
    <row r="1895" spans="1:12">
      <c r="A1895" s="103"/>
      <c r="H1895" s="103"/>
      <c r="I1895" s="103"/>
      <c r="J1895" s="103"/>
    </row>
    <row r="1896" spans="1:12">
      <c r="A1896" s="103"/>
      <c r="H1896" s="103"/>
      <c r="I1896" s="103"/>
      <c r="J1896" s="103"/>
    </row>
    <row r="1897" spans="1:12">
      <c r="A1897" s="103"/>
      <c r="H1897" s="103"/>
      <c r="I1897" s="103"/>
      <c r="J1897" s="103"/>
    </row>
    <row r="1898" spans="1:12">
      <c r="A1898" s="103"/>
      <c r="H1898" s="103"/>
      <c r="I1898" s="103"/>
      <c r="J1898" s="103"/>
    </row>
    <row r="1899" spans="1:12">
      <c r="A1899" s="103"/>
      <c r="H1899" s="103"/>
      <c r="I1899" s="103"/>
      <c r="J1899" s="103"/>
    </row>
    <row r="1900" spans="1:12">
      <c r="A1900" s="103"/>
      <c r="H1900" s="103"/>
      <c r="I1900" s="103"/>
      <c r="J1900" s="103"/>
      <c r="L1900" s="107" t="str">
        <f>IF(AND(ISNUMBER(I1906),ISNUMBER(H1906)),"OK","")</f>
        <v/>
      </c>
    </row>
    <row r="1901" spans="1:12">
      <c r="A1901" s="103"/>
      <c r="H1901" s="103"/>
      <c r="I1901" s="103"/>
      <c r="J1901" s="103"/>
    </row>
    <row r="1902" spans="1:12">
      <c r="A1902" s="103"/>
      <c r="H1902" s="103"/>
      <c r="I1902" s="103"/>
      <c r="J1902" s="103"/>
    </row>
    <row r="1903" spans="1:12">
      <c r="A1903" s="103"/>
      <c r="H1903" s="103"/>
      <c r="I1903" s="103"/>
      <c r="J1903" s="103"/>
    </row>
    <row r="1904" spans="1:12">
      <c r="A1904" s="103"/>
      <c r="H1904" s="103"/>
      <c r="I1904" s="103"/>
      <c r="J1904" s="103"/>
    </row>
    <row r="1905" spans="1:12">
      <c r="A1905" s="103"/>
      <c r="H1905" s="103"/>
      <c r="I1905" s="103"/>
      <c r="J1905" s="103"/>
    </row>
    <row r="1906" spans="1:12">
      <c r="A1906" s="103"/>
      <c r="H1906" s="103"/>
      <c r="I1906" s="103"/>
      <c r="J1906" s="103"/>
    </row>
    <row r="1907" spans="1:12">
      <c r="A1907" s="103"/>
      <c r="H1907" s="103"/>
      <c r="I1907" s="103"/>
      <c r="J1907" s="103"/>
      <c r="L1907" s="107" t="str">
        <f>IF(AND(ISNUMBER(I1913),ISNUMBER(H1913)),"OK","")</f>
        <v/>
      </c>
    </row>
    <row r="1908" spans="1:12">
      <c r="A1908" s="103"/>
      <c r="H1908" s="103"/>
      <c r="I1908" s="103"/>
      <c r="J1908" s="103"/>
    </row>
    <row r="1909" spans="1:12">
      <c r="A1909" s="103"/>
      <c r="H1909" s="103"/>
      <c r="I1909" s="103"/>
      <c r="J1909" s="103"/>
    </row>
    <row r="1910" spans="1:12">
      <c r="A1910" s="103"/>
      <c r="H1910" s="103"/>
      <c r="I1910" s="103"/>
      <c r="J1910" s="103"/>
    </row>
    <row r="1911" spans="1:12">
      <c r="A1911" s="103"/>
      <c r="H1911" s="103"/>
      <c r="I1911" s="103"/>
      <c r="J1911" s="103"/>
    </row>
    <row r="1912" spans="1:12">
      <c r="A1912" s="103"/>
      <c r="H1912" s="103"/>
      <c r="I1912" s="103"/>
      <c r="J1912" s="103"/>
    </row>
    <row r="1913" spans="1:12">
      <c r="A1913" s="103"/>
      <c r="H1913" s="103"/>
      <c r="I1913" s="103"/>
      <c r="J1913" s="103"/>
    </row>
    <row r="1914" spans="1:12">
      <c r="A1914" s="103"/>
      <c r="H1914" s="103"/>
      <c r="I1914" s="103"/>
      <c r="J1914" s="103"/>
      <c r="L1914" s="107" t="str">
        <f>IF(AND(ISNUMBER(I1920),ISNUMBER(H1920)),"OK","")</f>
        <v/>
      </c>
    </row>
    <row r="1915" spans="1:12">
      <c r="A1915" s="103"/>
      <c r="H1915" s="103"/>
      <c r="I1915" s="103"/>
      <c r="J1915" s="103"/>
    </row>
    <row r="1916" spans="1:12">
      <c r="A1916" s="103"/>
      <c r="H1916" s="103"/>
      <c r="I1916" s="103"/>
      <c r="J1916" s="103"/>
    </row>
    <row r="1917" spans="1:12">
      <c r="A1917" s="103"/>
      <c r="H1917" s="103"/>
      <c r="I1917" s="103"/>
      <c r="J1917" s="103"/>
    </row>
    <row r="1918" spans="1:12">
      <c r="A1918" s="103"/>
      <c r="H1918" s="103"/>
      <c r="I1918" s="103"/>
      <c r="J1918" s="103"/>
    </row>
    <row r="1919" spans="1:12">
      <c r="A1919" s="103"/>
      <c r="H1919" s="103"/>
      <c r="I1919" s="103"/>
      <c r="J1919" s="103"/>
    </row>
    <row r="1920" spans="1:12">
      <c r="A1920" s="103"/>
      <c r="H1920" s="103"/>
      <c r="I1920" s="103"/>
      <c r="J1920" s="103"/>
    </row>
    <row r="1921" spans="1:12">
      <c r="A1921" s="103"/>
      <c r="H1921" s="103"/>
      <c r="I1921" s="103"/>
      <c r="J1921" s="103"/>
      <c r="L1921" s="107" t="str">
        <f>IF(AND(ISNUMBER(I1927),ISNUMBER(H1927)),"OK","")</f>
        <v/>
      </c>
    </row>
    <row r="1922" spans="1:12">
      <c r="A1922" s="103"/>
    </row>
    <row r="1923" spans="1:12">
      <c r="A1923" s="103"/>
    </row>
    <row r="1924" spans="1:12">
      <c r="A1924" s="103"/>
    </row>
    <row r="1925" spans="1:12">
      <c r="A1925" s="103"/>
    </row>
    <row r="1926" spans="1:12">
      <c r="A1926" s="103"/>
    </row>
    <row r="1927" spans="1:12">
      <c r="A1927" s="103"/>
    </row>
    <row r="1928" spans="1:12">
      <c r="A1928" s="103"/>
      <c r="L1928" s="107" t="str">
        <f>IF(AND(ISNUMBER(I1934),ISNUMBER(H1934)),"OK","")</f>
        <v/>
      </c>
    </row>
    <row r="1929" spans="1:12">
      <c r="A1929" s="103"/>
    </row>
    <row r="1930" spans="1:12">
      <c r="A1930" s="103"/>
    </row>
    <row r="1931" spans="1:12">
      <c r="A1931" s="103"/>
    </row>
    <row r="1932" spans="1:12">
      <c r="A1932" s="103"/>
    </row>
    <row r="1933" spans="1:12">
      <c r="A1933" s="103"/>
    </row>
    <row r="1934" spans="1:12">
      <c r="A1934" s="103"/>
    </row>
    <row r="1935" spans="1:12">
      <c r="A1935" s="103"/>
      <c r="L1935" s="107" t="str">
        <f>IF(AND(ISNUMBER(I1941),ISNUMBER(H1941)),"OK","")</f>
        <v/>
      </c>
    </row>
    <row r="1936" spans="1:12">
      <c r="A1936" s="103"/>
    </row>
    <row r="1937" spans="1:12">
      <c r="A1937" s="103"/>
    </row>
    <row r="1938" spans="1:12">
      <c r="A1938" s="103"/>
    </row>
    <row r="1939" spans="1:12">
      <c r="A1939" s="103"/>
    </row>
    <row r="1940" spans="1:12">
      <c r="A1940" s="103"/>
    </row>
    <row r="1941" spans="1:12">
      <c r="A1941" s="103"/>
    </row>
    <row r="1942" spans="1:12">
      <c r="A1942" s="103"/>
      <c r="L1942" s="107" t="str">
        <f>IF(AND(ISNUMBER(I1948),ISNUMBER(H1948)),"OK","")</f>
        <v/>
      </c>
    </row>
    <row r="1943" spans="1:12">
      <c r="A1943" s="103"/>
    </row>
    <row r="1944" spans="1:12">
      <c r="A1944" s="103"/>
    </row>
    <row r="1945" spans="1:12">
      <c r="A1945" s="103"/>
    </row>
    <row r="1946" spans="1:12">
      <c r="A1946" s="103"/>
    </row>
    <row r="1947" spans="1:12">
      <c r="A1947" s="103"/>
    </row>
    <row r="1948" spans="1:12">
      <c r="A1948" s="103"/>
    </row>
    <row r="1949" spans="1:12">
      <c r="A1949" s="103"/>
      <c r="L1949" s="107" t="str">
        <f>IF(AND(ISNUMBER(I1955),ISNUMBER(H1955)),"OK","")</f>
        <v/>
      </c>
    </row>
    <row r="1950" spans="1:12">
      <c r="A1950" s="103"/>
    </row>
    <row r="1951" spans="1:12">
      <c r="A1951" s="103"/>
    </row>
    <row r="1952" spans="1:12">
      <c r="A1952" s="103"/>
    </row>
    <row r="1953" spans="1:12">
      <c r="A1953" s="103"/>
    </row>
    <row r="1954" spans="1:12">
      <c r="A1954" s="103"/>
    </row>
    <row r="1955" spans="1:12">
      <c r="A1955" s="103"/>
    </row>
    <row r="1956" spans="1:12">
      <c r="A1956" s="103"/>
      <c r="L1956" s="107" t="str">
        <f>IF(AND(ISNUMBER(I1962),ISNUMBER(H1962)),"OK","")</f>
        <v/>
      </c>
    </row>
    <row r="1957" spans="1:12">
      <c r="A1957" s="103"/>
    </row>
    <row r="1958" spans="1:12">
      <c r="A1958" s="103"/>
    </row>
    <row r="1959" spans="1:12">
      <c r="A1959" s="103"/>
    </row>
    <row r="1960" spans="1:12">
      <c r="A1960" s="103"/>
    </row>
    <row r="1961" spans="1:12">
      <c r="A1961" s="103"/>
    </row>
    <row r="1962" spans="1:12">
      <c r="A1962" s="103"/>
    </row>
    <row r="1963" spans="1:12">
      <c r="A1963" s="103"/>
      <c r="L1963" s="107" t="str">
        <f>IF(AND(ISNUMBER(I1969),ISNUMBER(H1969)),"OK","")</f>
        <v/>
      </c>
    </row>
    <row r="1964" spans="1:12">
      <c r="A1964" s="103"/>
    </row>
    <row r="1965" spans="1:12">
      <c r="A1965" s="103"/>
    </row>
    <row r="1966" spans="1:12">
      <c r="A1966" s="103"/>
    </row>
    <row r="1967" spans="1:12">
      <c r="A1967" s="103"/>
    </row>
    <row r="1968" spans="1:12">
      <c r="A1968" s="103"/>
    </row>
    <row r="1969" spans="1:12">
      <c r="A1969" s="103"/>
    </row>
    <row r="1970" spans="1:12">
      <c r="A1970" s="103"/>
      <c r="L1970" s="107" t="str">
        <f>IF(AND(ISNUMBER(I1976),ISNUMBER(H1976)),"OK","")</f>
        <v/>
      </c>
    </row>
    <row r="1971" spans="1:12">
      <c r="A1971" s="103"/>
    </row>
    <row r="1972" spans="1:12">
      <c r="A1972" s="103"/>
    </row>
    <row r="1973" spans="1:12">
      <c r="A1973" s="103"/>
    </row>
    <row r="1974" spans="1:12">
      <c r="A1974" s="103"/>
    </row>
    <row r="1975" spans="1:12">
      <c r="A1975" s="103"/>
    </row>
    <row r="1976" spans="1:12">
      <c r="A1976" s="103"/>
    </row>
    <row r="1977" spans="1:12">
      <c r="A1977" s="103"/>
      <c r="L1977" s="107" t="str">
        <f>IF(AND(ISNUMBER(I1983),ISNUMBER(H1983)),"OK","")</f>
        <v/>
      </c>
    </row>
    <row r="1978" spans="1:12">
      <c r="A1978" s="103"/>
    </row>
    <row r="1979" spans="1:12">
      <c r="A1979" s="103"/>
    </row>
    <row r="1980" spans="1:12">
      <c r="A1980" s="103"/>
    </row>
    <row r="1981" spans="1:12">
      <c r="A1981" s="103"/>
    </row>
    <row r="1982" spans="1:12">
      <c r="A1982" s="103"/>
    </row>
    <row r="1983" spans="1:12">
      <c r="A1983" s="103"/>
    </row>
    <row r="1984" spans="1:12">
      <c r="A1984" s="103"/>
      <c r="L1984" s="107" t="str">
        <f>IF(AND(ISNUMBER(I1990),ISNUMBER(H1990)),"OK","")</f>
        <v/>
      </c>
    </row>
    <row r="1985" spans="1:12">
      <c r="A1985" s="103"/>
    </row>
    <row r="1986" spans="1:12">
      <c r="A1986" s="103"/>
    </row>
    <row r="1987" spans="1:12">
      <c r="A1987" s="103"/>
    </row>
    <row r="1988" spans="1:12">
      <c r="A1988" s="103"/>
    </row>
    <row r="1989" spans="1:12">
      <c r="A1989" s="103"/>
    </row>
    <row r="1990" spans="1:12">
      <c r="A1990" s="103"/>
    </row>
    <row r="1991" spans="1:12">
      <c r="A1991" s="103"/>
      <c r="L1991" s="107" t="str">
        <f>IF(AND(ISNUMBER(I1997),ISNUMBER(H1997)),"OK","")</f>
        <v/>
      </c>
    </row>
    <row r="1992" spans="1:12">
      <c r="A1992" s="103"/>
    </row>
    <row r="1993" spans="1:12">
      <c r="A1993" s="103"/>
    </row>
    <row r="1994" spans="1:12">
      <c r="A1994" s="103"/>
    </row>
    <row r="1995" spans="1:12">
      <c r="A1995" s="103"/>
    </row>
    <row r="1996" spans="1:12">
      <c r="A1996" s="103"/>
    </row>
    <row r="1997" spans="1:12">
      <c r="A1997" s="103"/>
    </row>
    <row r="1998" spans="1:12">
      <c r="A1998" s="103"/>
      <c r="L1998" s="107" t="str">
        <f>IF(AND(ISNUMBER(I2004),ISNUMBER(H2004)),"OK","")</f>
        <v/>
      </c>
    </row>
    <row r="1999" spans="1:12">
      <c r="A1999" s="103"/>
    </row>
    <row r="2000" spans="1:12">
      <c r="A2000" s="103"/>
    </row>
    <row r="2001" spans="1:12">
      <c r="A2001" s="103"/>
    </row>
    <row r="2002" spans="1:12">
      <c r="A2002" s="103"/>
    </row>
    <row r="2003" spans="1:12">
      <c r="A2003" s="103"/>
    </row>
    <row r="2004" spans="1:12">
      <c r="A2004" s="103"/>
    </row>
    <row r="2005" spans="1:12">
      <c r="A2005" s="103"/>
      <c r="L2005" s="107" t="str">
        <f>IF(AND(ISNUMBER(I2011),ISNUMBER(H2011)),"OK","")</f>
        <v/>
      </c>
    </row>
    <row r="2006" spans="1:12">
      <c r="A2006" s="103"/>
    </row>
    <row r="2007" spans="1:12">
      <c r="A2007" s="103"/>
    </row>
    <row r="2008" spans="1:12">
      <c r="A2008" s="103"/>
    </row>
    <row r="2009" spans="1:12">
      <c r="A2009" s="103"/>
    </row>
    <row r="2010" spans="1:12">
      <c r="A2010" s="103"/>
    </row>
    <row r="2011" spans="1:12">
      <c r="A2011" s="103"/>
    </row>
    <row r="2012" spans="1:12">
      <c r="A2012" s="103"/>
      <c r="L2012" s="107" t="str">
        <f>IF(AND(ISNUMBER(I2018),ISNUMBER(H2018)),"OK","")</f>
        <v/>
      </c>
    </row>
    <row r="2013" spans="1:12">
      <c r="A2013" s="103"/>
    </row>
    <row r="2014" spans="1:12">
      <c r="A2014" s="103"/>
    </row>
    <row r="2015" spans="1:12">
      <c r="A2015" s="103"/>
    </row>
    <row r="2016" spans="1:12">
      <c r="A2016" s="103"/>
    </row>
    <row r="2017" spans="1:12">
      <c r="A2017" s="103"/>
    </row>
    <row r="2018" spans="1:12">
      <c r="A2018" s="103"/>
    </row>
    <row r="2019" spans="1:12">
      <c r="A2019" s="103"/>
      <c r="L2019" s="107" t="str">
        <f>IF(AND(ISNUMBER(I2025),ISNUMBER(H2025)),"OK","")</f>
        <v/>
      </c>
    </row>
    <row r="2020" spans="1:12">
      <c r="A2020" s="103"/>
    </row>
    <row r="2021" spans="1:12">
      <c r="A2021" s="103"/>
    </row>
    <row r="2022" spans="1:12">
      <c r="A2022" s="103"/>
    </row>
    <row r="2023" spans="1:12">
      <c r="A2023" s="103"/>
    </row>
    <row r="2024" spans="1:12">
      <c r="A2024" s="103"/>
    </row>
    <row r="2025" spans="1:12">
      <c r="A2025" s="103"/>
    </row>
    <row r="2026" spans="1:12">
      <c r="A2026" s="103"/>
      <c r="L2026" s="107" t="str">
        <f>IF(AND(ISNUMBER(I2032),ISNUMBER(H2032)),"OK","")</f>
        <v/>
      </c>
    </row>
    <row r="2027" spans="1:12">
      <c r="A2027" s="103"/>
    </row>
    <row r="2028" spans="1:12">
      <c r="A2028" s="103"/>
    </row>
    <row r="2029" spans="1:12">
      <c r="A2029" s="103"/>
    </row>
    <row r="2030" spans="1:12">
      <c r="A2030" s="103"/>
    </row>
    <row r="2031" spans="1:12">
      <c r="A2031" s="103"/>
    </row>
    <row r="2032" spans="1:12">
      <c r="A2032" s="103"/>
    </row>
    <row r="2033" spans="1:12">
      <c r="A2033" s="103"/>
      <c r="L2033" s="107" t="str">
        <f>IF(AND(ISNUMBER(I2039),ISNUMBER(H2039)),"OK","")</f>
        <v/>
      </c>
    </row>
    <row r="2034" spans="1:12">
      <c r="A2034" s="103"/>
    </row>
    <row r="2035" spans="1:12">
      <c r="A2035" s="103"/>
    </row>
    <row r="2036" spans="1:12">
      <c r="A2036" s="103"/>
    </row>
    <row r="2037" spans="1:12">
      <c r="A2037" s="103"/>
    </row>
    <row r="2038" spans="1:12">
      <c r="A2038" s="103"/>
    </row>
    <row r="2039" spans="1:12">
      <c r="A2039" s="103"/>
    </row>
    <row r="2040" spans="1:12">
      <c r="A2040" s="103"/>
      <c r="L2040" s="107" t="str">
        <f>IF(AND(ISNUMBER(I2046),ISNUMBER(H2046)),"OK","")</f>
        <v/>
      </c>
    </row>
    <row r="2041" spans="1:12">
      <c r="A2041" s="103"/>
    </row>
    <row r="2042" spans="1:12">
      <c r="A2042" s="103"/>
    </row>
    <row r="2043" spans="1:12">
      <c r="A2043" s="103"/>
    </row>
    <row r="2044" spans="1:12">
      <c r="A2044" s="103"/>
    </row>
    <row r="2045" spans="1:12">
      <c r="A2045" s="103"/>
    </row>
    <row r="2046" spans="1:12">
      <c r="A2046" s="103"/>
    </row>
    <row r="2047" spans="1:12">
      <c r="A2047" s="103"/>
      <c r="L2047" s="107" t="str">
        <f>IF(AND(ISNUMBER(I2053),ISNUMBER(H2053)),"OK","")</f>
        <v/>
      </c>
    </row>
    <row r="2048" spans="1:12">
      <c r="A2048" s="103"/>
    </row>
    <row r="2049" spans="1:12">
      <c r="A2049" s="103"/>
    </row>
    <row r="2050" spans="1:12">
      <c r="A2050" s="103"/>
    </row>
    <row r="2051" spans="1:12">
      <c r="A2051" s="103"/>
    </row>
    <row r="2052" spans="1:12">
      <c r="A2052" s="103"/>
    </row>
    <row r="2053" spans="1:12">
      <c r="A2053" s="103"/>
    </row>
    <row r="2054" spans="1:12">
      <c r="A2054" s="103"/>
      <c r="L2054" s="107" t="str">
        <f>IF(AND(ISNUMBER(I2060),ISNUMBER(H2060)),"OK","")</f>
        <v/>
      </c>
    </row>
    <row r="2055" spans="1:12">
      <c r="A2055" s="103"/>
    </row>
    <row r="2056" spans="1:12">
      <c r="A2056" s="103"/>
    </row>
    <row r="2057" spans="1:12">
      <c r="A2057" s="103"/>
    </row>
    <row r="2058" spans="1:12">
      <c r="A2058" s="103"/>
    </row>
    <row r="2059" spans="1:12">
      <c r="A2059" s="103"/>
    </row>
    <row r="2060" spans="1:12">
      <c r="A2060" s="103"/>
    </row>
    <row r="2061" spans="1:12">
      <c r="A2061" s="103"/>
      <c r="L2061" s="107" t="str">
        <f>IF(AND(ISNUMBER(I2067),ISNUMBER(H2067)),"OK","")</f>
        <v/>
      </c>
    </row>
    <row r="2062" spans="1:12">
      <c r="A2062" s="103"/>
    </row>
    <row r="2063" spans="1:12">
      <c r="A2063" s="103"/>
    </row>
    <row r="2064" spans="1:12">
      <c r="A2064" s="103"/>
    </row>
    <row r="2065" spans="1:12">
      <c r="A2065" s="103"/>
    </row>
    <row r="2066" spans="1:12">
      <c r="A2066" s="103"/>
    </row>
    <row r="2067" spans="1:12">
      <c r="A2067" s="103"/>
    </row>
    <row r="2068" spans="1:12">
      <c r="A2068" s="103"/>
      <c r="L2068" s="107" t="str">
        <f>IF(AND(ISNUMBER(I2074),ISNUMBER(H2074)),"OK","")</f>
        <v/>
      </c>
    </row>
    <row r="2069" spans="1:12">
      <c r="A2069" s="103"/>
    </row>
    <row r="2070" spans="1:12">
      <c r="A2070" s="103"/>
    </row>
    <row r="2071" spans="1:12">
      <c r="A2071" s="103"/>
    </row>
    <row r="2072" spans="1:12">
      <c r="A2072" s="103"/>
    </row>
    <row r="2073" spans="1:12">
      <c r="A2073" s="103"/>
    </row>
    <row r="2074" spans="1:12">
      <c r="A2074" s="103"/>
    </row>
    <row r="2075" spans="1:12">
      <c r="A2075" s="103"/>
      <c r="L2075" s="107" t="str">
        <f>IF(AND(ISNUMBER(I2081),ISNUMBER(H2081)),"OK","")</f>
        <v/>
      </c>
    </row>
    <row r="2076" spans="1:12">
      <c r="A2076" s="103"/>
    </row>
    <row r="2077" spans="1:12">
      <c r="A2077" s="103"/>
    </row>
    <row r="2078" spans="1:12">
      <c r="A2078" s="103"/>
    </row>
    <row r="2079" spans="1:12">
      <c r="A2079" s="103"/>
    </row>
    <row r="2080" spans="1:12">
      <c r="A2080" s="103"/>
    </row>
    <row r="2081" spans="1:12">
      <c r="A2081" s="103"/>
    </row>
    <row r="2082" spans="1:12">
      <c r="A2082" s="103"/>
      <c r="L2082" s="107" t="str">
        <f>IF(AND(ISNUMBER(I2088),ISNUMBER(H2088)),"OK","")</f>
        <v/>
      </c>
    </row>
    <row r="2083" spans="1:12">
      <c r="A2083" s="103"/>
    </row>
    <row r="2084" spans="1:12">
      <c r="A2084" s="103"/>
    </row>
    <row r="2085" spans="1:12">
      <c r="A2085" s="103"/>
    </row>
    <row r="2086" spans="1:12">
      <c r="A2086" s="103"/>
    </row>
    <row r="2087" spans="1:12">
      <c r="A2087" s="103"/>
    </row>
    <row r="2088" spans="1:12">
      <c r="A2088" s="103"/>
    </row>
    <row r="2089" spans="1:12">
      <c r="A2089" s="103"/>
      <c r="L2089" s="107" t="str">
        <f>IF(AND(ISNUMBER(I2095),ISNUMBER(H2095)),"OK","")</f>
        <v/>
      </c>
    </row>
    <row r="2090" spans="1:12">
      <c r="A2090" s="103"/>
    </row>
    <row r="2091" spans="1:12">
      <c r="A2091" s="103"/>
    </row>
    <row r="2092" spans="1:12">
      <c r="A2092" s="103"/>
    </row>
    <row r="2093" spans="1:12">
      <c r="A2093" s="103"/>
    </row>
    <row r="2094" spans="1:12">
      <c r="A2094" s="103"/>
    </row>
    <row r="2095" spans="1:12">
      <c r="A2095" s="103"/>
    </row>
    <row r="2096" spans="1:12">
      <c r="A2096" s="103"/>
      <c r="L2096" s="107" t="str">
        <f>IF(AND(ISNUMBER(I2102),ISNUMBER(H2102)),"OK","")</f>
        <v/>
      </c>
    </row>
    <row r="2097" spans="1:12">
      <c r="A2097" s="103"/>
    </row>
    <row r="2098" spans="1:12">
      <c r="A2098" s="103"/>
    </row>
    <row r="2099" spans="1:12">
      <c r="A2099" s="103"/>
    </row>
    <row r="2100" spans="1:12">
      <c r="A2100" s="103"/>
    </row>
    <row r="2101" spans="1:12">
      <c r="A2101" s="103"/>
    </row>
    <row r="2102" spans="1:12">
      <c r="A2102" s="103"/>
    </row>
    <row r="2103" spans="1:12">
      <c r="A2103" s="103"/>
      <c r="L2103" s="107" t="str">
        <f>IF(AND(ISNUMBER(I2109),ISNUMBER(H2109)),"OK","")</f>
        <v/>
      </c>
    </row>
    <row r="2104" spans="1:12">
      <c r="A2104" s="103"/>
    </row>
    <row r="2105" spans="1:12">
      <c r="A2105" s="103"/>
    </row>
    <row r="2106" spans="1:12">
      <c r="A2106" s="103"/>
    </row>
    <row r="2107" spans="1:12">
      <c r="A2107" s="103"/>
    </row>
    <row r="2108" spans="1:12">
      <c r="A2108" s="103"/>
    </row>
    <row r="2109" spans="1:12">
      <c r="A2109" s="103"/>
    </row>
    <row r="2110" spans="1:12">
      <c r="A2110" s="103"/>
      <c r="L2110" s="107" t="str">
        <f>IF(AND(ISNUMBER(I2116),ISNUMBER(H2116)),"OK","")</f>
        <v/>
      </c>
    </row>
    <row r="2111" spans="1:12">
      <c r="A2111" s="103"/>
    </row>
    <row r="2112" spans="1:12">
      <c r="A2112" s="103"/>
    </row>
    <row r="2113" spans="1:12">
      <c r="A2113" s="103"/>
    </row>
    <row r="2114" spans="1:12">
      <c r="A2114" s="103"/>
    </row>
    <row r="2115" spans="1:12">
      <c r="A2115" s="103"/>
    </row>
    <row r="2116" spans="1:12">
      <c r="A2116" s="103"/>
    </row>
    <row r="2117" spans="1:12">
      <c r="A2117" s="103"/>
    </row>
    <row r="2118" spans="1:12">
      <c r="A2118" s="103"/>
    </row>
    <row r="2119" spans="1:12">
      <c r="A2119" s="103"/>
    </row>
    <row r="2120" spans="1:12">
      <c r="A2120" s="103"/>
    </row>
    <row r="2121" spans="1:12">
      <c r="A2121" s="103"/>
    </row>
    <row r="2122" spans="1:12">
      <c r="A2122" s="103"/>
    </row>
    <row r="2123" spans="1:12">
      <c r="A2123" s="103"/>
      <c r="L2123" s="107" t="str">
        <f>IF(AND(ISNUMBER(I2123),ISNUMBER(H2123)),"OK","")</f>
        <v/>
      </c>
    </row>
    <row r="2124" spans="1:12">
      <c r="A2124" s="103"/>
    </row>
    <row r="2125" spans="1:12">
      <c r="A2125" s="103"/>
    </row>
    <row r="2126" spans="1:12">
      <c r="A2126" s="103"/>
    </row>
    <row r="2127" spans="1:12">
      <c r="A2127" s="103"/>
    </row>
    <row r="2128" spans="1:12">
      <c r="A2128" s="103"/>
    </row>
    <row r="2129" spans="1:12">
      <c r="A2129" s="103"/>
    </row>
    <row r="2130" spans="1:12">
      <c r="A2130" s="103"/>
      <c r="L2130" s="107" t="str">
        <f>IF(AND(ISNUMBER(I2130),ISNUMBER(H2130)),"OK","")</f>
        <v/>
      </c>
    </row>
    <row r="2131" spans="1:12">
      <c r="A2131" s="103"/>
    </row>
    <row r="2132" spans="1:12">
      <c r="A2132" s="103"/>
    </row>
    <row r="2133" spans="1:12">
      <c r="A2133" s="103"/>
    </row>
    <row r="2134" spans="1:12">
      <c r="A2134" s="103"/>
    </row>
    <row r="2135" spans="1:12">
      <c r="A2135" s="103"/>
    </row>
    <row r="2136" spans="1:12">
      <c r="A2136" s="103"/>
    </row>
    <row r="2137" spans="1:12">
      <c r="A2137" s="103"/>
      <c r="L2137" s="107" t="str">
        <f>IF(AND(ISNUMBER(I2137),ISNUMBER(H2137)),"OK","")</f>
        <v/>
      </c>
    </row>
    <row r="2138" spans="1:12">
      <c r="A2138" s="103"/>
    </row>
    <row r="2139" spans="1:12">
      <c r="A2139" s="103"/>
    </row>
    <row r="2140" spans="1:12">
      <c r="A2140" s="103"/>
    </row>
    <row r="2141" spans="1:12">
      <c r="A2141" s="103"/>
    </row>
    <row r="2142" spans="1:12">
      <c r="A2142" s="103"/>
    </row>
    <row r="2143" spans="1:12">
      <c r="A2143" s="103"/>
    </row>
    <row r="2144" spans="1:12">
      <c r="A2144" s="103"/>
      <c r="L2144" s="107" t="str">
        <f>IF(AND(ISNUMBER(I2144),ISNUMBER(H2144)),"OK","")</f>
        <v/>
      </c>
    </row>
    <row r="2145" spans="1:12">
      <c r="A2145" s="103"/>
    </row>
    <row r="2146" spans="1:12">
      <c r="A2146" s="103"/>
    </row>
    <row r="2147" spans="1:12">
      <c r="A2147" s="103"/>
    </row>
    <row r="2148" spans="1:12">
      <c r="A2148" s="103"/>
    </row>
    <row r="2149" spans="1:12">
      <c r="A2149" s="103"/>
    </row>
    <row r="2150" spans="1:12">
      <c r="A2150" s="103"/>
    </row>
    <row r="2151" spans="1:12">
      <c r="A2151" s="103"/>
      <c r="L2151" s="107" t="str">
        <f>IF(AND(ISNUMBER(I2151),ISNUMBER(H2151)),"OK","")</f>
        <v/>
      </c>
    </row>
    <row r="2152" spans="1:12">
      <c r="A2152" s="103"/>
    </row>
    <row r="2153" spans="1:12">
      <c r="A2153" s="103"/>
    </row>
    <row r="2154" spans="1:12">
      <c r="A2154" s="103"/>
    </row>
    <row r="2155" spans="1:12">
      <c r="A2155" s="103"/>
    </row>
    <row r="2156" spans="1:12">
      <c r="A2156" s="103"/>
    </row>
    <row r="2157" spans="1:12">
      <c r="A2157" s="103"/>
    </row>
    <row r="2158" spans="1:12">
      <c r="A2158" s="103"/>
      <c r="L2158" s="107" t="str">
        <f>IF(AND(ISNUMBER(I2158),ISNUMBER(H2158)),"OK","")</f>
        <v/>
      </c>
    </row>
    <row r="2159" spans="1:12">
      <c r="A2159" s="103"/>
    </row>
    <row r="2160" spans="1:12">
      <c r="A2160" s="103"/>
    </row>
    <row r="2161" spans="1:12">
      <c r="A2161" s="103"/>
    </row>
    <row r="2162" spans="1:12">
      <c r="A2162" s="103"/>
    </row>
    <row r="2163" spans="1:12">
      <c r="A2163" s="103"/>
    </row>
    <row r="2164" spans="1:12">
      <c r="A2164" s="103"/>
    </row>
    <row r="2165" spans="1:12">
      <c r="A2165" s="103"/>
      <c r="L2165" s="107" t="str">
        <f>IF(AND(ISNUMBER(I2165),ISNUMBER(H2165)),"OK","")</f>
        <v/>
      </c>
    </row>
    <row r="2166" spans="1:12">
      <c r="A2166" s="103"/>
    </row>
    <row r="2167" spans="1:12">
      <c r="A2167" s="103"/>
    </row>
    <row r="2168" spans="1:12">
      <c r="A2168" s="103"/>
    </row>
    <row r="2169" spans="1:12">
      <c r="A2169" s="103"/>
    </row>
    <row r="2170" spans="1:12">
      <c r="A2170" s="103"/>
    </row>
    <row r="2171" spans="1:12">
      <c r="A2171" s="103"/>
    </row>
    <row r="2172" spans="1:12">
      <c r="A2172" s="103"/>
      <c r="L2172" s="107" t="str">
        <f>IF(AND(ISNUMBER(I2172),ISNUMBER(H2172)),"OK","")</f>
        <v/>
      </c>
    </row>
    <row r="2173" spans="1:12">
      <c r="A2173" s="103"/>
    </row>
    <row r="2174" spans="1:12">
      <c r="A2174" s="103"/>
    </row>
    <row r="2175" spans="1:12">
      <c r="A2175" s="103"/>
    </row>
    <row r="2176" spans="1:12">
      <c r="A2176" s="103"/>
    </row>
    <row r="2177" spans="1:12">
      <c r="A2177" s="103"/>
    </row>
    <row r="2178" spans="1:12">
      <c r="A2178" s="103"/>
    </row>
    <row r="2179" spans="1:12">
      <c r="A2179" s="103"/>
      <c r="L2179" s="107" t="str">
        <f>IF(AND(ISNUMBER(I2179),ISNUMBER(H2179)),"OK","")</f>
        <v/>
      </c>
    </row>
    <row r="2180" spans="1:12">
      <c r="A2180" s="103"/>
    </row>
    <row r="2181" spans="1:12">
      <c r="A2181" s="103"/>
    </row>
    <row r="2182" spans="1:12">
      <c r="A2182" s="103"/>
    </row>
    <row r="2183" spans="1:12">
      <c r="A2183" s="103"/>
    </row>
    <row r="2184" spans="1:12">
      <c r="A2184" s="103"/>
    </row>
    <row r="2185" spans="1:12">
      <c r="A2185" s="103"/>
    </row>
    <row r="2186" spans="1:12">
      <c r="A2186" s="103"/>
      <c r="L2186" s="107" t="str">
        <f>IF(AND(ISNUMBER(I2186),ISNUMBER(H2186)),"OK","")</f>
        <v/>
      </c>
    </row>
    <row r="2187" spans="1:12">
      <c r="A2187" s="103"/>
    </row>
    <row r="2188" spans="1:12">
      <c r="A2188" s="103"/>
    </row>
    <row r="2189" spans="1:12">
      <c r="A2189" s="103"/>
    </row>
    <row r="2190" spans="1:12">
      <c r="A2190" s="103"/>
    </row>
    <row r="2191" spans="1:12">
      <c r="A2191" s="103"/>
    </row>
    <row r="2192" spans="1:12">
      <c r="A2192" s="103"/>
    </row>
    <row r="2193" spans="1:12">
      <c r="A2193" s="103"/>
      <c r="L2193" s="107" t="str">
        <f>IF(AND(ISNUMBER(I2193),ISNUMBER(H2193)),"OK","")</f>
        <v/>
      </c>
    </row>
    <row r="2194" spans="1:12">
      <c r="A2194" s="103"/>
    </row>
    <row r="2195" spans="1:12">
      <c r="A2195" s="103"/>
    </row>
    <row r="2196" spans="1:12">
      <c r="A2196" s="103"/>
    </row>
    <row r="2197" spans="1:12">
      <c r="A2197" s="103"/>
    </row>
    <row r="2198" spans="1:12">
      <c r="A2198" s="103"/>
    </row>
    <row r="2199" spans="1:12">
      <c r="A2199" s="103"/>
    </row>
    <row r="2200" spans="1:12">
      <c r="A2200" s="103"/>
      <c r="L2200" s="107" t="str">
        <f>IF(AND(ISNUMBER(I2200),ISNUMBER(H2200)),"OK","")</f>
        <v/>
      </c>
    </row>
    <row r="2201" spans="1:12">
      <c r="A2201" s="103"/>
    </row>
    <row r="2202" spans="1:12">
      <c r="A2202" s="103"/>
    </row>
    <row r="2203" spans="1:12">
      <c r="A2203" s="103"/>
    </row>
    <row r="2204" spans="1:12">
      <c r="A2204" s="103"/>
    </row>
    <row r="2205" spans="1:12">
      <c r="A2205" s="103"/>
    </row>
    <row r="2206" spans="1:12">
      <c r="A2206" s="103"/>
    </row>
    <row r="2207" spans="1:12">
      <c r="A2207" s="103"/>
      <c r="L2207" s="107" t="str">
        <f>IF(AND(ISNUMBER(I2207),ISNUMBER(H2207)),"OK","")</f>
        <v/>
      </c>
    </row>
    <row r="2208" spans="1:12">
      <c r="A2208" s="103"/>
    </row>
    <row r="2209" spans="1:12">
      <c r="A2209" s="103"/>
    </row>
    <row r="2210" spans="1:12">
      <c r="A2210" s="103"/>
    </row>
    <row r="2211" spans="1:12">
      <c r="A2211" s="103"/>
    </row>
    <row r="2212" spans="1:12">
      <c r="A2212" s="103"/>
    </row>
    <row r="2213" spans="1:12">
      <c r="A2213" s="103"/>
    </row>
    <row r="2214" spans="1:12">
      <c r="A2214" s="103"/>
      <c r="L2214" s="107" t="str">
        <f>IF(AND(ISNUMBER(I2214),ISNUMBER(H2214)),"OK","")</f>
        <v/>
      </c>
    </row>
    <row r="2215" spans="1:12">
      <c r="A2215" s="103"/>
    </row>
    <row r="2216" spans="1:12">
      <c r="A2216" s="103"/>
    </row>
    <row r="2217" spans="1:12">
      <c r="A2217" s="103"/>
    </row>
    <row r="2218" spans="1:12">
      <c r="A2218" s="103"/>
    </row>
    <row r="2219" spans="1:12">
      <c r="A2219" s="103"/>
    </row>
    <row r="2220" spans="1:12">
      <c r="A2220" s="103"/>
    </row>
    <row r="2221" spans="1:12">
      <c r="A2221" s="103"/>
      <c r="L2221" s="107" t="str">
        <f>IF(AND(ISNUMBER(I2221),ISNUMBER(H2221)),"OK","")</f>
        <v/>
      </c>
    </row>
    <row r="2222" spans="1:12">
      <c r="A2222" s="103"/>
    </row>
    <row r="2223" spans="1:12">
      <c r="A2223" s="103"/>
    </row>
    <row r="2224" spans="1:12">
      <c r="A2224" s="103"/>
    </row>
    <row r="2225" spans="1:12">
      <c r="A2225" s="103"/>
    </row>
    <row r="2226" spans="1:12">
      <c r="A2226" s="103"/>
    </row>
    <row r="2227" spans="1:12">
      <c r="A2227" s="103"/>
    </row>
    <row r="2228" spans="1:12">
      <c r="A2228" s="103"/>
      <c r="L2228" s="107" t="str">
        <f>IF(AND(ISNUMBER(I2228),ISNUMBER(H2228)),"OK","")</f>
        <v/>
      </c>
    </row>
    <row r="2229" spans="1:12">
      <c r="A2229" s="103"/>
    </row>
    <row r="2230" spans="1:12">
      <c r="A2230" s="103"/>
    </row>
    <row r="2231" spans="1:12">
      <c r="A2231" s="103"/>
    </row>
    <row r="2232" spans="1:12">
      <c r="A2232" s="103"/>
    </row>
    <row r="2233" spans="1:12">
      <c r="A2233" s="103"/>
    </row>
    <row r="2234" spans="1:12">
      <c r="A2234" s="103"/>
    </row>
    <row r="2235" spans="1:12">
      <c r="A2235" s="103"/>
      <c r="L2235" s="107" t="str">
        <f>IF(AND(ISNUMBER(I2235),ISNUMBER(H2235)),"OK","")</f>
        <v/>
      </c>
    </row>
    <row r="2236" spans="1:12">
      <c r="A2236" s="103"/>
    </row>
    <row r="2237" spans="1:12">
      <c r="A2237" s="103"/>
    </row>
    <row r="2238" spans="1:12">
      <c r="A2238" s="103"/>
    </row>
    <row r="2239" spans="1:12">
      <c r="A2239" s="103"/>
    </row>
    <row r="2240" spans="1:12">
      <c r="A2240" s="103"/>
    </row>
    <row r="2241" spans="1:12">
      <c r="A2241" s="103"/>
    </row>
    <row r="2242" spans="1:12">
      <c r="A2242" s="103"/>
      <c r="L2242" s="107" t="str">
        <f>IF(AND(ISNUMBER(I2242),ISNUMBER(H2242)),"OK","")</f>
        <v/>
      </c>
    </row>
    <row r="2243" spans="1:12">
      <c r="A2243" s="103"/>
    </row>
    <row r="2244" spans="1:12">
      <c r="A2244" s="103"/>
    </row>
    <row r="2245" spans="1:12">
      <c r="A2245" s="103"/>
    </row>
    <row r="2246" spans="1:12">
      <c r="A2246" s="103"/>
    </row>
    <row r="2247" spans="1:12">
      <c r="A2247" s="103"/>
    </row>
    <row r="2248" spans="1:12">
      <c r="A2248" s="103"/>
    </row>
    <row r="2249" spans="1:12">
      <c r="A2249" s="103"/>
      <c r="L2249" s="107" t="str">
        <f>IF(AND(ISNUMBER(I2249),ISNUMBER(H2249)),"OK","")</f>
        <v/>
      </c>
    </row>
    <row r="2250" spans="1:12">
      <c r="A2250" s="103"/>
    </row>
    <row r="2251" spans="1:12">
      <c r="A2251" s="103"/>
    </row>
    <row r="2252" spans="1:12">
      <c r="A2252" s="103"/>
    </row>
    <row r="2253" spans="1:12">
      <c r="A2253" s="103"/>
    </row>
    <row r="2254" spans="1:12">
      <c r="A2254" s="103"/>
    </row>
    <row r="2255" spans="1:12">
      <c r="A2255" s="103"/>
    </row>
    <row r="2256" spans="1:12">
      <c r="A2256" s="103"/>
      <c r="L2256" s="107" t="str">
        <f>IF(AND(ISNUMBER(I2256),ISNUMBER(H2256)),"OK","")</f>
        <v/>
      </c>
    </row>
    <row r="2257" spans="1:12">
      <c r="A2257" s="103"/>
    </row>
    <row r="2258" spans="1:12">
      <c r="A2258" s="103"/>
    </row>
    <row r="2259" spans="1:12">
      <c r="A2259" s="103"/>
    </row>
    <row r="2260" spans="1:12">
      <c r="A2260" s="103"/>
    </row>
    <row r="2261" spans="1:12">
      <c r="A2261" s="103"/>
    </row>
    <row r="2262" spans="1:12">
      <c r="A2262" s="103"/>
    </row>
    <row r="2263" spans="1:12">
      <c r="A2263" s="103"/>
      <c r="L2263" s="107" t="str">
        <f>IF(AND(ISNUMBER(I2263),ISNUMBER(H2263)),"OK","")</f>
        <v/>
      </c>
    </row>
    <row r="2264" spans="1:12">
      <c r="A2264" s="103"/>
    </row>
    <row r="2265" spans="1:12">
      <c r="A2265" s="103"/>
    </row>
    <row r="2266" spans="1:12">
      <c r="A2266" s="103"/>
    </row>
    <row r="2267" spans="1:12">
      <c r="A2267" s="103"/>
    </row>
    <row r="2268" spans="1:12">
      <c r="A2268" s="103"/>
    </row>
    <row r="2269" spans="1:12">
      <c r="A2269" s="103"/>
    </row>
    <row r="2270" spans="1:12">
      <c r="A2270" s="103"/>
      <c r="L2270" s="107" t="str">
        <f>IF(AND(ISNUMBER(I2270),ISNUMBER(H2270)),"OK","")</f>
        <v/>
      </c>
    </row>
  </sheetData>
  <sheetProtection password="CF11" sheet="1" objects="1" scenarios="1" selectLockedCells="1"/>
  <mergeCells count="158">
    <mergeCell ref="C1820:D1821"/>
    <mergeCell ref="C1832:D1833"/>
    <mergeCell ref="C1844:D1845"/>
    <mergeCell ref="C1856:D1857"/>
    <mergeCell ref="C1760:D1761"/>
    <mergeCell ref="C1772:D1773"/>
    <mergeCell ref="C1784:D1785"/>
    <mergeCell ref="C1796:D1797"/>
    <mergeCell ref="C1808:D1809"/>
    <mergeCell ref="C1700:D1701"/>
    <mergeCell ref="C1712:D1713"/>
    <mergeCell ref="C1724:D1725"/>
    <mergeCell ref="C1736:D1737"/>
    <mergeCell ref="C1748:D1749"/>
    <mergeCell ref="C1640:D1641"/>
    <mergeCell ref="C1652:D1653"/>
    <mergeCell ref="C1664:D1665"/>
    <mergeCell ref="C1676:D1677"/>
    <mergeCell ref="C1688:D1689"/>
    <mergeCell ref="C1580:D1581"/>
    <mergeCell ref="C1592:D1593"/>
    <mergeCell ref="C1604:D1605"/>
    <mergeCell ref="C1616:D1617"/>
    <mergeCell ref="C1628:D1629"/>
    <mergeCell ref="C1520:D1521"/>
    <mergeCell ref="C1532:D1533"/>
    <mergeCell ref="C1544:D1545"/>
    <mergeCell ref="C1556:D1557"/>
    <mergeCell ref="C1568:D1569"/>
    <mergeCell ref="C1460:D1461"/>
    <mergeCell ref="C1472:D1473"/>
    <mergeCell ref="C1484:D1485"/>
    <mergeCell ref="C1496:D1497"/>
    <mergeCell ref="C1508:D1509"/>
    <mergeCell ref="C1400:D1401"/>
    <mergeCell ref="C1412:D1413"/>
    <mergeCell ref="C1424:D1425"/>
    <mergeCell ref="C1436:D1437"/>
    <mergeCell ref="C1448:D1449"/>
    <mergeCell ref="C1340:D1341"/>
    <mergeCell ref="C1352:D1353"/>
    <mergeCell ref="C1364:D1365"/>
    <mergeCell ref="C1376:D1377"/>
    <mergeCell ref="C1388:D1389"/>
    <mergeCell ref="C1280:D1281"/>
    <mergeCell ref="C1292:D1293"/>
    <mergeCell ref="C1304:D1305"/>
    <mergeCell ref="C1316:D1317"/>
    <mergeCell ref="C1328:D1329"/>
    <mergeCell ref="C1220:D1221"/>
    <mergeCell ref="C1232:D1233"/>
    <mergeCell ref="C1244:D1245"/>
    <mergeCell ref="C1256:D1257"/>
    <mergeCell ref="C1268:D1269"/>
    <mergeCell ref="C1160:D1161"/>
    <mergeCell ref="C1172:D1173"/>
    <mergeCell ref="C1184:D1185"/>
    <mergeCell ref="C1196:D1197"/>
    <mergeCell ref="C1208:D1209"/>
    <mergeCell ref="C1100:D1101"/>
    <mergeCell ref="C1112:D1113"/>
    <mergeCell ref="C1124:D1125"/>
    <mergeCell ref="C1136:D1137"/>
    <mergeCell ref="C1148:D1149"/>
    <mergeCell ref="C1040:D1041"/>
    <mergeCell ref="C1052:D1053"/>
    <mergeCell ref="C1064:D1065"/>
    <mergeCell ref="C1076:D1077"/>
    <mergeCell ref="C1088:D1089"/>
    <mergeCell ref="C980:D981"/>
    <mergeCell ref="C992:D993"/>
    <mergeCell ref="C1004:D1005"/>
    <mergeCell ref="C1016:D1017"/>
    <mergeCell ref="C1028:D1029"/>
    <mergeCell ref="C920:D921"/>
    <mergeCell ref="C932:D933"/>
    <mergeCell ref="C944:D945"/>
    <mergeCell ref="C956:D957"/>
    <mergeCell ref="C968:D969"/>
    <mergeCell ref="C860:D861"/>
    <mergeCell ref="C872:D873"/>
    <mergeCell ref="C884:D885"/>
    <mergeCell ref="C896:D897"/>
    <mergeCell ref="C908:D909"/>
    <mergeCell ref="C800:D801"/>
    <mergeCell ref="C812:D813"/>
    <mergeCell ref="C824:D825"/>
    <mergeCell ref="C836:D837"/>
    <mergeCell ref="C848:D849"/>
    <mergeCell ref="C740:D741"/>
    <mergeCell ref="C752:D753"/>
    <mergeCell ref="C764:D765"/>
    <mergeCell ref="C776:D777"/>
    <mergeCell ref="C788:D789"/>
    <mergeCell ref="C680:D681"/>
    <mergeCell ref="C692:D693"/>
    <mergeCell ref="C704:D705"/>
    <mergeCell ref="C716:D717"/>
    <mergeCell ref="C728:D729"/>
    <mergeCell ref="C620:D621"/>
    <mergeCell ref="C632:D633"/>
    <mergeCell ref="C644:D645"/>
    <mergeCell ref="C656:D657"/>
    <mergeCell ref="C668:D669"/>
    <mergeCell ref="C560:D561"/>
    <mergeCell ref="C572:D573"/>
    <mergeCell ref="C584:D585"/>
    <mergeCell ref="C596:D597"/>
    <mergeCell ref="C608:D609"/>
    <mergeCell ref="C500:D501"/>
    <mergeCell ref="C512:D513"/>
    <mergeCell ref="C524:D525"/>
    <mergeCell ref="C536:D537"/>
    <mergeCell ref="C548:D549"/>
    <mergeCell ref="C440:D441"/>
    <mergeCell ref="C452:D453"/>
    <mergeCell ref="C464:D465"/>
    <mergeCell ref="C476:D477"/>
    <mergeCell ref="C488:D489"/>
    <mergeCell ref="C380:D381"/>
    <mergeCell ref="C392:D393"/>
    <mergeCell ref="C404:D405"/>
    <mergeCell ref="C416:D417"/>
    <mergeCell ref="C428:D429"/>
    <mergeCell ref="C320:D321"/>
    <mergeCell ref="C332:D333"/>
    <mergeCell ref="C344:D345"/>
    <mergeCell ref="C356:D357"/>
    <mergeCell ref="C368:D369"/>
    <mergeCell ref="C260:D261"/>
    <mergeCell ref="C272:D273"/>
    <mergeCell ref="C284:D285"/>
    <mergeCell ref="C296:D297"/>
    <mergeCell ref="C308:D309"/>
    <mergeCell ref="C200:D201"/>
    <mergeCell ref="C212:D213"/>
    <mergeCell ref="C224:D225"/>
    <mergeCell ref="C236:D237"/>
    <mergeCell ref="C248:D249"/>
    <mergeCell ref="C140:D141"/>
    <mergeCell ref="C152:D153"/>
    <mergeCell ref="C164:D165"/>
    <mergeCell ref="C176:D177"/>
    <mergeCell ref="C188:D189"/>
    <mergeCell ref="C92:D93"/>
    <mergeCell ref="C104:D105"/>
    <mergeCell ref="C116:D117"/>
    <mergeCell ref="C128:D129"/>
    <mergeCell ref="C32:D33"/>
    <mergeCell ref="C44:D45"/>
    <mergeCell ref="C56:D57"/>
    <mergeCell ref="C68:D69"/>
    <mergeCell ref="C80:D81"/>
    <mergeCell ref="D2:D4"/>
    <mergeCell ref="E2:H3"/>
    <mergeCell ref="F4:H4"/>
    <mergeCell ref="C8:D9"/>
    <mergeCell ref="C20:D21"/>
  </mergeCells>
  <conditionalFormatting sqref="L1:L1048576">
    <cfRule type="containsText" dxfId="14" priority="17" operator="containsText" text="OK">
      <formula>NOT(ISERROR(SEARCH("OK",L1)))</formula>
    </cfRule>
    <cfRule type="cellIs" dxfId="13" priority="18" operator="equal">
      <formula>1</formula>
    </cfRule>
  </conditionalFormatting>
  <conditionalFormatting sqref="L101:L111 L113:L123 L125:L135 L137:L147 L149:L159 L161:L171 L173:L183 L185:L195 L197:L207 L209:L219 L221:L231 L233:L243 L245:L255 L257:L267 L269:L279 L281:L291 L293:L303 L305:L315 L317:L327 L329:L339 L341:L351 L353:L363 L365:L375 L377:L387 L389:L399 L401:L411 L413:L423 L425:L435 L437:L447 L449:L459 L461:L471 L473:L483 L485:L495 L497:L507 L509:L519 L521:L531 L533:L543 L545:L555 L557:L567 L569:L579 L581:L591 L593:L603 L605:L615 L617:L627 L629:L639 L641:L651 L653:L663 L665:L675 L677:L687 L689:L699 L701:L711 L713:L723 L725:L735 L737:L747 L749:L759 L761:L771 L773:L783 L785:L795 L797:L807 L809:L819 L821:L831 L833:L843 L845:L855 L857:L867 L869:L879 L881:L891 L893:L903 L905:L915 L917:L927 L929:L939 L941:L951 L953:L963 L965:L975 L977:L987 L989:L999 L1001:L1011 L1013:L1023 L1025:L1035 L1037:L1047 L1049:L1059 L1061:L1071 L1073:L1083 L1085:L1095 L1097:L1107 L1109:L1119 L1121:L1131 L1133:L1143 L1145:L1155 L1157:L1167 L1169:L1179 L1181:L1191 L1193:L1203 L1205:L1215 L1217:L1227 L1229:L1239 L1241:L1251 L1253:L1263 L1265:L1275 L1277:L1287 L1289:L1299 L1301:L1311 L1313:L1323 L1325:L1335 L1337:L1347 L1349:L1359 L1361:L1371 L1373:L1383 L1385:L1395 L1397:L1407 L1409:L1419 L1421:L1431 L1433:L1443 L1445:L1455 L1457:L1467 L1469:L1479 L1481:L1491 L1493:L1503 L1505:L1515 L1517:L1527 L1529:L1539 L1541:L1551 L1553:L1563 L1565:L1575 L1577:L1587 L1589:L1599 L1601:L1611 L1613:L1623 L1625:L1635 L1637:L1647 L1649:L1659 L1661:L1671 L1673:L1683 L1685:L1695 L1697:L1707 L1709:L1719 L1721:L1731 L1733:L1743 L1745:L1755 L1757:L1767 L1769:L1779 L1781:L1791 L1793:L1803 L1805:L1815 L1817:L1827 L1829:L1839 L1841:L1851 L1853:L1863">
    <cfRule type="containsText" dxfId="12" priority="7" operator="containsText" text="OK">
      <formula>NOT(ISERROR(SEARCH("OK",L101)))</formula>
    </cfRule>
    <cfRule type="cellIs" dxfId="11" priority="8" operator="equal">
      <formula>1</formula>
    </cfRule>
  </conditionalFormatting>
  <conditionalFormatting sqref="L101:L111 L113:L123 L125:L135 L137:L147 L149:L159 L161:L171 L173:L183 L185:L195 L197:L207 L209:L219 L221:L231 L233:L243 L245:L255 L257:L267 L269:L279 L281:L291 L293:L303 L305:L315 L317:L327 L329:L339 L341:L351 L353:L363 L365:L375 L377:L387 L389:L399 L401:L411 L413:L423 L425:L435 L437:L447 L449:L459 L461:L471 L473:L483 L485:L495 L497:L507 L509:L519 L521:L531 L533:L543 L545:L555 L557:L567 L569:L579 L581:L591 L593:L603 L605:L615 L617:L627 L629:L639 L641:L651 L653:L663 L665:L675 L677:L687 L689:L699 L701:L711 L713:L723 L725:L735 L737:L747 L749:L759 L761:L771 L773:L783 L785:L795 L797:L807 L809:L819 L821:L831 L833:L843 L845:L855 L857:L867 L869:L879 L881:L891 L893:L903 L905:L915 L917:L927 L929:L939 L941:L951 L953:L963 L965:L975 L977:L987 L989:L999 L1001:L1011 L1013:L1023 L1025:L1035 L1037:L1047 L1049:L1059 L1061:L1071 L1073:L1083 L1085:L1095 L1097:L1107 L1109:L1119 L1121:L1131 L1133:L1143 L1145:L1155 L1157:L1167 L1169:L1179 L1181:L1191 L1193:L1203 L1205:L1215 L1217:L1227 L1229:L1239 L1241:L1251 L1253:L1263 L1265:L1275 L1277:L1287 L1289:L1299 L1301:L1311 L1313:L1323 L1325:L1335 L1337:L1347 L1349:L1359 L1361:L1371 L1373:L1383 L1385:L1395 L1397:L1407 L1409:L1419 L1421:L1431 L1433:L1443 L1445:L1455 L1457:L1467 L1469:L1479 L1481:L1491 L1493:L1503 L1505:L1515 L1517:L1527 L1529:L1539 L1541:L1551 L1553:L1563 L1565:L1575 L1577:L1587 L1589:L1599 L1601:L1611 L1613:L1623 L1625:L1635 L1637:L1647 L1649:L1659 L1661:L1671 L1673:L1683 L1685:L1695 L1697:L1707 L1709:L1719 L1721:L1731 L1733:L1743 L1745:L1755 L1757:L1767 L1769:L1779 L1781:L1791 L1793:L1803 L1805:L1815 L1817:L1827 L1829:L1839 L1841:L1851 L1853:L1863">
    <cfRule type="containsText" dxfId="10" priority="5" operator="containsText" text="OK">
      <formula>NOT(ISERROR(SEARCH("OK",L101)))</formula>
    </cfRule>
    <cfRule type="cellIs" dxfId="9" priority="6" operator="equal">
      <formula>1</formula>
    </cfRule>
  </conditionalFormatting>
  <conditionalFormatting sqref="L101:L111 L113:L123 L125:L135 L137:L147 L149:L159 L161:L171 L173:L183 L185:L195 L197:L207 L209:L219 L221:L231 L233:L243 L245:L255 L257:L267 L269:L279 L281:L291 L293:L303 L305:L315 L317:L327 L329:L339 L341:L351 L353:L363 L365:L375 L377:L387 L389:L399 L401:L411 L413:L423 L425:L435 L437:L447 L449:L459 L461:L471 L473:L483 L485:L495 L497:L507 L509:L519 L521:L531 L533:L543 L545:L555 L557:L567 L569:L579 L581:L591 L593:L603 L605:L615 L617:L627 L629:L639 L641:L651 L653:L663 L665:L675 L677:L687 L689:L699 L701:L711 L713:L723 L725:L735 L737:L747 L749:L759 L761:L771 L773:L783 L785:L795 L797:L807 L809:L819 L821:L831 L833:L843 L845:L855 L857:L867 L869:L879 L881:L891 L893:L903 L905:L915 L917:L927 L929:L939 L941:L951 L953:L963 L965:L975 L977:L987 L989:L999 L1001:L1011 L1013:L1023 L1025:L1035 L1037:L1047 L1049:L1059 L1061:L1071 L1073:L1083 L1085:L1095 L1097:L1107 L1109:L1119 L1121:L1131 L1133:L1143 L1145:L1155 L1157:L1167 L1169:L1179 L1181:L1191 L1193:L1203 L1205:L1215 L1217:L1227 L1229:L1239 L1241:L1251 L1253:L1263 L1265:L1275 L1277:L1287 L1289:L1299 L1301:L1311 L1313:L1323 L1325:L1335 L1337:L1347 L1349:L1359 L1361:L1371 L1373:L1383 L1385:L1395 L1397:L1407 L1409:L1419 L1421:L1431 L1433:L1443 L1445:L1455 L1457:L1467 L1469:L1479 L1481:L1491 L1493:L1503 L1505:L1515 L1517:L1527 L1529:L1539 L1541:L1551 L1553:L1563 L1565:L1575 L1577:L1587 L1589:L1599 L1601:L1611 L1613:L1623 L1625:L1635 L1637:L1647 L1649:L1659 L1661:L1671 L1673:L1683 L1685:L1695 L1697:L1707 L1709:L1719 L1721:L1731 L1733:L1743 L1745:L1755 L1757:L1767 L1769:L1779 L1781:L1791 L1793:L1803 L1805:L1815 L1817:L1827 L1829:L1839 L1841:L1851 L1853:L1863">
    <cfRule type="containsText" dxfId="8" priority="3" operator="containsText" text="OK">
      <formula>NOT(ISERROR(SEARCH("OK",L101)))</formula>
    </cfRule>
    <cfRule type="cellIs" dxfId="7" priority="4" operator="equal">
      <formula>1</formula>
    </cfRule>
  </conditionalFormatting>
  <pageMargins left="0.45" right="0.45" top="0.75" bottom="0.75" header="0.3" footer="0.3"/>
  <pageSetup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A1:G382"/>
  <sheetViews>
    <sheetView zoomScaleNormal="100" workbookViewId="0">
      <pane xSplit="4" ySplit="5" topLeftCell="E6" activePane="bottomRight" state="frozen"/>
      <selection pane="topRight" activeCell="E1" sqref="E1"/>
      <selection pane="bottomLeft" activeCell="A6" sqref="A6"/>
      <selection pane="bottomRight"/>
    </sheetView>
  </sheetViews>
  <sheetFormatPr defaultColWidth="12.7109375" defaultRowHeight="12.75" outlineLevelRow="3"/>
  <cols>
    <col min="1" max="1" width="1.7109375" style="23" customWidth="1"/>
    <col min="2" max="2" width="15" style="54" customWidth="1"/>
    <col min="3" max="3" width="42.7109375" style="23" customWidth="1"/>
    <col min="4" max="4" width="11.85546875" style="23" customWidth="1"/>
    <col min="5" max="5" width="26" style="23" customWidth="1"/>
    <col min="6" max="7" width="12.7109375" style="23" hidden="1" customWidth="1"/>
    <col min="8" max="235" width="12.7109375" style="23"/>
    <col min="236" max="236" width="1.7109375" style="23" customWidth="1"/>
    <col min="237" max="237" width="12.7109375" style="23"/>
    <col min="238" max="238" width="42.7109375" style="23" customWidth="1"/>
    <col min="239" max="239" width="12.85546875" style="23" customWidth="1"/>
    <col min="240" max="491" width="12.7109375" style="23"/>
    <col min="492" max="492" width="1.7109375" style="23" customWidth="1"/>
    <col min="493" max="493" width="12.7109375" style="23"/>
    <col min="494" max="494" width="42.7109375" style="23" customWidth="1"/>
    <col min="495" max="495" width="12.85546875" style="23" customWidth="1"/>
    <col min="496" max="747" width="12.7109375" style="23"/>
    <col min="748" max="748" width="1.7109375" style="23" customWidth="1"/>
    <col min="749" max="749" width="12.7109375" style="23"/>
    <col min="750" max="750" width="42.7109375" style="23" customWidth="1"/>
    <col min="751" max="751" width="12.85546875" style="23" customWidth="1"/>
    <col min="752" max="1003" width="12.7109375" style="23"/>
    <col min="1004" max="1004" width="1.7109375" style="23" customWidth="1"/>
    <col min="1005" max="1005" width="12.7109375" style="23"/>
    <col min="1006" max="1006" width="42.7109375" style="23" customWidth="1"/>
    <col min="1007" max="1007" width="12.85546875" style="23" customWidth="1"/>
    <col min="1008" max="1259" width="12.7109375" style="23"/>
    <col min="1260" max="1260" width="1.7109375" style="23" customWidth="1"/>
    <col min="1261" max="1261" width="12.7109375" style="23"/>
    <col min="1262" max="1262" width="42.7109375" style="23" customWidth="1"/>
    <col min="1263" max="1263" width="12.85546875" style="23" customWidth="1"/>
    <col min="1264" max="1515" width="12.7109375" style="23"/>
    <col min="1516" max="1516" width="1.7109375" style="23" customWidth="1"/>
    <col min="1517" max="1517" width="12.7109375" style="23"/>
    <col min="1518" max="1518" width="42.7109375" style="23" customWidth="1"/>
    <col min="1519" max="1519" width="12.85546875" style="23" customWidth="1"/>
    <col min="1520" max="1771" width="12.7109375" style="23"/>
    <col min="1772" max="1772" width="1.7109375" style="23" customWidth="1"/>
    <col min="1773" max="1773" width="12.7109375" style="23"/>
    <col min="1774" max="1774" width="42.7109375" style="23" customWidth="1"/>
    <col min="1775" max="1775" width="12.85546875" style="23" customWidth="1"/>
    <col min="1776" max="2027" width="12.7109375" style="23"/>
    <col min="2028" max="2028" width="1.7109375" style="23" customWidth="1"/>
    <col min="2029" max="2029" width="12.7109375" style="23"/>
    <col min="2030" max="2030" width="42.7109375" style="23" customWidth="1"/>
    <col min="2031" max="2031" width="12.85546875" style="23" customWidth="1"/>
    <col min="2032" max="2283" width="12.7109375" style="23"/>
    <col min="2284" max="2284" width="1.7109375" style="23" customWidth="1"/>
    <col min="2285" max="2285" width="12.7109375" style="23"/>
    <col min="2286" max="2286" width="42.7109375" style="23" customWidth="1"/>
    <col min="2287" max="2287" width="12.85546875" style="23" customWidth="1"/>
    <col min="2288" max="2539" width="12.7109375" style="23"/>
    <col min="2540" max="2540" width="1.7109375" style="23" customWidth="1"/>
    <col min="2541" max="2541" width="12.7109375" style="23"/>
    <col min="2542" max="2542" width="42.7109375" style="23" customWidth="1"/>
    <col min="2543" max="2543" width="12.85546875" style="23" customWidth="1"/>
    <col min="2544" max="2795" width="12.7109375" style="23"/>
    <col min="2796" max="2796" width="1.7109375" style="23" customWidth="1"/>
    <col min="2797" max="2797" width="12.7109375" style="23"/>
    <col min="2798" max="2798" width="42.7109375" style="23" customWidth="1"/>
    <col min="2799" max="2799" width="12.85546875" style="23" customWidth="1"/>
    <col min="2800" max="3051" width="12.7109375" style="23"/>
    <col min="3052" max="3052" width="1.7109375" style="23" customWidth="1"/>
    <col min="3053" max="3053" width="12.7109375" style="23"/>
    <col min="3054" max="3054" width="42.7109375" style="23" customWidth="1"/>
    <col min="3055" max="3055" width="12.85546875" style="23" customWidth="1"/>
    <col min="3056" max="3307" width="12.7109375" style="23"/>
    <col min="3308" max="3308" width="1.7109375" style="23" customWidth="1"/>
    <col min="3309" max="3309" width="12.7109375" style="23"/>
    <col min="3310" max="3310" width="42.7109375" style="23" customWidth="1"/>
    <col min="3311" max="3311" width="12.85546875" style="23" customWidth="1"/>
    <col min="3312" max="3563" width="12.7109375" style="23"/>
    <col min="3564" max="3564" width="1.7109375" style="23" customWidth="1"/>
    <col min="3565" max="3565" width="12.7109375" style="23"/>
    <col min="3566" max="3566" width="42.7109375" style="23" customWidth="1"/>
    <col min="3567" max="3567" width="12.85546875" style="23" customWidth="1"/>
    <col min="3568" max="3819" width="12.7109375" style="23"/>
    <col min="3820" max="3820" width="1.7109375" style="23" customWidth="1"/>
    <col min="3821" max="3821" width="12.7109375" style="23"/>
    <col min="3822" max="3822" width="42.7109375" style="23" customWidth="1"/>
    <col min="3823" max="3823" width="12.85546875" style="23" customWidth="1"/>
    <col min="3824" max="4075" width="12.7109375" style="23"/>
    <col min="4076" max="4076" width="1.7109375" style="23" customWidth="1"/>
    <col min="4077" max="4077" width="12.7109375" style="23"/>
    <col min="4078" max="4078" width="42.7109375" style="23" customWidth="1"/>
    <col min="4079" max="4079" width="12.85546875" style="23" customWidth="1"/>
    <col min="4080" max="4331" width="12.7109375" style="23"/>
    <col min="4332" max="4332" width="1.7109375" style="23" customWidth="1"/>
    <col min="4333" max="4333" width="12.7109375" style="23"/>
    <col min="4334" max="4334" width="42.7109375" style="23" customWidth="1"/>
    <col min="4335" max="4335" width="12.85546875" style="23" customWidth="1"/>
    <col min="4336" max="4587" width="12.7109375" style="23"/>
    <col min="4588" max="4588" width="1.7109375" style="23" customWidth="1"/>
    <col min="4589" max="4589" width="12.7109375" style="23"/>
    <col min="4590" max="4590" width="42.7109375" style="23" customWidth="1"/>
    <col min="4591" max="4591" width="12.85546875" style="23" customWidth="1"/>
    <col min="4592" max="4843" width="12.7109375" style="23"/>
    <col min="4844" max="4844" width="1.7109375" style="23" customWidth="1"/>
    <col min="4845" max="4845" width="12.7109375" style="23"/>
    <col min="4846" max="4846" width="42.7109375" style="23" customWidth="1"/>
    <col min="4847" max="4847" width="12.85546875" style="23" customWidth="1"/>
    <col min="4848" max="5099" width="12.7109375" style="23"/>
    <col min="5100" max="5100" width="1.7109375" style="23" customWidth="1"/>
    <col min="5101" max="5101" width="12.7109375" style="23"/>
    <col min="5102" max="5102" width="42.7109375" style="23" customWidth="1"/>
    <col min="5103" max="5103" width="12.85546875" style="23" customWidth="1"/>
    <col min="5104" max="5355" width="12.7109375" style="23"/>
    <col min="5356" max="5356" width="1.7109375" style="23" customWidth="1"/>
    <col min="5357" max="5357" width="12.7109375" style="23"/>
    <col min="5358" max="5358" width="42.7109375" style="23" customWidth="1"/>
    <col min="5359" max="5359" width="12.85546875" style="23" customWidth="1"/>
    <col min="5360" max="5611" width="12.7109375" style="23"/>
    <col min="5612" max="5612" width="1.7109375" style="23" customWidth="1"/>
    <col min="5613" max="5613" width="12.7109375" style="23"/>
    <col min="5614" max="5614" width="42.7109375" style="23" customWidth="1"/>
    <col min="5615" max="5615" width="12.85546875" style="23" customWidth="1"/>
    <col min="5616" max="5867" width="12.7109375" style="23"/>
    <col min="5868" max="5868" width="1.7109375" style="23" customWidth="1"/>
    <col min="5869" max="5869" width="12.7109375" style="23"/>
    <col min="5870" max="5870" width="42.7109375" style="23" customWidth="1"/>
    <col min="5871" max="5871" width="12.85546875" style="23" customWidth="1"/>
    <col min="5872" max="6123" width="12.7109375" style="23"/>
    <col min="6124" max="6124" width="1.7109375" style="23" customWidth="1"/>
    <col min="6125" max="6125" width="12.7109375" style="23"/>
    <col min="6126" max="6126" width="42.7109375" style="23" customWidth="1"/>
    <col min="6127" max="6127" width="12.85546875" style="23" customWidth="1"/>
    <col min="6128" max="6379" width="12.7109375" style="23"/>
    <col min="6380" max="6380" width="1.7109375" style="23" customWidth="1"/>
    <col min="6381" max="6381" width="12.7109375" style="23"/>
    <col min="6382" max="6382" width="42.7109375" style="23" customWidth="1"/>
    <col min="6383" max="6383" width="12.85546875" style="23" customWidth="1"/>
    <col min="6384" max="6635" width="12.7109375" style="23"/>
    <col min="6636" max="6636" width="1.7109375" style="23" customWidth="1"/>
    <col min="6637" max="6637" width="12.7109375" style="23"/>
    <col min="6638" max="6638" width="42.7109375" style="23" customWidth="1"/>
    <col min="6639" max="6639" width="12.85546875" style="23" customWidth="1"/>
    <col min="6640" max="6891" width="12.7109375" style="23"/>
    <col min="6892" max="6892" width="1.7109375" style="23" customWidth="1"/>
    <col min="6893" max="6893" width="12.7109375" style="23"/>
    <col min="6894" max="6894" width="42.7109375" style="23" customWidth="1"/>
    <col min="6895" max="6895" width="12.85546875" style="23" customWidth="1"/>
    <col min="6896" max="7147" width="12.7109375" style="23"/>
    <col min="7148" max="7148" width="1.7109375" style="23" customWidth="1"/>
    <col min="7149" max="7149" width="12.7109375" style="23"/>
    <col min="7150" max="7150" width="42.7109375" style="23" customWidth="1"/>
    <col min="7151" max="7151" width="12.85546875" style="23" customWidth="1"/>
    <col min="7152" max="7403" width="12.7109375" style="23"/>
    <col min="7404" max="7404" width="1.7109375" style="23" customWidth="1"/>
    <col min="7405" max="7405" width="12.7109375" style="23"/>
    <col min="7406" max="7406" width="42.7109375" style="23" customWidth="1"/>
    <col min="7407" max="7407" width="12.85546875" style="23" customWidth="1"/>
    <col min="7408" max="7659" width="12.7109375" style="23"/>
    <col min="7660" max="7660" width="1.7109375" style="23" customWidth="1"/>
    <col min="7661" max="7661" width="12.7109375" style="23"/>
    <col min="7662" max="7662" width="42.7109375" style="23" customWidth="1"/>
    <col min="7663" max="7663" width="12.85546875" style="23" customWidth="1"/>
    <col min="7664" max="7915" width="12.7109375" style="23"/>
    <col min="7916" max="7916" width="1.7109375" style="23" customWidth="1"/>
    <col min="7917" max="7917" width="12.7109375" style="23"/>
    <col min="7918" max="7918" width="42.7109375" style="23" customWidth="1"/>
    <col min="7919" max="7919" width="12.85546875" style="23" customWidth="1"/>
    <col min="7920" max="8171" width="12.7109375" style="23"/>
    <col min="8172" max="8172" width="1.7109375" style="23" customWidth="1"/>
    <col min="8173" max="8173" width="12.7109375" style="23"/>
    <col min="8174" max="8174" width="42.7109375" style="23" customWidth="1"/>
    <col min="8175" max="8175" width="12.85546875" style="23" customWidth="1"/>
    <col min="8176" max="8427" width="12.7109375" style="23"/>
    <col min="8428" max="8428" width="1.7109375" style="23" customWidth="1"/>
    <col min="8429" max="8429" width="12.7109375" style="23"/>
    <col min="8430" max="8430" width="42.7109375" style="23" customWidth="1"/>
    <col min="8431" max="8431" width="12.85546875" style="23" customWidth="1"/>
    <col min="8432" max="8683" width="12.7109375" style="23"/>
    <col min="8684" max="8684" width="1.7109375" style="23" customWidth="1"/>
    <col min="8685" max="8685" width="12.7109375" style="23"/>
    <col min="8686" max="8686" width="42.7109375" style="23" customWidth="1"/>
    <col min="8687" max="8687" width="12.85546875" style="23" customWidth="1"/>
    <col min="8688" max="8939" width="12.7109375" style="23"/>
    <col min="8940" max="8940" width="1.7109375" style="23" customWidth="1"/>
    <col min="8941" max="8941" width="12.7109375" style="23"/>
    <col min="8942" max="8942" width="42.7109375" style="23" customWidth="1"/>
    <col min="8943" max="8943" width="12.85546875" style="23" customWidth="1"/>
    <col min="8944" max="9195" width="12.7109375" style="23"/>
    <col min="9196" max="9196" width="1.7109375" style="23" customWidth="1"/>
    <col min="9197" max="9197" width="12.7109375" style="23"/>
    <col min="9198" max="9198" width="42.7109375" style="23" customWidth="1"/>
    <col min="9199" max="9199" width="12.85546875" style="23" customWidth="1"/>
    <col min="9200" max="9451" width="12.7109375" style="23"/>
    <col min="9452" max="9452" width="1.7109375" style="23" customWidth="1"/>
    <col min="9453" max="9453" width="12.7109375" style="23"/>
    <col min="9454" max="9454" width="42.7109375" style="23" customWidth="1"/>
    <col min="9455" max="9455" width="12.85546875" style="23" customWidth="1"/>
    <col min="9456" max="9707" width="12.7109375" style="23"/>
    <col min="9708" max="9708" width="1.7109375" style="23" customWidth="1"/>
    <col min="9709" max="9709" width="12.7109375" style="23"/>
    <col min="9710" max="9710" width="42.7109375" style="23" customWidth="1"/>
    <col min="9711" max="9711" width="12.85546875" style="23" customWidth="1"/>
    <col min="9712" max="9963" width="12.7109375" style="23"/>
    <col min="9964" max="9964" width="1.7109375" style="23" customWidth="1"/>
    <col min="9965" max="9965" width="12.7109375" style="23"/>
    <col min="9966" max="9966" width="42.7109375" style="23" customWidth="1"/>
    <col min="9967" max="9967" width="12.85546875" style="23" customWidth="1"/>
    <col min="9968" max="10219" width="12.7109375" style="23"/>
    <col min="10220" max="10220" width="1.7109375" style="23" customWidth="1"/>
    <col min="10221" max="10221" width="12.7109375" style="23"/>
    <col min="10222" max="10222" width="42.7109375" style="23" customWidth="1"/>
    <col min="10223" max="10223" width="12.85546875" style="23" customWidth="1"/>
    <col min="10224" max="10475" width="12.7109375" style="23"/>
    <col min="10476" max="10476" width="1.7109375" style="23" customWidth="1"/>
    <col min="10477" max="10477" width="12.7109375" style="23"/>
    <col min="10478" max="10478" width="42.7109375" style="23" customWidth="1"/>
    <col min="10479" max="10479" width="12.85546875" style="23" customWidth="1"/>
    <col min="10480" max="10731" width="12.7109375" style="23"/>
    <col min="10732" max="10732" width="1.7109375" style="23" customWidth="1"/>
    <col min="10733" max="10733" width="12.7109375" style="23"/>
    <col min="10734" max="10734" width="42.7109375" style="23" customWidth="1"/>
    <col min="10735" max="10735" width="12.85546875" style="23" customWidth="1"/>
    <col min="10736" max="10987" width="12.7109375" style="23"/>
    <col min="10988" max="10988" width="1.7109375" style="23" customWidth="1"/>
    <col min="10989" max="10989" width="12.7109375" style="23"/>
    <col min="10990" max="10990" width="42.7109375" style="23" customWidth="1"/>
    <col min="10991" max="10991" width="12.85546875" style="23" customWidth="1"/>
    <col min="10992" max="11243" width="12.7109375" style="23"/>
    <col min="11244" max="11244" width="1.7109375" style="23" customWidth="1"/>
    <col min="11245" max="11245" width="12.7109375" style="23"/>
    <col min="11246" max="11246" width="42.7109375" style="23" customWidth="1"/>
    <col min="11247" max="11247" width="12.85546875" style="23" customWidth="1"/>
    <col min="11248" max="11499" width="12.7109375" style="23"/>
    <col min="11500" max="11500" width="1.7109375" style="23" customWidth="1"/>
    <col min="11501" max="11501" width="12.7109375" style="23"/>
    <col min="11502" max="11502" width="42.7109375" style="23" customWidth="1"/>
    <col min="11503" max="11503" width="12.85546875" style="23" customWidth="1"/>
    <col min="11504" max="11755" width="12.7109375" style="23"/>
    <col min="11756" max="11756" width="1.7109375" style="23" customWidth="1"/>
    <col min="11757" max="11757" width="12.7109375" style="23"/>
    <col min="11758" max="11758" width="42.7109375" style="23" customWidth="1"/>
    <col min="11759" max="11759" width="12.85546875" style="23" customWidth="1"/>
    <col min="11760" max="12011" width="12.7109375" style="23"/>
    <col min="12012" max="12012" width="1.7109375" style="23" customWidth="1"/>
    <col min="12013" max="12013" width="12.7109375" style="23"/>
    <col min="12014" max="12014" width="42.7109375" style="23" customWidth="1"/>
    <col min="12015" max="12015" width="12.85546875" style="23" customWidth="1"/>
    <col min="12016" max="12267" width="12.7109375" style="23"/>
    <col min="12268" max="12268" width="1.7109375" style="23" customWidth="1"/>
    <col min="12269" max="12269" width="12.7109375" style="23"/>
    <col min="12270" max="12270" width="42.7109375" style="23" customWidth="1"/>
    <col min="12271" max="12271" width="12.85546875" style="23" customWidth="1"/>
    <col min="12272" max="12523" width="12.7109375" style="23"/>
    <col min="12524" max="12524" width="1.7109375" style="23" customWidth="1"/>
    <col min="12525" max="12525" width="12.7109375" style="23"/>
    <col min="12526" max="12526" width="42.7109375" style="23" customWidth="1"/>
    <col min="12527" max="12527" width="12.85546875" style="23" customWidth="1"/>
    <col min="12528" max="12779" width="12.7109375" style="23"/>
    <col min="12780" max="12780" width="1.7109375" style="23" customWidth="1"/>
    <col min="12781" max="12781" width="12.7109375" style="23"/>
    <col min="12782" max="12782" width="42.7109375" style="23" customWidth="1"/>
    <col min="12783" max="12783" width="12.85546875" style="23" customWidth="1"/>
    <col min="12784" max="13035" width="12.7109375" style="23"/>
    <col min="13036" max="13036" width="1.7109375" style="23" customWidth="1"/>
    <col min="13037" max="13037" width="12.7109375" style="23"/>
    <col min="13038" max="13038" width="42.7109375" style="23" customWidth="1"/>
    <col min="13039" max="13039" width="12.85546875" style="23" customWidth="1"/>
    <col min="13040" max="13291" width="12.7109375" style="23"/>
    <col min="13292" max="13292" width="1.7109375" style="23" customWidth="1"/>
    <col min="13293" max="13293" width="12.7109375" style="23"/>
    <col min="13294" max="13294" width="42.7109375" style="23" customWidth="1"/>
    <col min="13295" max="13295" width="12.85546875" style="23" customWidth="1"/>
    <col min="13296" max="13547" width="12.7109375" style="23"/>
    <col min="13548" max="13548" width="1.7109375" style="23" customWidth="1"/>
    <col min="13549" max="13549" width="12.7109375" style="23"/>
    <col min="13550" max="13550" width="42.7109375" style="23" customWidth="1"/>
    <col min="13551" max="13551" width="12.85546875" style="23" customWidth="1"/>
    <col min="13552" max="13803" width="12.7109375" style="23"/>
    <col min="13804" max="13804" width="1.7109375" style="23" customWidth="1"/>
    <col min="13805" max="13805" width="12.7109375" style="23"/>
    <col min="13806" max="13806" width="42.7109375" style="23" customWidth="1"/>
    <col min="13807" max="13807" width="12.85546875" style="23" customWidth="1"/>
    <col min="13808" max="14059" width="12.7109375" style="23"/>
    <col min="14060" max="14060" width="1.7109375" style="23" customWidth="1"/>
    <col min="14061" max="14061" width="12.7109375" style="23"/>
    <col min="14062" max="14062" width="42.7109375" style="23" customWidth="1"/>
    <col min="14063" max="14063" width="12.85546875" style="23" customWidth="1"/>
    <col min="14064" max="14315" width="12.7109375" style="23"/>
    <col min="14316" max="14316" width="1.7109375" style="23" customWidth="1"/>
    <col min="14317" max="14317" width="12.7109375" style="23"/>
    <col min="14318" max="14318" width="42.7109375" style="23" customWidth="1"/>
    <col min="14319" max="14319" width="12.85546875" style="23" customWidth="1"/>
    <col min="14320" max="14571" width="12.7109375" style="23"/>
    <col min="14572" max="14572" width="1.7109375" style="23" customWidth="1"/>
    <col min="14573" max="14573" width="12.7109375" style="23"/>
    <col min="14574" max="14574" width="42.7109375" style="23" customWidth="1"/>
    <col min="14575" max="14575" width="12.85546875" style="23" customWidth="1"/>
    <col min="14576" max="14827" width="12.7109375" style="23"/>
    <col min="14828" max="14828" width="1.7109375" style="23" customWidth="1"/>
    <col min="14829" max="14829" width="12.7109375" style="23"/>
    <col min="14830" max="14830" width="42.7109375" style="23" customWidth="1"/>
    <col min="14831" max="14831" width="12.85546875" style="23" customWidth="1"/>
    <col min="14832" max="15083" width="12.7109375" style="23"/>
    <col min="15084" max="15084" width="1.7109375" style="23" customWidth="1"/>
    <col min="15085" max="15085" width="12.7109375" style="23"/>
    <col min="15086" max="15086" width="42.7109375" style="23" customWidth="1"/>
    <col min="15087" max="15087" width="12.85546875" style="23" customWidth="1"/>
    <col min="15088" max="15339" width="12.7109375" style="23"/>
    <col min="15340" max="15340" width="1.7109375" style="23" customWidth="1"/>
    <col min="15341" max="15341" width="12.7109375" style="23"/>
    <col min="15342" max="15342" width="42.7109375" style="23" customWidth="1"/>
    <col min="15343" max="15343" width="12.85546875" style="23" customWidth="1"/>
    <col min="15344" max="15595" width="12.7109375" style="23"/>
    <col min="15596" max="15596" width="1.7109375" style="23" customWidth="1"/>
    <col min="15597" max="15597" width="12.7109375" style="23"/>
    <col min="15598" max="15598" width="42.7109375" style="23" customWidth="1"/>
    <col min="15599" max="15599" width="12.85546875" style="23" customWidth="1"/>
    <col min="15600" max="15851" width="12.7109375" style="23"/>
    <col min="15852" max="15852" width="1.7109375" style="23" customWidth="1"/>
    <col min="15853" max="15853" width="12.7109375" style="23"/>
    <col min="15854" max="15854" width="42.7109375" style="23" customWidth="1"/>
    <col min="15855" max="15855" width="12.85546875" style="23" customWidth="1"/>
    <col min="15856" max="16107" width="12.7109375" style="23"/>
    <col min="16108" max="16108" width="1.7109375" style="23" customWidth="1"/>
    <col min="16109" max="16109" width="12.7109375" style="23"/>
    <col min="16110" max="16110" width="42.7109375" style="23" customWidth="1"/>
    <col min="16111" max="16111" width="12.85546875" style="23" customWidth="1"/>
    <col min="16112" max="16384" width="12.7109375" style="23"/>
  </cols>
  <sheetData>
    <row r="1" spans="1:7" ht="18.75" customHeight="1">
      <c r="B1" s="210" t="s">
        <v>334</v>
      </c>
      <c r="C1" s="210" t="s">
        <v>327</v>
      </c>
      <c r="D1" s="112" t="s">
        <v>253</v>
      </c>
      <c r="E1" s="113">
        <f>LatestYear</f>
        <v>2009</v>
      </c>
    </row>
    <row r="2" spans="1:7" ht="18.75" customHeight="1">
      <c r="B2" s="210"/>
      <c r="C2" s="210"/>
      <c r="D2" s="112" t="s">
        <v>323</v>
      </c>
      <c r="E2" s="114" t="str">
        <f>Country</f>
        <v>Fictitious</v>
      </c>
    </row>
    <row r="3" spans="1:7" ht="18.75" customHeight="1">
      <c r="B3" s="210"/>
      <c r="C3" s="210"/>
      <c r="D3" s="112" t="s">
        <v>324</v>
      </c>
      <c r="E3" s="114" t="str">
        <f>Currency_Unit</f>
        <v>Ficty</v>
      </c>
    </row>
    <row r="4" spans="1:7" ht="16.5" customHeight="1">
      <c r="B4" s="24">
        <v>1</v>
      </c>
      <c r="C4" s="25">
        <f>B4+1</f>
        <v>2</v>
      </c>
      <c r="D4" s="218">
        <f>C4+1</f>
        <v>3</v>
      </c>
      <c r="E4" s="218"/>
      <c r="G4" s="115" t="s">
        <v>322</v>
      </c>
    </row>
    <row r="5" spans="1:7" s="27" customFormat="1" ht="23.25" customHeight="1">
      <c r="B5" s="116" t="s">
        <v>130</v>
      </c>
      <c r="C5" s="117" t="s">
        <v>249</v>
      </c>
      <c r="D5" s="219" t="s">
        <v>321</v>
      </c>
      <c r="E5" s="219"/>
      <c r="G5" s="27">
        <v>0.05</v>
      </c>
    </row>
    <row r="6" spans="1:7" s="33" customFormat="1" ht="19.5" customHeight="1">
      <c r="A6" s="118"/>
      <c r="B6" s="119">
        <f>'1-Step 1-L-Year'!B6</f>
        <v>100000</v>
      </c>
      <c r="C6" s="120" t="str">
        <f>'1-Step 1-L-Year'!C6</f>
        <v>GROSS DOMESTIC PRODUCT</v>
      </c>
      <c r="D6" s="121"/>
      <c r="E6" s="122" t="str">
        <f>IF(ISERROR(G6),"",G6)</f>
        <v/>
      </c>
      <c r="G6" s="123" t="e">
        <f>IF(ABS(Total_Discrepancy)&lt;Threshhold,'1-Step 1-L-Year'!E6,"")</f>
        <v>#VALUE!</v>
      </c>
    </row>
    <row r="7" spans="1:7" s="33" customFormat="1" ht="18" customHeight="1" outlineLevel="1">
      <c r="A7" s="118"/>
      <c r="B7" s="124">
        <f>'1-Step 1-L-Year'!B7</f>
        <v>110000</v>
      </c>
      <c r="C7" s="120" t="str">
        <f>'1-Step 1-L-Year'!C7</f>
        <v>INDIVIDUAL CONSUMPTION EXPENDITURE BY HOUSEHOLDS</v>
      </c>
      <c r="D7" s="121"/>
      <c r="E7" s="122" t="str">
        <f>IF(ISERROR(G7),"",G7)</f>
        <v/>
      </c>
      <c r="G7" s="123" t="e">
        <f>IF(ABS(Total_Discrepancy)&lt;Threshhold,'1-Step 1-L-Year'!E7,"")</f>
        <v>#VALUE!</v>
      </c>
    </row>
    <row r="8" spans="1:7" s="36" customFormat="1" ht="20.100000000000001" customHeight="1" outlineLevel="1">
      <c r="A8" s="125"/>
      <c r="B8" s="126">
        <f>'1-Step 1-L-Year'!B8</f>
        <v>110100</v>
      </c>
      <c r="C8" s="127" t="str">
        <f>'1-Step 1-L-Year'!C8</f>
        <v>FOOD AND NON-ALCOHOLIC BEVERAGES</v>
      </c>
      <c r="D8" s="128"/>
      <c r="E8" s="122" t="str">
        <f t="shared" ref="E8:E71" si="0">IF(ISERROR(G8),"",G8)</f>
        <v/>
      </c>
      <c r="F8" s="33"/>
      <c r="G8" s="123" t="e">
        <f>IF(ABS(Total_Discrepancy)&lt;Threshhold,'1-Step 1-L-Year'!E8,"")</f>
        <v>#VALUE!</v>
      </c>
    </row>
    <row r="9" spans="1:7" outlineLevel="2">
      <c r="A9" s="129"/>
      <c r="B9" s="126">
        <f>'1-Step 1-L-Year'!B9</f>
        <v>110110</v>
      </c>
      <c r="C9" s="130" t="str">
        <f>'1-Step 1-L-Year'!C9</f>
        <v xml:space="preserve">FOOD </v>
      </c>
      <c r="D9" s="131"/>
      <c r="E9" s="122" t="str">
        <f t="shared" si="0"/>
        <v/>
      </c>
      <c r="F9" s="33"/>
      <c r="G9" s="123" t="e">
        <f>IF(ABS(Total_Discrepancy)&lt;Threshhold,'1-Step 1-L-Year'!E9,"")</f>
        <v>#VALUE!</v>
      </c>
    </row>
    <row r="10" spans="1:7" outlineLevel="3">
      <c r="A10" s="129"/>
      <c r="B10" s="126">
        <f>'1-Step 1-L-Year'!B10</f>
        <v>110111</v>
      </c>
      <c r="C10" s="132" t="str">
        <f>'1-Step 1-L-Year'!C10</f>
        <v>Bread and cereals</v>
      </c>
      <c r="D10" s="133"/>
      <c r="E10" s="122" t="str">
        <f t="shared" si="0"/>
        <v/>
      </c>
      <c r="F10" s="33"/>
      <c r="G10" s="123" t="e">
        <f>IF(ABS(Total_Discrepancy)&lt;Threshhold,'1-Step 1-L-Year'!E10,"")</f>
        <v>#VALUE!</v>
      </c>
    </row>
    <row r="11" spans="1:7" outlineLevel="3">
      <c r="A11" s="129"/>
      <c r="B11" s="126">
        <f>'1-Step 1-L-Year'!B11</f>
        <v>1101111</v>
      </c>
      <c r="C11" s="134" t="str">
        <f>'1-Step 1-L-Year'!C11</f>
        <v>Rice</v>
      </c>
      <c r="D11" s="135"/>
      <c r="E11" s="122" t="str">
        <f t="shared" si="0"/>
        <v/>
      </c>
      <c r="F11" s="33"/>
      <c r="G11" s="123" t="e">
        <f>IF(ABS(Total_Discrepancy)&lt;Threshhold,'1-Step 1-L-Year'!E11,"")</f>
        <v>#VALUE!</v>
      </c>
    </row>
    <row r="12" spans="1:7" ht="12.75" customHeight="1" outlineLevel="3">
      <c r="A12" s="129"/>
      <c r="B12" s="126">
        <f>'1-Step 1-L-Year'!B12</f>
        <v>1101112</v>
      </c>
      <c r="C12" s="134" t="str">
        <f>'1-Step 1-L-Year'!C12</f>
        <v>Other cereals, flour and other products</v>
      </c>
      <c r="D12" s="135"/>
      <c r="E12" s="122" t="str">
        <f t="shared" si="0"/>
        <v/>
      </c>
      <c r="F12" s="33"/>
      <c r="G12" s="123" t="e">
        <f>IF(ABS(Total_Discrepancy)&lt;Threshhold,'1-Step 1-L-Year'!E12,"")</f>
        <v>#VALUE!</v>
      </c>
    </row>
    <row r="13" spans="1:7" outlineLevel="3">
      <c r="B13" s="136">
        <f>'1-Step 1-L-Year'!B13</f>
        <v>1101113</v>
      </c>
      <c r="C13" s="137" t="str">
        <f>'1-Step 1-L-Year'!C13</f>
        <v>Bread</v>
      </c>
      <c r="D13" s="138"/>
      <c r="E13" s="122" t="str">
        <f t="shared" si="0"/>
        <v/>
      </c>
      <c r="F13" s="33"/>
      <c r="G13" s="123" t="e">
        <f>IF(ABS(Total_Discrepancy)&lt;Threshhold,'1-Step 1-L-Year'!E13,"")</f>
        <v>#VALUE!</v>
      </c>
    </row>
    <row r="14" spans="1:7" ht="12.75" customHeight="1" outlineLevel="3">
      <c r="B14" s="136">
        <f>'1-Step 1-L-Year'!B14</f>
        <v>1101114</v>
      </c>
      <c r="C14" s="134" t="str">
        <f>'1-Step 1-L-Year'!C14</f>
        <v>Other bakery products</v>
      </c>
      <c r="D14" s="135"/>
      <c r="E14" s="122" t="str">
        <f t="shared" si="0"/>
        <v/>
      </c>
      <c r="F14" s="33"/>
      <c r="G14" s="123" t="e">
        <f>IF(ABS(Total_Discrepancy)&lt;Threshhold,'1-Step 1-L-Year'!E14,"")</f>
        <v>#VALUE!</v>
      </c>
    </row>
    <row r="15" spans="1:7" ht="12.75" customHeight="1" outlineLevel="3">
      <c r="B15" s="136">
        <f>'1-Step 1-L-Year'!B15</f>
        <v>1101115</v>
      </c>
      <c r="C15" s="137" t="str">
        <f>'1-Step 1-L-Year'!C15</f>
        <v>Pasta products</v>
      </c>
      <c r="D15" s="138"/>
      <c r="E15" s="122" t="str">
        <f t="shared" si="0"/>
        <v/>
      </c>
      <c r="F15" s="33"/>
      <c r="G15" s="123" t="e">
        <f>IF(ABS(Total_Discrepancy)&lt;Threshhold,'1-Step 1-L-Year'!E15,"")</f>
        <v>#VALUE!</v>
      </c>
    </row>
    <row r="16" spans="1:7" ht="12.75" customHeight="1" outlineLevel="3">
      <c r="B16" s="136">
        <f>'1-Step 1-L-Year'!B16</f>
        <v>110112</v>
      </c>
      <c r="C16" s="139" t="str">
        <f>'1-Step 1-L-Year'!C16</f>
        <v>Meat</v>
      </c>
      <c r="D16" s="140"/>
      <c r="E16" s="122" t="str">
        <f t="shared" si="0"/>
        <v/>
      </c>
      <c r="F16" s="33"/>
      <c r="G16" s="123" t="e">
        <f>IF(ABS(Total_Discrepancy)&lt;Threshhold,'1-Step 1-L-Year'!E16,"")</f>
        <v>#VALUE!</v>
      </c>
    </row>
    <row r="17" spans="2:7" outlineLevel="3">
      <c r="B17" s="136">
        <f>'1-Step 1-L-Year'!B17</f>
        <v>1101121</v>
      </c>
      <c r="C17" s="137" t="str">
        <f>'1-Step 1-L-Year'!C17</f>
        <v>Beef and veal</v>
      </c>
      <c r="D17" s="138"/>
      <c r="E17" s="122" t="str">
        <f t="shared" si="0"/>
        <v/>
      </c>
      <c r="F17" s="33"/>
      <c r="G17" s="123" t="e">
        <f>IF(ABS(Total_Discrepancy)&lt;Threshhold,'1-Step 1-L-Year'!E17,"")</f>
        <v>#VALUE!</v>
      </c>
    </row>
    <row r="18" spans="2:7" outlineLevel="3">
      <c r="B18" s="136">
        <f>'1-Step 1-L-Year'!B18</f>
        <v>1101122</v>
      </c>
      <c r="C18" s="134" t="str">
        <f>'1-Step 1-L-Year'!C18</f>
        <v>Pork</v>
      </c>
      <c r="D18" s="135"/>
      <c r="E18" s="122" t="str">
        <f t="shared" si="0"/>
        <v/>
      </c>
      <c r="F18" s="33"/>
      <c r="G18" s="123" t="e">
        <f>IF(ABS(Total_Discrepancy)&lt;Threshhold,'1-Step 1-L-Year'!E18,"")</f>
        <v>#VALUE!</v>
      </c>
    </row>
    <row r="19" spans="2:7" ht="12.75" customHeight="1" outlineLevel="3">
      <c r="B19" s="136">
        <f>'1-Step 1-L-Year'!B19</f>
        <v>1101123</v>
      </c>
      <c r="C19" s="134" t="str">
        <f>'1-Step 1-L-Year'!C19</f>
        <v>Lamb, mutton and goat</v>
      </c>
      <c r="D19" s="135"/>
      <c r="E19" s="122" t="str">
        <f t="shared" si="0"/>
        <v/>
      </c>
      <c r="F19" s="33"/>
      <c r="G19" s="123" t="e">
        <f>IF(ABS(Total_Discrepancy)&lt;Threshhold,'1-Step 1-L-Year'!E19,"")</f>
        <v>#VALUE!</v>
      </c>
    </row>
    <row r="20" spans="2:7" ht="12.75" customHeight="1" outlineLevel="3">
      <c r="B20" s="136">
        <f>'1-Step 1-L-Year'!B20</f>
        <v>1101124</v>
      </c>
      <c r="C20" s="134" t="str">
        <f>'1-Step 1-L-Year'!C20</f>
        <v>Poultry</v>
      </c>
      <c r="D20" s="135"/>
      <c r="E20" s="122" t="str">
        <f t="shared" si="0"/>
        <v/>
      </c>
      <c r="F20" s="33"/>
      <c r="G20" s="123" t="e">
        <f>IF(ABS(Total_Discrepancy)&lt;Threshhold,'1-Step 1-L-Year'!E20,"")</f>
        <v>#VALUE!</v>
      </c>
    </row>
    <row r="21" spans="2:7" ht="12.75" customHeight="1" outlineLevel="3">
      <c r="B21" s="136">
        <f>'1-Step 1-L-Year'!B21</f>
        <v>1101125</v>
      </c>
      <c r="C21" s="134" t="str">
        <f>'1-Step 1-L-Year'!C21</f>
        <v>Other meats and meat preparations</v>
      </c>
      <c r="D21" s="135"/>
      <c r="E21" s="122" t="str">
        <f t="shared" si="0"/>
        <v/>
      </c>
      <c r="F21" s="33"/>
      <c r="G21" s="123" t="e">
        <f>IF(ABS(Total_Discrepancy)&lt;Threshhold,'1-Step 1-L-Year'!E21,"")</f>
        <v>#VALUE!</v>
      </c>
    </row>
    <row r="22" spans="2:7" ht="12.75" customHeight="1" outlineLevel="3">
      <c r="B22" s="136">
        <f>'1-Step 1-L-Year'!B22</f>
        <v>110113</v>
      </c>
      <c r="C22" s="141" t="str">
        <f>'1-Step 1-L-Year'!C22</f>
        <v>Fish and seafood</v>
      </c>
      <c r="D22" s="142"/>
      <c r="E22" s="122" t="str">
        <f t="shared" si="0"/>
        <v/>
      </c>
      <c r="F22" s="33"/>
      <c r="G22" s="123" t="e">
        <f>IF(ABS(Total_Discrepancy)&lt;Threshhold,'1-Step 1-L-Year'!E22,"")</f>
        <v>#VALUE!</v>
      </c>
    </row>
    <row r="23" spans="2:7" ht="12.75" customHeight="1" outlineLevel="3">
      <c r="B23" s="136">
        <f>'1-Step 1-L-Year'!B23</f>
        <v>1101131</v>
      </c>
      <c r="C23" s="143" t="str">
        <f>'1-Step 1-L-Year'!C23</f>
        <v>Fresh, chilled or frozen fish and seafood</v>
      </c>
      <c r="D23" s="144"/>
      <c r="E23" s="122" t="str">
        <f t="shared" si="0"/>
        <v/>
      </c>
      <c r="F23" s="33"/>
      <c r="G23" s="123" t="e">
        <f>IF(ABS(Total_Discrepancy)&lt;Threshhold,'1-Step 1-L-Year'!E23,"")</f>
        <v>#VALUE!</v>
      </c>
    </row>
    <row r="24" spans="2:7" ht="12.75" customHeight="1" outlineLevel="3">
      <c r="B24" s="136">
        <f>'1-Step 1-L-Year'!B24</f>
        <v>1101132</v>
      </c>
      <c r="C24" s="143" t="str">
        <f>'1-Step 1-L-Year'!C24</f>
        <v>Preserved or processed fish and seafood</v>
      </c>
      <c r="D24" s="144"/>
      <c r="E24" s="122" t="str">
        <f t="shared" si="0"/>
        <v/>
      </c>
      <c r="F24" s="33"/>
      <c r="G24" s="123" t="e">
        <f>IF(ABS(Total_Discrepancy)&lt;Threshhold,'1-Step 1-L-Year'!E24,"")</f>
        <v>#VALUE!</v>
      </c>
    </row>
    <row r="25" spans="2:7" ht="12.75" customHeight="1" outlineLevel="3">
      <c r="B25" s="136">
        <f>'1-Step 1-L-Year'!B25</f>
        <v>110114</v>
      </c>
      <c r="C25" s="141" t="str">
        <f>'1-Step 1-L-Year'!C25</f>
        <v>Milk, cheese and eggs</v>
      </c>
      <c r="D25" s="142"/>
      <c r="E25" s="122" t="str">
        <f t="shared" si="0"/>
        <v/>
      </c>
      <c r="F25" s="33"/>
      <c r="G25" s="123" t="e">
        <f>IF(ABS(Total_Discrepancy)&lt;Threshhold,'1-Step 1-L-Year'!E25,"")</f>
        <v>#VALUE!</v>
      </c>
    </row>
    <row r="26" spans="2:7" ht="12.75" customHeight="1" outlineLevel="3">
      <c r="B26" s="136">
        <f>'1-Step 1-L-Year'!B26</f>
        <v>1101141</v>
      </c>
      <c r="C26" s="143" t="str">
        <f>'1-Step 1-L-Year'!C26</f>
        <v>Fresh milk</v>
      </c>
      <c r="D26" s="144"/>
      <c r="E26" s="122" t="str">
        <f t="shared" si="0"/>
        <v/>
      </c>
      <c r="F26" s="33"/>
      <c r="G26" s="123" t="e">
        <f>IF(ABS(Total_Discrepancy)&lt;Threshhold,'1-Step 1-L-Year'!E26,"")</f>
        <v>#VALUE!</v>
      </c>
    </row>
    <row r="27" spans="2:7" ht="12.75" customHeight="1" outlineLevel="3">
      <c r="B27" s="136">
        <f>'1-Step 1-L-Year'!B27</f>
        <v>1101142</v>
      </c>
      <c r="C27" s="143" t="str">
        <f>'1-Step 1-L-Year'!C27</f>
        <v>Preserved milk and other milk products</v>
      </c>
      <c r="D27" s="144"/>
      <c r="E27" s="122" t="str">
        <f t="shared" si="0"/>
        <v/>
      </c>
      <c r="F27" s="33"/>
      <c r="G27" s="123" t="e">
        <f>IF(ABS(Total_Discrepancy)&lt;Threshhold,'1-Step 1-L-Year'!E27,"")</f>
        <v>#VALUE!</v>
      </c>
    </row>
    <row r="28" spans="2:7" ht="12.75" customHeight="1" outlineLevel="3">
      <c r="B28" s="136">
        <f>'1-Step 1-L-Year'!B28</f>
        <v>1101143</v>
      </c>
      <c r="C28" s="143" t="str">
        <f>'1-Step 1-L-Year'!C28</f>
        <v>Cheese</v>
      </c>
      <c r="D28" s="144"/>
      <c r="E28" s="122" t="str">
        <f t="shared" si="0"/>
        <v/>
      </c>
      <c r="F28" s="33"/>
      <c r="G28" s="123" t="e">
        <f>IF(ABS(Total_Discrepancy)&lt;Threshhold,'1-Step 1-L-Year'!E28,"")</f>
        <v>#VALUE!</v>
      </c>
    </row>
    <row r="29" spans="2:7" ht="12.75" customHeight="1" outlineLevel="3">
      <c r="B29" s="136">
        <f>'1-Step 1-L-Year'!B29</f>
        <v>1101144</v>
      </c>
      <c r="C29" s="143" t="str">
        <f>'1-Step 1-L-Year'!C29</f>
        <v>Eggs and egg-based products</v>
      </c>
      <c r="D29" s="144"/>
      <c r="E29" s="122" t="str">
        <f t="shared" si="0"/>
        <v/>
      </c>
      <c r="F29" s="33"/>
      <c r="G29" s="123" t="e">
        <f>IF(ABS(Total_Discrepancy)&lt;Threshhold,'1-Step 1-L-Year'!E29,"")</f>
        <v>#VALUE!</v>
      </c>
    </row>
    <row r="30" spans="2:7" ht="12.75" customHeight="1" outlineLevel="3">
      <c r="B30" s="136">
        <f>'1-Step 1-L-Year'!B30</f>
        <v>110115</v>
      </c>
      <c r="C30" s="141" t="str">
        <f>'1-Step 1-L-Year'!C30</f>
        <v>Oils and fats</v>
      </c>
      <c r="D30" s="142"/>
      <c r="E30" s="122" t="str">
        <f t="shared" si="0"/>
        <v/>
      </c>
      <c r="F30" s="33"/>
      <c r="G30" s="123" t="e">
        <f>IF(ABS(Total_Discrepancy)&lt;Threshhold,'1-Step 1-L-Year'!E30,"")</f>
        <v>#VALUE!</v>
      </c>
    </row>
    <row r="31" spans="2:7" ht="12.75" customHeight="1" outlineLevel="3">
      <c r="B31" s="136">
        <f>'1-Step 1-L-Year'!B31</f>
        <v>1101151</v>
      </c>
      <c r="C31" s="143" t="str">
        <f>'1-Step 1-L-Year'!C31</f>
        <v>Butter and margarine</v>
      </c>
      <c r="D31" s="144"/>
      <c r="E31" s="122" t="str">
        <f t="shared" si="0"/>
        <v/>
      </c>
      <c r="F31" s="33"/>
      <c r="G31" s="123" t="e">
        <f>IF(ABS(Total_Discrepancy)&lt;Threshhold,'1-Step 1-L-Year'!E31,"")</f>
        <v>#VALUE!</v>
      </c>
    </row>
    <row r="32" spans="2:7" ht="12.75" customHeight="1" outlineLevel="3">
      <c r="B32" s="136">
        <f>'1-Step 1-L-Year'!B32</f>
        <v>1101152</v>
      </c>
      <c r="C32" s="143" t="str">
        <f>'1-Step 1-L-Year'!C32</f>
        <v>Other edible oils and fats</v>
      </c>
      <c r="D32" s="144"/>
      <c r="E32" s="122" t="str">
        <f t="shared" si="0"/>
        <v/>
      </c>
      <c r="F32" s="33"/>
      <c r="G32" s="123" t="e">
        <f>IF(ABS(Total_Discrepancy)&lt;Threshhold,'1-Step 1-L-Year'!E32,"")</f>
        <v>#VALUE!</v>
      </c>
    </row>
    <row r="33" spans="2:7" outlineLevel="3">
      <c r="B33" s="136">
        <f>'1-Step 1-L-Year'!B33</f>
        <v>110116</v>
      </c>
      <c r="C33" s="132" t="str">
        <f>'1-Step 1-L-Year'!C33</f>
        <v>Fruit</v>
      </c>
      <c r="D33" s="133"/>
      <c r="E33" s="122" t="str">
        <f t="shared" si="0"/>
        <v/>
      </c>
      <c r="F33" s="33"/>
      <c r="G33" s="123" t="e">
        <f>IF(ABS(Total_Discrepancy)&lt;Threshhold,'1-Step 1-L-Year'!E33,"")</f>
        <v>#VALUE!</v>
      </c>
    </row>
    <row r="34" spans="2:7" ht="12.75" customHeight="1" outlineLevel="3">
      <c r="B34" s="136">
        <f>'1-Step 1-L-Year'!B34</f>
        <v>1101161</v>
      </c>
      <c r="C34" s="134" t="str">
        <f>'1-Step 1-L-Year'!C34</f>
        <v>Fresh or chilled fruit</v>
      </c>
      <c r="D34" s="135"/>
      <c r="E34" s="122" t="str">
        <f t="shared" si="0"/>
        <v/>
      </c>
      <c r="F34" s="33"/>
      <c r="G34" s="123" t="e">
        <f>IF(ABS(Total_Discrepancy)&lt;Threshhold,'1-Step 1-L-Year'!E34,"")</f>
        <v>#VALUE!</v>
      </c>
    </row>
    <row r="35" spans="2:7" ht="12.75" customHeight="1" outlineLevel="3">
      <c r="B35" s="136">
        <f>'1-Step 1-L-Year'!B35</f>
        <v>1101162</v>
      </c>
      <c r="C35" s="134" t="str">
        <f>'1-Step 1-L-Year'!C35</f>
        <v>Frozen, preserved or processed fruit and fruit-based products</v>
      </c>
      <c r="D35" s="135"/>
      <c r="E35" s="122" t="str">
        <f t="shared" si="0"/>
        <v/>
      </c>
      <c r="F35" s="33"/>
      <c r="G35" s="123" t="e">
        <f>IF(ABS(Total_Discrepancy)&lt;Threshhold,'1-Step 1-L-Year'!E35,"")</f>
        <v>#VALUE!</v>
      </c>
    </row>
    <row r="36" spans="2:7" ht="12.75" customHeight="1" outlineLevel="3">
      <c r="B36" s="145">
        <f>'1-Step 1-L-Year'!B36</f>
        <v>110117</v>
      </c>
      <c r="C36" s="146" t="str">
        <f>'1-Step 1-L-Year'!C36</f>
        <v>Vegetables</v>
      </c>
      <c r="D36" s="147"/>
      <c r="E36" s="122" t="str">
        <f t="shared" si="0"/>
        <v/>
      </c>
      <c r="F36" s="33"/>
      <c r="G36" s="123" t="e">
        <f>IF(ABS(Total_Discrepancy)&lt;Threshhold,'1-Step 1-L-Year'!E36,"")</f>
        <v>#VALUE!</v>
      </c>
    </row>
    <row r="37" spans="2:7" ht="12.75" customHeight="1" outlineLevel="3">
      <c r="B37" s="136">
        <f>'1-Step 1-L-Year'!B37</f>
        <v>1101171</v>
      </c>
      <c r="C37" s="134" t="str">
        <f>'1-Step 1-L-Year'!C37</f>
        <v>Fresh or chilled vegetables other than potatoes</v>
      </c>
      <c r="D37" s="135"/>
      <c r="E37" s="122" t="str">
        <f t="shared" si="0"/>
        <v/>
      </c>
      <c r="F37" s="33"/>
      <c r="G37" s="123" t="e">
        <f>IF(ABS(Total_Discrepancy)&lt;Threshhold,'1-Step 1-L-Year'!E37,"")</f>
        <v>#VALUE!</v>
      </c>
    </row>
    <row r="38" spans="2:7" ht="12.75" customHeight="1" outlineLevel="3">
      <c r="B38" s="136">
        <f>'1-Step 1-L-Year'!B38</f>
        <v>1101172</v>
      </c>
      <c r="C38" s="134" t="str">
        <f>'1-Step 1-L-Year'!C38</f>
        <v>Fresh or chilled potatoes</v>
      </c>
      <c r="D38" s="135"/>
      <c r="E38" s="122" t="str">
        <f t="shared" si="0"/>
        <v/>
      </c>
      <c r="F38" s="33"/>
      <c r="G38" s="123" t="e">
        <f>IF(ABS(Total_Discrepancy)&lt;Threshhold,'1-Step 1-L-Year'!E38,"")</f>
        <v>#VALUE!</v>
      </c>
    </row>
    <row r="39" spans="2:7" outlineLevel="3">
      <c r="B39" s="145">
        <f>'1-Step 1-L-Year'!B39</f>
        <v>1101173</v>
      </c>
      <c r="C39" s="148" t="str">
        <f>'1-Step 1-L-Year'!C39</f>
        <v>Frozen, preserved or processed vegetables and vegetable-based products</v>
      </c>
      <c r="D39" s="149"/>
      <c r="E39" s="122" t="str">
        <f t="shared" si="0"/>
        <v/>
      </c>
      <c r="F39" s="33"/>
      <c r="G39" s="123" t="e">
        <f>IF(ABS(Total_Discrepancy)&lt;Threshhold,'1-Step 1-L-Year'!E39,"")</f>
        <v>#VALUE!</v>
      </c>
    </row>
    <row r="40" spans="2:7" ht="12.75" customHeight="1" outlineLevel="3">
      <c r="B40" s="136">
        <f>'1-Step 1-L-Year'!B40</f>
        <v>110118</v>
      </c>
      <c r="C40" s="132" t="str">
        <f>'1-Step 1-L-Year'!C40</f>
        <v>Sugar, jam, honey, chocolate and confectionery</v>
      </c>
      <c r="D40" s="133"/>
      <c r="E40" s="122" t="str">
        <f t="shared" si="0"/>
        <v/>
      </c>
      <c r="F40" s="33"/>
      <c r="G40" s="123" t="e">
        <f>IF(ABS(Total_Discrepancy)&lt;Threshhold,'1-Step 1-L-Year'!E40,"")</f>
        <v>#VALUE!</v>
      </c>
    </row>
    <row r="41" spans="2:7" ht="12.75" customHeight="1" outlineLevel="3">
      <c r="B41" s="150">
        <f>'1-Step 1-L-Year'!B41</f>
        <v>1101181</v>
      </c>
      <c r="C41" s="134" t="str">
        <f>'1-Step 1-L-Year'!C41</f>
        <v>Sugar</v>
      </c>
      <c r="D41" s="135"/>
      <c r="E41" s="122" t="str">
        <f t="shared" si="0"/>
        <v/>
      </c>
      <c r="F41" s="33"/>
      <c r="G41" s="123" t="e">
        <f>IF(ABS(Total_Discrepancy)&lt;Threshhold,'1-Step 1-L-Year'!E41,"")</f>
        <v>#VALUE!</v>
      </c>
    </row>
    <row r="42" spans="2:7" ht="12.75" customHeight="1" outlineLevel="3">
      <c r="B42" s="136">
        <f>'1-Step 1-L-Year'!B42</f>
        <v>1101182</v>
      </c>
      <c r="C42" s="134" t="str">
        <f>'1-Step 1-L-Year'!C42</f>
        <v>Jams, marmalades and honey</v>
      </c>
      <c r="D42" s="135"/>
      <c r="E42" s="122" t="str">
        <f t="shared" si="0"/>
        <v/>
      </c>
      <c r="F42" s="33"/>
      <c r="G42" s="123" t="e">
        <f>IF(ABS(Total_Discrepancy)&lt;Threshhold,'1-Step 1-L-Year'!E42,"")</f>
        <v>#VALUE!</v>
      </c>
    </row>
    <row r="43" spans="2:7" ht="12.75" customHeight="1" outlineLevel="3">
      <c r="B43" s="136">
        <f>'1-Step 1-L-Year'!B43</f>
        <v>1101183</v>
      </c>
      <c r="C43" s="134" t="str">
        <f>'1-Step 1-L-Year'!C43</f>
        <v>Confectionery, chocolate and ice cream</v>
      </c>
      <c r="D43" s="135"/>
      <c r="E43" s="122" t="str">
        <f t="shared" si="0"/>
        <v/>
      </c>
      <c r="F43" s="33"/>
      <c r="G43" s="123" t="e">
        <f>IF(ABS(Total_Discrepancy)&lt;Threshhold,'1-Step 1-L-Year'!E43,"")</f>
        <v>#VALUE!</v>
      </c>
    </row>
    <row r="44" spans="2:7" ht="12.75" customHeight="1" outlineLevel="3">
      <c r="B44" s="136">
        <f>'1-Step 1-L-Year'!B44</f>
        <v>110119</v>
      </c>
      <c r="C44" s="132" t="str">
        <f>'1-Step 1-L-Year'!C44</f>
        <v>Food products n.e.c.</v>
      </c>
      <c r="D44" s="133"/>
      <c r="E44" s="122" t="str">
        <f t="shared" si="0"/>
        <v/>
      </c>
      <c r="F44" s="33"/>
      <c r="G44" s="123" t="e">
        <f>IF(ABS(Total_Discrepancy)&lt;Threshhold,'1-Step 1-L-Year'!E44,"")</f>
        <v>#VALUE!</v>
      </c>
    </row>
    <row r="45" spans="2:7" ht="12.75" customHeight="1" outlineLevel="3">
      <c r="B45" s="136">
        <f>'1-Step 1-L-Year'!B45</f>
        <v>1101191</v>
      </c>
      <c r="C45" s="134" t="str">
        <f>'1-Step 1-L-Year'!C45</f>
        <v>Food products n.e.c.</v>
      </c>
      <c r="D45" s="135"/>
      <c r="E45" s="122" t="str">
        <f t="shared" si="0"/>
        <v/>
      </c>
      <c r="F45" s="33"/>
      <c r="G45" s="123" t="e">
        <f>IF(ABS(Total_Discrepancy)&lt;Threshhold,'1-Step 1-L-Year'!E45,"")</f>
        <v>#VALUE!</v>
      </c>
    </row>
    <row r="46" spans="2:7" ht="12.75" customHeight="1" outlineLevel="2">
      <c r="B46" s="136">
        <f>'1-Step 1-L-Year'!B46</f>
        <v>110120</v>
      </c>
      <c r="C46" s="151" t="str">
        <f>'1-Step 1-L-Year'!C46</f>
        <v>NON-ALCOHOLIC BEVERAGES</v>
      </c>
      <c r="D46" s="152"/>
      <c r="E46" s="122" t="str">
        <f t="shared" si="0"/>
        <v/>
      </c>
      <c r="F46" s="33"/>
      <c r="G46" s="123" t="e">
        <f>IF(ABS(Total_Discrepancy)&lt;Threshhold,'1-Step 1-L-Year'!E46,"")</f>
        <v>#VALUE!</v>
      </c>
    </row>
    <row r="47" spans="2:7" outlineLevel="3">
      <c r="B47" s="136">
        <f>'1-Step 1-L-Year'!B47</f>
        <v>110121</v>
      </c>
      <c r="C47" s="153" t="str">
        <f>'1-Step 1-L-Year'!C47</f>
        <v>Coffee, tea and cocoa</v>
      </c>
      <c r="D47" s="154"/>
      <c r="E47" s="122" t="str">
        <f t="shared" si="0"/>
        <v/>
      </c>
      <c r="F47" s="33"/>
      <c r="G47" s="123" t="e">
        <f>IF(ABS(Total_Discrepancy)&lt;Threshhold,'1-Step 1-L-Year'!E47,"")</f>
        <v>#VALUE!</v>
      </c>
    </row>
    <row r="48" spans="2:7" ht="12.75" customHeight="1" outlineLevel="3">
      <c r="B48" s="136">
        <f>'1-Step 1-L-Year'!B48</f>
        <v>1101211</v>
      </c>
      <c r="C48" s="134" t="str">
        <f>'1-Step 1-L-Year'!C48</f>
        <v>Coffee, tea and cocoa</v>
      </c>
      <c r="D48" s="135"/>
      <c r="E48" s="122" t="str">
        <f t="shared" si="0"/>
        <v/>
      </c>
      <c r="F48" s="33"/>
      <c r="G48" s="123" t="e">
        <f>IF(ABS(Total_Discrepancy)&lt;Threshhold,'1-Step 1-L-Year'!E48,"")</f>
        <v>#VALUE!</v>
      </c>
    </row>
    <row r="49" spans="2:7" ht="12.75" customHeight="1" outlineLevel="3">
      <c r="B49" s="136">
        <f>'1-Step 1-L-Year'!B49</f>
        <v>110122</v>
      </c>
      <c r="C49" s="146" t="str">
        <f>'1-Step 1-L-Year'!C49</f>
        <v>Mineral waters, soft drinks, fruit and vegetable juices</v>
      </c>
      <c r="D49" s="147"/>
      <c r="E49" s="122" t="str">
        <f t="shared" si="0"/>
        <v/>
      </c>
      <c r="F49" s="33"/>
      <c r="G49" s="123" t="e">
        <f>IF(ABS(Total_Discrepancy)&lt;Threshhold,'1-Step 1-L-Year'!E49,"")</f>
        <v>#VALUE!</v>
      </c>
    </row>
    <row r="50" spans="2:7" ht="12.75" customHeight="1" outlineLevel="3">
      <c r="B50" s="136">
        <f>'1-Step 1-L-Year'!B50</f>
        <v>1101221</v>
      </c>
      <c r="C50" s="155" t="str">
        <f>'1-Step 1-L-Year'!C50</f>
        <v>Mineral waters, soft drinks, fruit and vegetable juices</v>
      </c>
      <c r="D50" s="156"/>
      <c r="E50" s="122" t="str">
        <f t="shared" si="0"/>
        <v/>
      </c>
      <c r="F50" s="33"/>
      <c r="G50" s="123" t="e">
        <f>IF(ABS(Total_Discrepancy)&lt;Threshhold,'1-Step 1-L-Year'!E50,"")</f>
        <v>#VALUE!</v>
      </c>
    </row>
    <row r="51" spans="2:7" s="36" customFormat="1" ht="20.100000000000001" customHeight="1" outlineLevel="1">
      <c r="B51" s="136">
        <f>'1-Step 1-L-Year'!B51</f>
        <v>110200</v>
      </c>
      <c r="C51" s="157" t="str">
        <f>'1-Step 1-L-Year'!C51</f>
        <v>ALCOHOL BEVERAGES, TOBACCO AND NARCOTICS</v>
      </c>
      <c r="D51" s="158"/>
      <c r="E51" s="122" t="str">
        <f t="shared" si="0"/>
        <v/>
      </c>
      <c r="F51" s="33"/>
      <c r="G51" s="123" t="e">
        <f>IF(ABS(Total_Discrepancy)&lt;Threshhold,'1-Step 1-L-Year'!E51,"")</f>
        <v>#VALUE!</v>
      </c>
    </row>
    <row r="52" spans="2:7" ht="12.75" customHeight="1" outlineLevel="2">
      <c r="B52" s="136">
        <f>'1-Step 1-L-Year'!B52</f>
        <v>110210</v>
      </c>
      <c r="C52" s="151" t="str">
        <f>'1-Step 1-L-Year'!C52</f>
        <v>ALCOHOL BEVERAGES</v>
      </c>
      <c r="D52" s="152"/>
      <c r="E52" s="122" t="str">
        <f t="shared" si="0"/>
        <v/>
      </c>
      <c r="F52" s="33"/>
      <c r="G52" s="123" t="e">
        <f>IF(ABS(Total_Discrepancy)&lt;Threshhold,'1-Step 1-L-Year'!E52,"")</f>
        <v>#VALUE!</v>
      </c>
    </row>
    <row r="53" spans="2:7" ht="12.75" customHeight="1" outlineLevel="3">
      <c r="B53" s="136">
        <f>'1-Step 1-L-Year'!B53</f>
        <v>110211</v>
      </c>
      <c r="C53" s="153" t="str">
        <f>'1-Step 1-L-Year'!C53</f>
        <v>Spirits</v>
      </c>
      <c r="D53" s="154"/>
      <c r="E53" s="122" t="str">
        <f t="shared" si="0"/>
        <v/>
      </c>
      <c r="F53" s="33"/>
      <c r="G53" s="123" t="e">
        <f>IF(ABS(Total_Discrepancy)&lt;Threshhold,'1-Step 1-L-Year'!E53,"")</f>
        <v>#VALUE!</v>
      </c>
    </row>
    <row r="54" spans="2:7" ht="12.75" customHeight="1" outlineLevel="3">
      <c r="B54" s="136">
        <f>'1-Step 1-L-Year'!B54</f>
        <v>1102111</v>
      </c>
      <c r="C54" s="134" t="str">
        <f>'1-Step 1-L-Year'!C54</f>
        <v>Spirits</v>
      </c>
      <c r="D54" s="135"/>
      <c r="E54" s="122" t="str">
        <f t="shared" si="0"/>
        <v/>
      </c>
      <c r="F54" s="33"/>
      <c r="G54" s="123" t="e">
        <f>IF(ABS(Total_Discrepancy)&lt;Threshhold,'1-Step 1-L-Year'!E54,"")</f>
        <v>#VALUE!</v>
      </c>
    </row>
    <row r="55" spans="2:7" ht="12.75" customHeight="1" outlineLevel="3">
      <c r="B55" s="136">
        <f>'1-Step 1-L-Year'!B55</f>
        <v>110212</v>
      </c>
      <c r="C55" s="159" t="str">
        <f>'1-Step 1-L-Year'!C55</f>
        <v>Wine</v>
      </c>
      <c r="D55" s="160"/>
      <c r="E55" s="122" t="str">
        <f t="shared" si="0"/>
        <v/>
      </c>
      <c r="F55" s="33"/>
      <c r="G55" s="123" t="e">
        <f>IF(ABS(Total_Discrepancy)&lt;Threshhold,'1-Step 1-L-Year'!E55,"")</f>
        <v>#VALUE!</v>
      </c>
    </row>
    <row r="56" spans="2:7" ht="12.75" customHeight="1" outlineLevel="3">
      <c r="B56" s="136">
        <f>'1-Step 1-L-Year'!B56</f>
        <v>1102121</v>
      </c>
      <c r="C56" s="134" t="str">
        <f>'1-Step 1-L-Year'!C56</f>
        <v>Wine</v>
      </c>
      <c r="D56" s="135"/>
      <c r="E56" s="122" t="str">
        <f t="shared" si="0"/>
        <v/>
      </c>
      <c r="F56" s="33"/>
      <c r="G56" s="123" t="e">
        <f>IF(ABS(Total_Discrepancy)&lt;Threshhold,'1-Step 1-L-Year'!E56,"")</f>
        <v>#VALUE!</v>
      </c>
    </row>
    <row r="57" spans="2:7" ht="12.75" customHeight="1" outlineLevel="3">
      <c r="B57" s="136">
        <f>'1-Step 1-L-Year'!B57</f>
        <v>110213</v>
      </c>
      <c r="C57" s="159" t="str">
        <f>'1-Step 1-L-Year'!C57</f>
        <v>Beer</v>
      </c>
      <c r="D57" s="160"/>
      <c r="E57" s="122" t="str">
        <f t="shared" si="0"/>
        <v/>
      </c>
      <c r="F57" s="33"/>
      <c r="G57" s="123" t="e">
        <f>IF(ABS(Total_Discrepancy)&lt;Threshhold,'1-Step 1-L-Year'!E57,"")</f>
        <v>#VALUE!</v>
      </c>
    </row>
    <row r="58" spans="2:7" ht="12.75" customHeight="1" outlineLevel="3">
      <c r="B58" s="136">
        <f>'1-Step 1-L-Year'!B58</f>
        <v>1102131</v>
      </c>
      <c r="C58" s="134" t="str">
        <f>'1-Step 1-L-Year'!C58</f>
        <v>Beer</v>
      </c>
      <c r="D58" s="135"/>
      <c r="E58" s="122" t="str">
        <f t="shared" si="0"/>
        <v/>
      </c>
      <c r="F58" s="33"/>
      <c r="G58" s="123" t="e">
        <f>IF(ABS(Total_Discrepancy)&lt;Threshhold,'1-Step 1-L-Year'!E58,"")</f>
        <v>#VALUE!</v>
      </c>
    </row>
    <row r="59" spans="2:7" ht="12.75" customHeight="1" outlineLevel="2">
      <c r="B59" s="136">
        <f>'1-Step 1-L-Year'!B59</f>
        <v>110220</v>
      </c>
      <c r="C59" s="151" t="str">
        <f>'1-Step 1-L-Year'!C59</f>
        <v>TOBACCO</v>
      </c>
      <c r="D59" s="152"/>
      <c r="E59" s="122" t="str">
        <f t="shared" si="0"/>
        <v/>
      </c>
      <c r="F59" s="33"/>
      <c r="G59" s="123" t="e">
        <f>IF(ABS(Total_Discrepancy)&lt;Threshhold,'1-Step 1-L-Year'!E59,"")</f>
        <v>#VALUE!</v>
      </c>
    </row>
    <row r="60" spans="2:7" outlineLevel="3">
      <c r="B60" s="136">
        <f>'1-Step 1-L-Year'!B60</f>
        <v>110221</v>
      </c>
      <c r="C60" s="153" t="str">
        <f>'1-Step 1-L-Year'!C60</f>
        <v>Tobacco</v>
      </c>
      <c r="D60" s="154"/>
      <c r="E60" s="122" t="str">
        <f t="shared" si="0"/>
        <v/>
      </c>
      <c r="F60" s="33"/>
      <c r="G60" s="123" t="e">
        <f>IF(ABS(Total_Discrepancy)&lt;Threshhold,'1-Step 1-L-Year'!E60,"")</f>
        <v>#VALUE!</v>
      </c>
    </row>
    <row r="61" spans="2:7" ht="12.75" customHeight="1" outlineLevel="3">
      <c r="B61" s="136">
        <f>'1-Step 1-L-Year'!B61</f>
        <v>1102211</v>
      </c>
      <c r="C61" s="161" t="str">
        <f>'1-Step 1-L-Year'!C61</f>
        <v>Tobacco</v>
      </c>
      <c r="D61" s="162"/>
      <c r="E61" s="122" t="str">
        <f t="shared" si="0"/>
        <v/>
      </c>
      <c r="F61" s="33"/>
      <c r="G61" s="123" t="e">
        <f>IF(ABS(Total_Discrepancy)&lt;Threshhold,'1-Step 1-L-Year'!E61,"")</f>
        <v>#VALUE!</v>
      </c>
    </row>
    <row r="62" spans="2:7" ht="12.75" customHeight="1" outlineLevel="2">
      <c r="B62" s="136">
        <f>'1-Step 1-L-Year'!B62</f>
        <v>110230</v>
      </c>
      <c r="C62" s="163" t="str">
        <f>'1-Step 1-L-Year'!C62</f>
        <v>NARCOTICS</v>
      </c>
      <c r="D62" s="164"/>
      <c r="E62" s="122" t="str">
        <f t="shared" si="0"/>
        <v/>
      </c>
      <c r="F62" s="33"/>
      <c r="G62" s="123" t="e">
        <f>IF(ABS(Total_Discrepancy)&lt;Threshhold,'1-Step 1-L-Year'!E62,"")</f>
        <v>#VALUE!</v>
      </c>
    </row>
    <row r="63" spans="2:7" ht="12.75" customHeight="1" outlineLevel="3">
      <c r="B63" s="136">
        <f>'1-Step 1-L-Year'!B63</f>
        <v>110231</v>
      </c>
      <c r="C63" s="153" t="str">
        <f>'1-Step 1-L-Year'!C63</f>
        <v>Narcotics</v>
      </c>
      <c r="D63" s="154"/>
      <c r="E63" s="122" t="str">
        <f t="shared" si="0"/>
        <v/>
      </c>
      <c r="F63" s="33"/>
      <c r="G63" s="123" t="e">
        <f>IF(ABS(Total_Discrepancy)&lt;Threshhold,'1-Step 1-L-Year'!E63,"")</f>
        <v>#VALUE!</v>
      </c>
    </row>
    <row r="64" spans="2:7" ht="12.75" customHeight="1" outlineLevel="3">
      <c r="B64" s="136">
        <f>'1-Step 1-L-Year'!B64</f>
        <v>1102311</v>
      </c>
      <c r="C64" s="134" t="str">
        <f>'1-Step 1-L-Year'!C64</f>
        <v>Narcotics</v>
      </c>
      <c r="D64" s="135"/>
      <c r="E64" s="122" t="str">
        <f t="shared" si="0"/>
        <v/>
      </c>
      <c r="F64" s="33"/>
      <c r="G64" s="123" t="e">
        <f>IF(ABS(Total_Discrepancy)&lt;Threshhold,'1-Step 1-L-Year'!E64,"")</f>
        <v>#VALUE!</v>
      </c>
    </row>
    <row r="65" spans="2:7" s="36" customFormat="1" ht="20.100000000000001" customHeight="1" outlineLevel="1">
      <c r="B65" s="136">
        <f>'1-Step 1-L-Year'!B65</f>
        <v>110300</v>
      </c>
      <c r="C65" s="165" t="str">
        <f>'1-Step 1-L-Year'!C65</f>
        <v>CLOTHING AND FOOTWEAR</v>
      </c>
      <c r="D65" s="166"/>
      <c r="E65" s="122" t="str">
        <f t="shared" si="0"/>
        <v/>
      </c>
      <c r="F65" s="33"/>
      <c r="G65" s="123" t="e">
        <f>IF(ABS(Total_Discrepancy)&lt;Threshhold,'1-Step 1-L-Year'!E65,"")</f>
        <v>#VALUE!</v>
      </c>
    </row>
    <row r="66" spans="2:7" ht="12.75" customHeight="1" outlineLevel="2">
      <c r="B66" s="136">
        <f>'1-Step 1-L-Year'!B66</f>
        <v>110310</v>
      </c>
      <c r="C66" s="130" t="str">
        <f>'1-Step 1-L-Year'!C66</f>
        <v xml:space="preserve">CLOTHING </v>
      </c>
      <c r="D66" s="131"/>
      <c r="E66" s="122" t="str">
        <f t="shared" si="0"/>
        <v/>
      </c>
      <c r="F66" s="33"/>
      <c r="G66" s="123" t="e">
        <f>IF(ABS(Total_Discrepancy)&lt;Threshhold,'1-Step 1-L-Year'!E66,"")</f>
        <v>#VALUE!</v>
      </c>
    </row>
    <row r="67" spans="2:7" ht="12.75" customHeight="1" outlineLevel="3">
      <c r="B67" s="136">
        <f>'1-Step 1-L-Year'!B67</f>
        <v>110311</v>
      </c>
      <c r="C67" s="159" t="str">
        <f>'1-Step 1-L-Year'!C67</f>
        <v>Clothing materials, other articles of clothing and clothing accessories</v>
      </c>
      <c r="D67" s="160"/>
      <c r="E67" s="122" t="str">
        <f t="shared" si="0"/>
        <v/>
      </c>
      <c r="F67" s="33"/>
      <c r="G67" s="123" t="e">
        <f>IF(ABS(Total_Discrepancy)&lt;Threshhold,'1-Step 1-L-Year'!E67,"")</f>
        <v>#VALUE!</v>
      </c>
    </row>
    <row r="68" spans="2:7" ht="12.75" customHeight="1" outlineLevel="3">
      <c r="B68" s="136">
        <f>'1-Step 1-L-Year'!B68</f>
        <v>1103111</v>
      </c>
      <c r="C68" s="134" t="str">
        <f>'1-Step 1-L-Year'!C68</f>
        <v>Clothing materials, other articles of clothing and clothing accessories</v>
      </c>
      <c r="D68" s="135"/>
      <c r="E68" s="122" t="str">
        <f t="shared" si="0"/>
        <v/>
      </c>
      <c r="F68" s="33"/>
      <c r="G68" s="123" t="e">
        <f>IF(ABS(Total_Discrepancy)&lt;Threshhold,'1-Step 1-L-Year'!E68,"")</f>
        <v>#VALUE!</v>
      </c>
    </row>
    <row r="69" spans="2:7" ht="12.75" customHeight="1" outlineLevel="3">
      <c r="B69" s="136">
        <f>'1-Step 1-L-Year'!B69</f>
        <v>110312</v>
      </c>
      <c r="C69" s="159" t="str">
        <f>'1-Step 1-L-Year'!C69</f>
        <v>Garments</v>
      </c>
      <c r="D69" s="160"/>
      <c r="E69" s="122" t="str">
        <f t="shared" si="0"/>
        <v/>
      </c>
      <c r="F69" s="33"/>
      <c r="G69" s="123" t="e">
        <f>IF(ABS(Total_Discrepancy)&lt;Threshhold,'1-Step 1-L-Year'!E69,"")</f>
        <v>#VALUE!</v>
      </c>
    </row>
    <row r="70" spans="2:7" ht="12.75" customHeight="1" outlineLevel="3">
      <c r="B70" s="136">
        <f>'1-Step 1-L-Year'!B70</f>
        <v>1103121</v>
      </c>
      <c r="C70" s="134" t="str">
        <f>'1-Step 1-L-Year'!C70</f>
        <v>Garments</v>
      </c>
      <c r="D70" s="135"/>
      <c r="E70" s="122" t="str">
        <f t="shared" si="0"/>
        <v/>
      </c>
      <c r="F70" s="33"/>
      <c r="G70" s="123" t="e">
        <f>IF(ABS(Total_Discrepancy)&lt;Threshhold,'1-Step 1-L-Year'!E70,"")</f>
        <v>#VALUE!</v>
      </c>
    </row>
    <row r="71" spans="2:7" ht="12.75" customHeight="1" outlineLevel="3">
      <c r="B71" s="136">
        <f>'1-Step 1-L-Year'!B71</f>
        <v>110314</v>
      </c>
      <c r="C71" s="132" t="str">
        <f>'1-Step 1-L-Year'!C71</f>
        <v>Cleaning, repair and hire of clothing</v>
      </c>
      <c r="D71" s="133"/>
      <c r="E71" s="122" t="str">
        <f t="shared" si="0"/>
        <v/>
      </c>
      <c r="F71" s="33"/>
      <c r="G71" s="123" t="e">
        <f>IF(ABS(Total_Discrepancy)&lt;Threshhold,'1-Step 1-L-Year'!E71,"")</f>
        <v>#VALUE!</v>
      </c>
    </row>
    <row r="72" spans="2:7" ht="12.75" customHeight="1" outlineLevel="3">
      <c r="B72" s="136">
        <f>'1-Step 1-L-Year'!B72</f>
        <v>1103141</v>
      </c>
      <c r="C72" s="134" t="str">
        <f>'1-Step 1-L-Year'!C72</f>
        <v>Cleaning, repair and hire of clothing</v>
      </c>
      <c r="D72" s="135"/>
      <c r="E72" s="122" t="str">
        <f t="shared" ref="E72:E135" si="1">IF(ISERROR(G72),"",G72)</f>
        <v/>
      </c>
      <c r="F72" s="33"/>
      <c r="G72" s="123" t="e">
        <f>IF(ABS(Total_Discrepancy)&lt;Threshhold,'1-Step 1-L-Year'!E72,"")</f>
        <v>#VALUE!</v>
      </c>
    </row>
    <row r="73" spans="2:7" ht="12.75" customHeight="1" outlineLevel="2">
      <c r="B73" s="136">
        <f>'1-Step 1-L-Year'!B73</f>
        <v>110320</v>
      </c>
      <c r="C73" s="130" t="str">
        <f>'1-Step 1-L-Year'!C73</f>
        <v>FOOTWEAR</v>
      </c>
      <c r="D73" s="131"/>
      <c r="E73" s="122" t="str">
        <f t="shared" si="1"/>
        <v/>
      </c>
      <c r="F73" s="33"/>
      <c r="G73" s="123" t="e">
        <f>IF(ABS(Total_Discrepancy)&lt;Threshhold,'1-Step 1-L-Year'!E73,"")</f>
        <v>#VALUE!</v>
      </c>
    </row>
    <row r="74" spans="2:7" ht="12.75" customHeight="1" outlineLevel="3">
      <c r="B74" s="136">
        <f>'1-Step 1-L-Year'!B74</f>
        <v>110321</v>
      </c>
      <c r="C74" s="132" t="str">
        <f>'1-Step 1-L-Year'!C74</f>
        <v>Shoes and other footwear</v>
      </c>
      <c r="D74" s="133"/>
      <c r="E74" s="122" t="str">
        <f t="shared" si="1"/>
        <v/>
      </c>
      <c r="F74" s="33"/>
      <c r="G74" s="123" t="e">
        <f>IF(ABS(Total_Discrepancy)&lt;Threshhold,'1-Step 1-L-Year'!E74,"")</f>
        <v>#VALUE!</v>
      </c>
    </row>
    <row r="75" spans="2:7" s="45" customFormat="1" outlineLevel="3">
      <c r="B75" s="136">
        <f>'1-Step 1-L-Year'!B75</f>
        <v>1103211</v>
      </c>
      <c r="C75" s="134" t="str">
        <f>'1-Step 1-L-Year'!C75</f>
        <v>Shoes and other footwear</v>
      </c>
      <c r="D75" s="135"/>
      <c r="E75" s="122" t="str">
        <f t="shared" si="1"/>
        <v/>
      </c>
      <c r="F75" s="33"/>
      <c r="G75" s="123" t="e">
        <f>IF(ABS(Total_Discrepancy)&lt;Threshhold,'1-Step 1-L-Year'!E75,"")</f>
        <v>#VALUE!</v>
      </c>
    </row>
    <row r="76" spans="2:7" s="45" customFormat="1" outlineLevel="3">
      <c r="B76" s="136">
        <f>'1-Step 1-L-Year'!B76</f>
        <v>110322</v>
      </c>
      <c r="C76" s="132" t="str">
        <f>'1-Step 1-L-Year'!C76</f>
        <v>Repair and hire of footwear</v>
      </c>
      <c r="D76" s="133"/>
      <c r="E76" s="122" t="str">
        <f t="shared" si="1"/>
        <v/>
      </c>
      <c r="F76" s="33"/>
      <c r="G76" s="123" t="e">
        <f>IF(ABS(Total_Discrepancy)&lt;Threshhold,'1-Step 1-L-Year'!E76,"")</f>
        <v>#VALUE!</v>
      </c>
    </row>
    <row r="77" spans="2:7" ht="12.75" customHeight="1" outlineLevel="3">
      <c r="B77" s="136">
        <f>'1-Step 1-L-Year'!B77</f>
        <v>1103221</v>
      </c>
      <c r="C77" s="134" t="str">
        <f>'1-Step 1-L-Year'!C77</f>
        <v>Repair and hire of footwear</v>
      </c>
      <c r="D77" s="135"/>
      <c r="E77" s="122" t="str">
        <f t="shared" si="1"/>
        <v/>
      </c>
      <c r="F77" s="33"/>
      <c r="G77" s="123" t="e">
        <f>IF(ABS(Total_Discrepancy)&lt;Threshhold,'1-Step 1-L-Year'!E77,"")</f>
        <v>#VALUE!</v>
      </c>
    </row>
    <row r="78" spans="2:7" s="36" customFormat="1" ht="20.100000000000001" customHeight="1" outlineLevel="1">
      <c r="B78" s="136">
        <f>'1-Step 1-L-Year'!B78</f>
        <v>110400</v>
      </c>
      <c r="C78" s="127" t="str">
        <f>'1-Step 1-L-Year'!C78</f>
        <v>HOUSING, WATER, ELECTRICITY, GAS, AND OTHER FUELS</v>
      </c>
      <c r="D78" s="128"/>
      <c r="E78" s="122" t="str">
        <f t="shared" si="1"/>
        <v/>
      </c>
      <c r="F78" s="33"/>
      <c r="G78" s="123" t="e">
        <f>IF(ABS(Total_Discrepancy)&lt;Threshhold,'1-Step 1-L-Year'!E78,"")</f>
        <v>#VALUE!</v>
      </c>
    </row>
    <row r="79" spans="2:7" ht="12.75" customHeight="1" outlineLevel="2">
      <c r="B79" s="136">
        <f>'1-Step 1-L-Year'!B79</f>
        <v>110410</v>
      </c>
      <c r="C79" s="130" t="str">
        <f>'1-Step 1-L-Year'!C79</f>
        <v>ACTUAL AND IMPUTED RENTALS FOR HOUSING</v>
      </c>
      <c r="D79" s="131"/>
      <c r="E79" s="122" t="str">
        <f t="shared" si="1"/>
        <v/>
      </c>
      <c r="F79" s="33"/>
      <c r="G79" s="123" t="e">
        <f>IF(ABS(Total_Discrepancy)&lt;Threshhold,'1-Step 1-L-Year'!E79,"")</f>
        <v>#VALUE!</v>
      </c>
    </row>
    <row r="80" spans="2:7" ht="12.75" customHeight="1" outlineLevel="3">
      <c r="B80" s="136">
        <f>'1-Step 1-L-Year'!B80</f>
        <v>110411</v>
      </c>
      <c r="C80" s="132" t="str">
        <f>'1-Step 1-L-Year'!C80</f>
        <v>Actual and imputed rentals for housing</v>
      </c>
      <c r="D80" s="133"/>
      <c r="E80" s="122" t="str">
        <f t="shared" si="1"/>
        <v/>
      </c>
      <c r="F80" s="33"/>
      <c r="G80" s="123" t="e">
        <f>IF(ABS(Total_Discrepancy)&lt;Threshhold,'1-Step 1-L-Year'!E80,"")</f>
        <v>#VALUE!</v>
      </c>
    </row>
    <row r="81" spans="2:7" ht="12.75" customHeight="1" outlineLevel="3">
      <c r="B81" s="136">
        <f>'1-Step 1-L-Year'!B81</f>
        <v>1104111</v>
      </c>
      <c r="C81" s="134" t="str">
        <f>'1-Step 1-L-Year'!C81</f>
        <v>Actual and imputed rentals for housing</v>
      </c>
      <c r="D81" s="135"/>
      <c r="E81" s="122" t="str">
        <f t="shared" si="1"/>
        <v/>
      </c>
      <c r="F81" s="33"/>
      <c r="G81" s="123" t="e">
        <f>IF(ABS(Total_Discrepancy)&lt;Threshhold,'1-Step 1-L-Year'!E81,"")</f>
        <v>#VALUE!</v>
      </c>
    </row>
    <row r="82" spans="2:7" ht="12.75" customHeight="1" outlineLevel="2">
      <c r="B82" s="136">
        <f>'1-Step 1-L-Year'!B82</f>
        <v>110430</v>
      </c>
      <c r="C82" s="130" t="str">
        <f>'1-Step 1-L-Year'!C82</f>
        <v>MAINTENANCE AND REPAIR OF THE DWELLING</v>
      </c>
      <c r="D82" s="131"/>
      <c r="E82" s="122" t="str">
        <f t="shared" si="1"/>
        <v/>
      </c>
      <c r="F82" s="33"/>
      <c r="G82" s="123" t="e">
        <f>IF(ABS(Total_Discrepancy)&lt;Threshhold,'1-Step 1-L-Year'!E82,"")</f>
        <v>#VALUE!</v>
      </c>
    </row>
    <row r="83" spans="2:7" ht="12.75" customHeight="1" outlineLevel="3">
      <c r="B83" s="136">
        <f>'1-Step 1-L-Year'!B83</f>
        <v>110431</v>
      </c>
      <c r="C83" s="132" t="str">
        <f>'1-Step 1-L-Year'!C83</f>
        <v>Maintenance and repair of the dwelling</v>
      </c>
      <c r="D83" s="133"/>
      <c r="E83" s="122" t="str">
        <f t="shared" si="1"/>
        <v/>
      </c>
      <c r="F83" s="33"/>
      <c r="G83" s="123" t="e">
        <f>IF(ABS(Total_Discrepancy)&lt;Threshhold,'1-Step 1-L-Year'!E83,"")</f>
        <v>#VALUE!</v>
      </c>
    </row>
    <row r="84" spans="2:7" ht="12.75" customHeight="1" outlineLevel="3">
      <c r="B84" s="136">
        <f>'1-Step 1-L-Year'!B84</f>
        <v>1104311</v>
      </c>
      <c r="C84" s="134" t="str">
        <f>'1-Step 1-L-Year'!C84</f>
        <v>Maintenance and repair of the dwelling</v>
      </c>
      <c r="D84" s="135"/>
      <c r="E84" s="122" t="str">
        <f t="shared" si="1"/>
        <v/>
      </c>
      <c r="F84" s="33"/>
      <c r="G84" s="123" t="e">
        <f>IF(ABS(Total_Discrepancy)&lt;Threshhold,'1-Step 1-L-Year'!E84,"")</f>
        <v>#VALUE!</v>
      </c>
    </row>
    <row r="85" spans="2:7" ht="12.75" customHeight="1" outlineLevel="2">
      <c r="B85" s="136">
        <f>'1-Step 1-L-Year'!B85</f>
        <v>110440</v>
      </c>
      <c r="C85" s="130" t="str">
        <f>'1-Step 1-L-Year'!C85</f>
        <v>WATER SUPPLY AND MISCELLANEOUS SERVICES RELATING TO THE DWELLING</v>
      </c>
      <c r="D85" s="131"/>
      <c r="E85" s="122" t="str">
        <f t="shared" si="1"/>
        <v/>
      </c>
      <c r="F85" s="33"/>
      <c r="G85" s="123" t="e">
        <f>IF(ABS(Total_Discrepancy)&lt;Threshhold,'1-Step 1-L-Year'!E85,"")</f>
        <v>#VALUE!</v>
      </c>
    </row>
    <row r="86" spans="2:7" ht="12.75" customHeight="1" outlineLevel="3">
      <c r="B86" s="136">
        <f>'1-Step 1-L-Year'!B86</f>
        <v>110441</v>
      </c>
      <c r="C86" s="132" t="str">
        <f>'1-Step 1-L-Year'!C86</f>
        <v>Water supply</v>
      </c>
      <c r="D86" s="133"/>
      <c r="E86" s="122" t="str">
        <f t="shared" si="1"/>
        <v/>
      </c>
      <c r="F86" s="33"/>
      <c r="G86" s="123" t="e">
        <f>IF(ABS(Total_Discrepancy)&lt;Threshhold,'1-Step 1-L-Year'!E86,"")</f>
        <v>#VALUE!</v>
      </c>
    </row>
    <row r="87" spans="2:7" ht="12.75" customHeight="1" outlineLevel="3">
      <c r="B87" s="136">
        <f>'1-Step 1-L-Year'!B87</f>
        <v>1104411</v>
      </c>
      <c r="C87" s="134" t="str">
        <f>'1-Step 1-L-Year'!C87</f>
        <v>Water supply</v>
      </c>
      <c r="D87" s="135"/>
      <c r="E87" s="122" t="str">
        <f t="shared" si="1"/>
        <v/>
      </c>
      <c r="F87" s="33"/>
      <c r="G87" s="123" t="e">
        <f>IF(ABS(Total_Discrepancy)&lt;Threshhold,'1-Step 1-L-Year'!E87,"")</f>
        <v>#VALUE!</v>
      </c>
    </row>
    <row r="88" spans="2:7" ht="12.75" customHeight="1" outlineLevel="3">
      <c r="B88" s="136">
        <f>'1-Step 1-L-Year'!B88</f>
        <v>110442</v>
      </c>
      <c r="C88" s="132" t="str">
        <f>'1-Step 1-L-Year'!C88</f>
        <v>Miscellaneous services relating to the dwelling</v>
      </c>
      <c r="D88" s="133"/>
      <c r="E88" s="122" t="str">
        <f t="shared" si="1"/>
        <v/>
      </c>
      <c r="F88" s="33"/>
      <c r="G88" s="123" t="e">
        <f>IF(ABS(Total_Discrepancy)&lt;Threshhold,'1-Step 1-L-Year'!E88,"")</f>
        <v>#VALUE!</v>
      </c>
    </row>
    <row r="89" spans="2:7" ht="12.75" customHeight="1" outlineLevel="3">
      <c r="B89" s="136">
        <f>'1-Step 1-L-Year'!B89</f>
        <v>1104421</v>
      </c>
      <c r="C89" s="134" t="str">
        <f>'1-Step 1-L-Year'!C89</f>
        <v>Miscellaneous services relating to the dwelling</v>
      </c>
      <c r="D89" s="135"/>
      <c r="E89" s="122" t="str">
        <f t="shared" si="1"/>
        <v/>
      </c>
      <c r="F89" s="33"/>
      <c r="G89" s="123" t="e">
        <f>IF(ABS(Total_Discrepancy)&lt;Threshhold,'1-Step 1-L-Year'!E89,"")</f>
        <v>#VALUE!</v>
      </c>
    </row>
    <row r="90" spans="2:7" ht="12.75" customHeight="1" outlineLevel="2">
      <c r="B90" s="136">
        <f>'1-Step 1-L-Year'!B90</f>
        <v>110450</v>
      </c>
      <c r="C90" s="130" t="str">
        <f>'1-Step 1-L-Year'!C90</f>
        <v>ELECTRICITY, GAS AND OTHER FUELS</v>
      </c>
      <c r="D90" s="131"/>
      <c r="E90" s="122" t="str">
        <f t="shared" si="1"/>
        <v/>
      </c>
      <c r="F90" s="33"/>
      <c r="G90" s="123" t="e">
        <f>IF(ABS(Total_Discrepancy)&lt;Threshhold,'1-Step 1-L-Year'!E90,"")</f>
        <v>#VALUE!</v>
      </c>
    </row>
    <row r="91" spans="2:7" ht="12.75" customHeight="1" outlineLevel="3">
      <c r="B91" s="136">
        <f>'1-Step 1-L-Year'!B91</f>
        <v>110451</v>
      </c>
      <c r="C91" s="132" t="str">
        <f>'1-Step 1-L-Year'!C91</f>
        <v>Electricity</v>
      </c>
      <c r="D91" s="133"/>
      <c r="E91" s="122" t="str">
        <f t="shared" si="1"/>
        <v/>
      </c>
      <c r="F91" s="33"/>
      <c r="G91" s="123" t="e">
        <f>IF(ABS(Total_Discrepancy)&lt;Threshhold,'1-Step 1-L-Year'!E91,"")</f>
        <v>#VALUE!</v>
      </c>
    </row>
    <row r="92" spans="2:7" ht="12.75" customHeight="1" outlineLevel="3">
      <c r="B92" s="136">
        <f>'1-Step 1-L-Year'!B92</f>
        <v>1104511</v>
      </c>
      <c r="C92" s="134" t="str">
        <f>'1-Step 1-L-Year'!C92</f>
        <v>Electricity</v>
      </c>
      <c r="D92" s="135"/>
      <c r="E92" s="122" t="str">
        <f t="shared" si="1"/>
        <v/>
      </c>
      <c r="F92" s="33"/>
      <c r="G92" s="123" t="e">
        <f>IF(ABS(Total_Discrepancy)&lt;Threshhold,'1-Step 1-L-Year'!E92,"")</f>
        <v>#VALUE!</v>
      </c>
    </row>
    <row r="93" spans="2:7" ht="12.75" customHeight="1" outlineLevel="3">
      <c r="B93" s="136">
        <f>'1-Step 1-L-Year'!B93</f>
        <v>110452</v>
      </c>
      <c r="C93" s="132" t="str">
        <f>'1-Step 1-L-Year'!C93</f>
        <v>Gas</v>
      </c>
      <c r="D93" s="133"/>
      <c r="E93" s="122" t="str">
        <f t="shared" si="1"/>
        <v/>
      </c>
      <c r="F93" s="33"/>
      <c r="G93" s="123" t="e">
        <f>IF(ABS(Total_Discrepancy)&lt;Threshhold,'1-Step 1-L-Year'!E93,"")</f>
        <v>#VALUE!</v>
      </c>
    </row>
    <row r="94" spans="2:7" ht="12.75" customHeight="1" outlineLevel="3">
      <c r="B94" s="136">
        <f>'1-Step 1-L-Year'!B94</f>
        <v>1104521</v>
      </c>
      <c r="C94" s="134" t="str">
        <f>'1-Step 1-L-Year'!C94</f>
        <v>Gas</v>
      </c>
      <c r="D94" s="135"/>
      <c r="E94" s="122" t="str">
        <f t="shared" si="1"/>
        <v/>
      </c>
      <c r="F94" s="33"/>
      <c r="G94" s="123" t="e">
        <f>IF(ABS(Total_Discrepancy)&lt;Threshhold,'1-Step 1-L-Year'!E94,"")</f>
        <v>#VALUE!</v>
      </c>
    </row>
    <row r="95" spans="2:7" ht="12.75" customHeight="1" outlineLevel="3">
      <c r="B95" s="136">
        <f>'1-Step 1-L-Year'!B95</f>
        <v>110453</v>
      </c>
      <c r="C95" s="132" t="str">
        <f>'1-Step 1-L-Year'!C95</f>
        <v>Other fuels</v>
      </c>
      <c r="D95" s="133"/>
      <c r="E95" s="122" t="str">
        <f t="shared" si="1"/>
        <v/>
      </c>
      <c r="F95" s="33"/>
      <c r="G95" s="123" t="e">
        <f>IF(ABS(Total_Discrepancy)&lt;Threshhold,'1-Step 1-L-Year'!E95,"")</f>
        <v>#VALUE!</v>
      </c>
    </row>
    <row r="96" spans="2:7" ht="12.75" customHeight="1" outlineLevel="3">
      <c r="B96" s="136">
        <f>'1-Step 1-L-Year'!B96</f>
        <v>1104531</v>
      </c>
      <c r="C96" s="134" t="str">
        <f>'1-Step 1-L-Year'!C96</f>
        <v>Other fuels</v>
      </c>
      <c r="D96" s="135"/>
      <c r="E96" s="122" t="str">
        <f t="shared" si="1"/>
        <v/>
      </c>
      <c r="F96" s="33"/>
      <c r="G96" s="123" t="e">
        <f>IF(ABS(Total_Discrepancy)&lt;Threshhold,'1-Step 1-L-Year'!E96,"")</f>
        <v>#VALUE!</v>
      </c>
    </row>
    <row r="97" spans="2:7" s="36" customFormat="1" ht="20.100000000000001" customHeight="1" outlineLevel="1">
      <c r="B97" s="136">
        <f>'1-Step 1-L-Year'!B97</f>
        <v>110500</v>
      </c>
      <c r="C97" s="127" t="str">
        <f>'1-Step 1-L-Year'!C97</f>
        <v>FURNISHING, HOUSEHOLD EQUIPMENT AND ROUTINE MAINTENANCE OF THE HOUSE</v>
      </c>
      <c r="D97" s="128"/>
      <c r="E97" s="122" t="str">
        <f t="shared" si="1"/>
        <v/>
      </c>
      <c r="F97" s="33"/>
      <c r="G97" s="123" t="e">
        <f>IF(ABS(Total_Discrepancy)&lt;Threshhold,'1-Step 1-L-Year'!E97,"")</f>
        <v>#VALUE!</v>
      </c>
    </row>
    <row r="98" spans="2:7" ht="12.75" customHeight="1" outlineLevel="2">
      <c r="B98" s="136">
        <f>'1-Step 1-L-Year'!B98</f>
        <v>110510</v>
      </c>
      <c r="C98" s="130" t="str">
        <f>'1-Step 1-L-Year'!C98</f>
        <v>FURNITURE AND FURNISHINGS, CARPETS AND OTHER FLOOR COVERINGS</v>
      </c>
      <c r="D98" s="131"/>
      <c r="E98" s="122" t="str">
        <f t="shared" si="1"/>
        <v/>
      </c>
      <c r="F98" s="33"/>
      <c r="G98" s="123" t="e">
        <f>IF(ABS(Total_Discrepancy)&lt;Threshhold,'1-Step 1-L-Year'!E98,"")</f>
        <v>#VALUE!</v>
      </c>
    </row>
    <row r="99" spans="2:7" ht="12.75" customHeight="1" outlineLevel="3">
      <c r="B99" s="136">
        <f>'1-Step 1-L-Year'!B99</f>
        <v>110511</v>
      </c>
      <c r="C99" s="132" t="str">
        <f>'1-Step 1-L-Year'!C99</f>
        <v>Furniture and furnishings</v>
      </c>
      <c r="D99" s="133"/>
      <c r="E99" s="122" t="str">
        <f t="shared" si="1"/>
        <v/>
      </c>
      <c r="F99" s="33"/>
      <c r="G99" s="123" t="e">
        <f>IF(ABS(Total_Discrepancy)&lt;Threshhold,'1-Step 1-L-Year'!E99,"")</f>
        <v>#VALUE!</v>
      </c>
    </row>
    <row r="100" spans="2:7" ht="12.75" customHeight="1" outlineLevel="3">
      <c r="B100" s="136">
        <f>'1-Step 1-L-Year'!B100</f>
        <v>1105111</v>
      </c>
      <c r="C100" s="167" t="str">
        <f>'1-Step 1-L-Year'!C100</f>
        <v>Furniture and furnishings</v>
      </c>
      <c r="D100" s="168"/>
      <c r="E100" s="122" t="str">
        <f t="shared" si="1"/>
        <v/>
      </c>
      <c r="F100" s="33"/>
      <c r="G100" s="123" t="e">
        <f>IF(ABS(Total_Discrepancy)&lt;Threshhold,'1-Step 1-L-Year'!E100,"")</f>
        <v>#VALUE!</v>
      </c>
    </row>
    <row r="101" spans="2:7" ht="12.75" customHeight="1" outlineLevel="3">
      <c r="B101" s="136">
        <f>'1-Step 1-L-Year'!B101</f>
        <v>110512</v>
      </c>
      <c r="C101" s="132" t="str">
        <f>'1-Step 1-L-Year'!C101</f>
        <v>Carpets and other floor coverings</v>
      </c>
      <c r="D101" s="133"/>
      <c r="E101" s="122" t="str">
        <f t="shared" si="1"/>
        <v/>
      </c>
      <c r="F101" s="33"/>
      <c r="G101" s="123" t="e">
        <f>IF(ABS(Total_Discrepancy)&lt;Threshhold,'1-Step 1-L-Year'!E101,"")</f>
        <v>#VALUE!</v>
      </c>
    </row>
    <row r="102" spans="2:7" ht="12.75" customHeight="1" outlineLevel="3">
      <c r="B102" s="136">
        <f>'1-Step 1-L-Year'!B102</f>
        <v>1105121</v>
      </c>
      <c r="C102" s="134" t="str">
        <f>'1-Step 1-L-Year'!C102</f>
        <v>Carpets and other floor coverings</v>
      </c>
      <c r="D102" s="135"/>
      <c r="E102" s="122" t="str">
        <f t="shared" si="1"/>
        <v/>
      </c>
      <c r="F102" s="33"/>
      <c r="G102" s="123" t="e">
        <f>IF(ABS(Total_Discrepancy)&lt;Threshhold,'1-Step 1-L-Year'!E102,"")</f>
        <v>#VALUE!</v>
      </c>
    </row>
    <row r="103" spans="2:7" ht="12.75" customHeight="1" outlineLevel="3">
      <c r="B103" s="136">
        <f>'1-Step 1-L-Year'!B103</f>
        <v>110513</v>
      </c>
      <c r="C103" s="132" t="str">
        <f>'1-Step 1-L-Year'!C103</f>
        <v>Repair of furniture, furnishings and floor coverings</v>
      </c>
      <c r="D103" s="133"/>
      <c r="E103" s="122" t="str">
        <f t="shared" si="1"/>
        <v/>
      </c>
      <c r="F103" s="33"/>
      <c r="G103" s="123" t="e">
        <f>IF(ABS(Total_Discrepancy)&lt;Threshhold,'1-Step 1-L-Year'!E103,"")</f>
        <v>#VALUE!</v>
      </c>
    </row>
    <row r="104" spans="2:7" ht="12.75" customHeight="1" outlineLevel="3">
      <c r="B104" s="136">
        <f>'1-Step 1-L-Year'!B104</f>
        <v>1105131</v>
      </c>
      <c r="C104" s="134" t="str">
        <f>'1-Step 1-L-Year'!C104</f>
        <v>Repair of furniture, furnishings and floor coverings</v>
      </c>
      <c r="D104" s="135"/>
      <c r="E104" s="122" t="str">
        <f t="shared" si="1"/>
        <v/>
      </c>
      <c r="F104" s="33"/>
      <c r="G104" s="123" t="e">
        <f>IF(ABS(Total_Discrepancy)&lt;Threshhold,'1-Step 1-L-Year'!E104,"")</f>
        <v>#VALUE!</v>
      </c>
    </row>
    <row r="105" spans="2:7" ht="12.75" customHeight="1" outlineLevel="2">
      <c r="B105" s="136">
        <f>'1-Step 1-L-Year'!B105</f>
        <v>110520</v>
      </c>
      <c r="C105" s="130" t="str">
        <f>'1-Step 1-L-Year'!C105</f>
        <v>HOUSEHOLD TEXTILES</v>
      </c>
      <c r="D105" s="131"/>
      <c r="E105" s="122" t="str">
        <f t="shared" si="1"/>
        <v/>
      </c>
      <c r="F105" s="33"/>
      <c r="G105" s="123" t="e">
        <f>IF(ABS(Total_Discrepancy)&lt;Threshhold,'1-Step 1-L-Year'!E105,"")</f>
        <v>#VALUE!</v>
      </c>
    </row>
    <row r="106" spans="2:7" ht="12.75" customHeight="1" outlineLevel="3">
      <c r="B106" s="136">
        <f>'1-Step 1-L-Year'!B106</f>
        <v>110521</v>
      </c>
      <c r="C106" s="132" t="str">
        <f>'1-Step 1-L-Year'!C106</f>
        <v>Household textiles</v>
      </c>
      <c r="D106" s="133"/>
      <c r="E106" s="122" t="str">
        <f t="shared" si="1"/>
        <v/>
      </c>
      <c r="F106" s="33"/>
      <c r="G106" s="123" t="e">
        <f>IF(ABS(Total_Discrepancy)&lt;Threshhold,'1-Step 1-L-Year'!E106,"")</f>
        <v>#VALUE!</v>
      </c>
    </row>
    <row r="107" spans="2:7" ht="12.75" customHeight="1" outlineLevel="3">
      <c r="B107" s="136">
        <f>'1-Step 1-L-Year'!B107</f>
        <v>1105211</v>
      </c>
      <c r="C107" s="134" t="str">
        <f>'1-Step 1-L-Year'!C107</f>
        <v>Household textiles</v>
      </c>
      <c r="D107" s="135"/>
      <c r="E107" s="122" t="str">
        <f t="shared" si="1"/>
        <v/>
      </c>
      <c r="F107" s="33"/>
      <c r="G107" s="123" t="e">
        <f>IF(ABS(Total_Discrepancy)&lt;Threshhold,'1-Step 1-L-Year'!E107,"")</f>
        <v>#VALUE!</v>
      </c>
    </row>
    <row r="108" spans="2:7" ht="12.75" customHeight="1" outlineLevel="2">
      <c r="B108" s="136">
        <f>'1-Step 1-L-Year'!B108</f>
        <v>110530</v>
      </c>
      <c r="C108" s="130" t="str">
        <f>'1-Step 1-L-Year'!C108</f>
        <v>HOUSEHOLD APPLIANCES</v>
      </c>
      <c r="D108" s="131"/>
      <c r="E108" s="122" t="str">
        <f t="shared" si="1"/>
        <v/>
      </c>
      <c r="F108" s="33"/>
      <c r="G108" s="123" t="e">
        <f>IF(ABS(Total_Discrepancy)&lt;Threshhold,'1-Step 1-L-Year'!E108,"")</f>
        <v>#VALUE!</v>
      </c>
    </row>
    <row r="109" spans="2:7" ht="12.75" customHeight="1" outlineLevel="3">
      <c r="B109" s="136">
        <f>'1-Step 1-L-Year'!B109</f>
        <v>110531</v>
      </c>
      <c r="C109" s="132" t="str">
        <f>'1-Step 1-L-Year'!C109</f>
        <v>Major household appliances whether electric or not</v>
      </c>
      <c r="D109" s="133"/>
      <c r="E109" s="122" t="str">
        <f t="shared" si="1"/>
        <v/>
      </c>
      <c r="F109" s="33"/>
      <c r="G109" s="123" t="e">
        <f>IF(ABS(Total_Discrepancy)&lt;Threshhold,'1-Step 1-L-Year'!E109,"")</f>
        <v>#VALUE!</v>
      </c>
    </row>
    <row r="110" spans="2:7" ht="12.75" customHeight="1" outlineLevel="3">
      <c r="B110" s="136">
        <f>'1-Step 1-L-Year'!B110</f>
        <v>1105311</v>
      </c>
      <c r="C110" s="134" t="str">
        <f>'1-Step 1-L-Year'!C110</f>
        <v>Major household appliances whether electric or not</v>
      </c>
      <c r="D110" s="135"/>
      <c r="E110" s="122" t="str">
        <f t="shared" si="1"/>
        <v/>
      </c>
      <c r="F110" s="33"/>
      <c r="G110" s="123" t="e">
        <f>IF(ABS(Total_Discrepancy)&lt;Threshhold,'1-Step 1-L-Year'!E110,"")</f>
        <v>#VALUE!</v>
      </c>
    </row>
    <row r="111" spans="2:7" ht="12.75" customHeight="1" outlineLevel="3">
      <c r="B111" s="136">
        <f>'1-Step 1-L-Year'!B111</f>
        <v>110532</v>
      </c>
      <c r="C111" s="132" t="str">
        <f>'1-Step 1-L-Year'!C111</f>
        <v>Small electric household appliances</v>
      </c>
      <c r="D111" s="133"/>
      <c r="E111" s="122" t="str">
        <f t="shared" si="1"/>
        <v/>
      </c>
      <c r="F111" s="33"/>
      <c r="G111" s="123" t="e">
        <f>IF(ABS(Total_Discrepancy)&lt;Threshhold,'1-Step 1-L-Year'!E111,"")</f>
        <v>#VALUE!</v>
      </c>
    </row>
    <row r="112" spans="2:7" ht="12.75" customHeight="1" outlineLevel="3">
      <c r="B112" s="136">
        <f>'1-Step 1-L-Year'!B112</f>
        <v>1105321</v>
      </c>
      <c r="C112" s="134" t="str">
        <f>'1-Step 1-L-Year'!C112</f>
        <v>Small electric household appliances</v>
      </c>
      <c r="D112" s="135"/>
      <c r="E112" s="122" t="str">
        <f t="shared" si="1"/>
        <v/>
      </c>
      <c r="F112" s="33"/>
      <c r="G112" s="123" t="e">
        <f>IF(ABS(Total_Discrepancy)&lt;Threshhold,'1-Step 1-L-Year'!E112,"")</f>
        <v>#VALUE!</v>
      </c>
    </row>
    <row r="113" spans="2:7" ht="12.75" customHeight="1" outlineLevel="3">
      <c r="B113" s="136">
        <f>'1-Step 1-L-Year'!B113</f>
        <v>110533</v>
      </c>
      <c r="C113" s="132" t="str">
        <f>'1-Step 1-L-Year'!C113</f>
        <v>Repair of household appliances</v>
      </c>
      <c r="D113" s="133"/>
      <c r="E113" s="122" t="str">
        <f t="shared" si="1"/>
        <v/>
      </c>
      <c r="F113" s="33"/>
      <c r="G113" s="123" t="e">
        <f>IF(ABS(Total_Discrepancy)&lt;Threshhold,'1-Step 1-L-Year'!E113,"")</f>
        <v>#VALUE!</v>
      </c>
    </row>
    <row r="114" spans="2:7" ht="12.75" customHeight="1" outlineLevel="3">
      <c r="B114" s="136">
        <f>'1-Step 1-L-Year'!B114</f>
        <v>1105331</v>
      </c>
      <c r="C114" s="134" t="str">
        <f>'1-Step 1-L-Year'!C114</f>
        <v>Repair of household appliances</v>
      </c>
      <c r="D114" s="135"/>
      <c r="E114" s="122" t="str">
        <f t="shared" si="1"/>
        <v/>
      </c>
      <c r="F114" s="33"/>
      <c r="G114" s="123" t="e">
        <f>IF(ABS(Total_Discrepancy)&lt;Threshhold,'1-Step 1-L-Year'!E114,"")</f>
        <v>#VALUE!</v>
      </c>
    </row>
    <row r="115" spans="2:7" ht="12.75" customHeight="1" outlineLevel="2">
      <c r="B115" s="136">
        <f>'1-Step 1-L-Year'!B115</f>
        <v>110540</v>
      </c>
      <c r="C115" s="130" t="str">
        <f>'1-Step 1-L-Year'!C115</f>
        <v>GLASSWARE, TABLEWARE AND HOUSEHOLD UTENSILS</v>
      </c>
      <c r="D115" s="131"/>
      <c r="E115" s="122" t="str">
        <f t="shared" si="1"/>
        <v/>
      </c>
      <c r="F115" s="33"/>
      <c r="G115" s="123" t="e">
        <f>IF(ABS(Total_Discrepancy)&lt;Threshhold,'1-Step 1-L-Year'!E115,"")</f>
        <v>#VALUE!</v>
      </c>
    </row>
    <row r="116" spans="2:7" ht="12.75" customHeight="1" outlineLevel="3">
      <c r="B116" s="136">
        <f>'1-Step 1-L-Year'!B116</f>
        <v>110541</v>
      </c>
      <c r="C116" s="132" t="str">
        <f>'1-Step 1-L-Year'!C116</f>
        <v>Glassware, tableware and household utensils</v>
      </c>
      <c r="D116" s="133"/>
      <c r="E116" s="122" t="str">
        <f t="shared" si="1"/>
        <v/>
      </c>
      <c r="F116" s="33"/>
      <c r="G116" s="123" t="e">
        <f>IF(ABS(Total_Discrepancy)&lt;Threshhold,'1-Step 1-L-Year'!E116,"")</f>
        <v>#VALUE!</v>
      </c>
    </row>
    <row r="117" spans="2:7" ht="12.75" customHeight="1" outlineLevel="3">
      <c r="B117" s="136">
        <f>'1-Step 1-L-Year'!B117</f>
        <v>1105411</v>
      </c>
      <c r="C117" s="134" t="str">
        <f>'1-Step 1-L-Year'!C117</f>
        <v>Glassware, tableware and household utensils</v>
      </c>
      <c r="D117" s="135"/>
      <c r="E117" s="122" t="str">
        <f t="shared" si="1"/>
        <v/>
      </c>
      <c r="F117" s="33"/>
      <c r="G117" s="123" t="e">
        <f>IF(ABS(Total_Discrepancy)&lt;Threshhold,'1-Step 1-L-Year'!E117,"")</f>
        <v>#VALUE!</v>
      </c>
    </row>
    <row r="118" spans="2:7" ht="12.75" customHeight="1" outlineLevel="2">
      <c r="B118" s="136">
        <f>'1-Step 1-L-Year'!B118</f>
        <v>110550</v>
      </c>
      <c r="C118" s="130" t="str">
        <f>'1-Step 1-L-Year'!C118</f>
        <v>TOOLS AND EQUIPMENT FOR HOUSE AND GARDEN</v>
      </c>
      <c r="D118" s="131"/>
      <c r="E118" s="122" t="str">
        <f t="shared" si="1"/>
        <v/>
      </c>
      <c r="F118" s="33"/>
      <c r="G118" s="123" t="e">
        <f>IF(ABS(Total_Discrepancy)&lt;Threshhold,'1-Step 1-L-Year'!E118,"")</f>
        <v>#VALUE!</v>
      </c>
    </row>
    <row r="119" spans="2:7" ht="12.75" customHeight="1" outlineLevel="3">
      <c r="B119" s="136">
        <f>'1-Step 1-L-Year'!B119</f>
        <v>110551</v>
      </c>
      <c r="C119" s="132" t="str">
        <f>'1-Step 1-L-Year'!C119</f>
        <v>Major tools and equipment</v>
      </c>
      <c r="D119" s="133"/>
      <c r="E119" s="122" t="str">
        <f t="shared" si="1"/>
        <v/>
      </c>
      <c r="F119" s="33"/>
      <c r="G119" s="123" t="e">
        <f>IF(ABS(Total_Discrepancy)&lt;Threshhold,'1-Step 1-L-Year'!E119,"")</f>
        <v>#VALUE!</v>
      </c>
    </row>
    <row r="120" spans="2:7" ht="12.75" customHeight="1" outlineLevel="3">
      <c r="B120" s="136">
        <f>'1-Step 1-L-Year'!B120</f>
        <v>1105511</v>
      </c>
      <c r="C120" s="134" t="str">
        <f>'1-Step 1-L-Year'!C120</f>
        <v>Major tools and equipment</v>
      </c>
      <c r="D120" s="135"/>
      <c r="E120" s="122" t="str">
        <f t="shared" si="1"/>
        <v/>
      </c>
      <c r="F120" s="33"/>
      <c r="G120" s="123" t="e">
        <f>IF(ABS(Total_Discrepancy)&lt;Threshhold,'1-Step 1-L-Year'!E120,"")</f>
        <v>#VALUE!</v>
      </c>
    </row>
    <row r="121" spans="2:7" outlineLevel="3">
      <c r="B121" s="136">
        <f>'1-Step 1-L-Year'!B121</f>
        <v>110552</v>
      </c>
      <c r="C121" s="132" t="str">
        <f>'1-Step 1-L-Year'!C121</f>
        <v>Small tools and miscellaneous accessories</v>
      </c>
      <c r="D121" s="133"/>
      <c r="E121" s="122" t="str">
        <f t="shared" si="1"/>
        <v/>
      </c>
      <c r="F121" s="33"/>
      <c r="G121" s="123" t="e">
        <f>IF(ABS(Total_Discrepancy)&lt;Threshhold,'1-Step 1-L-Year'!E121,"")</f>
        <v>#VALUE!</v>
      </c>
    </row>
    <row r="122" spans="2:7" outlineLevel="3">
      <c r="B122" s="136">
        <f>'1-Step 1-L-Year'!B122</f>
        <v>1105521</v>
      </c>
      <c r="C122" s="134" t="str">
        <f>'1-Step 1-L-Year'!C122</f>
        <v>Small tools and miscellaneous accessories</v>
      </c>
      <c r="D122" s="135"/>
      <c r="E122" s="122" t="str">
        <f t="shared" si="1"/>
        <v/>
      </c>
      <c r="F122" s="33"/>
      <c r="G122" s="123" t="e">
        <f>IF(ABS(Total_Discrepancy)&lt;Threshhold,'1-Step 1-L-Year'!E122,"")</f>
        <v>#VALUE!</v>
      </c>
    </row>
    <row r="123" spans="2:7" ht="12.75" customHeight="1" outlineLevel="2">
      <c r="B123" s="136">
        <f>'1-Step 1-L-Year'!B123</f>
        <v>110560</v>
      </c>
      <c r="C123" s="130" t="str">
        <f>'1-Step 1-L-Year'!C123</f>
        <v>GOODS AND SERVICES FOR ROUTINE HOUSEHOLD MAINTENANCE</v>
      </c>
      <c r="D123" s="131"/>
      <c r="E123" s="122" t="str">
        <f t="shared" si="1"/>
        <v/>
      </c>
      <c r="F123" s="33"/>
      <c r="G123" s="123" t="e">
        <f>IF(ABS(Total_Discrepancy)&lt;Threshhold,'1-Step 1-L-Year'!E123,"")</f>
        <v>#VALUE!</v>
      </c>
    </row>
    <row r="124" spans="2:7" ht="12.75" customHeight="1" outlineLevel="3">
      <c r="B124" s="136">
        <f>'1-Step 1-L-Year'!B124</f>
        <v>110561</v>
      </c>
      <c r="C124" s="132" t="str">
        <f>'1-Step 1-L-Year'!C124</f>
        <v>Non-durable household goods</v>
      </c>
      <c r="D124" s="133"/>
      <c r="E124" s="122" t="str">
        <f t="shared" si="1"/>
        <v/>
      </c>
      <c r="F124" s="33"/>
      <c r="G124" s="123" t="e">
        <f>IF(ABS(Total_Discrepancy)&lt;Threshhold,'1-Step 1-L-Year'!E124,"")</f>
        <v>#VALUE!</v>
      </c>
    </row>
    <row r="125" spans="2:7" ht="12.75" customHeight="1" outlineLevel="3">
      <c r="B125" s="136">
        <f>'1-Step 1-L-Year'!B125</f>
        <v>1105611</v>
      </c>
      <c r="C125" s="134" t="str">
        <f>'1-Step 1-L-Year'!C125</f>
        <v>Non-durable household goods</v>
      </c>
      <c r="D125" s="135"/>
      <c r="E125" s="122" t="str">
        <f t="shared" si="1"/>
        <v/>
      </c>
      <c r="F125" s="33"/>
      <c r="G125" s="123" t="e">
        <f>IF(ABS(Total_Discrepancy)&lt;Threshhold,'1-Step 1-L-Year'!E125,"")</f>
        <v>#VALUE!</v>
      </c>
    </row>
    <row r="126" spans="2:7" ht="12.75" customHeight="1" outlineLevel="3">
      <c r="B126" s="136">
        <f>'1-Step 1-L-Year'!B126</f>
        <v>110562</v>
      </c>
      <c r="C126" s="132" t="str">
        <f>'1-Step 1-L-Year'!C126</f>
        <v>Domestic services and household services</v>
      </c>
      <c r="D126" s="133"/>
      <c r="E126" s="122" t="str">
        <f t="shared" si="1"/>
        <v/>
      </c>
      <c r="F126" s="33"/>
      <c r="G126" s="123" t="e">
        <f>IF(ABS(Total_Discrepancy)&lt;Threshhold,'1-Step 1-L-Year'!E126,"")</f>
        <v>#VALUE!</v>
      </c>
    </row>
    <row r="127" spans="2:7" ht="12.75" customHeight="1" outlineLevel="3">
      <c r="B127" s="136">
        <f>'1-Step 1-L-Year'!B127</f>
        <v>1105621</v>
      </c>
      <c r="C127" s="134" t="str">
        <f>'1-Step 1-L-Year'!C127</f>
        <v>Domestic services</v>
      </c>
      <c r="D127" s="135"/>
      <c r="E127" s="122" t="str">
        <f t="shared" si="1"/>
        <v/>
      </c>
      <c r="F127" s="33"/>
      <c r="G127" s="123" t="e">
        <f>IF(ABS(Total_Discrepancy)&lt;Threshhold,'1-Step 1-L-Year'!E127,"")</f>
        <v>#VALUE!</v>
      </c>
    </row>
    <row r="128" spans="2:7" outlineLevel="3">
      <c r="B128" s="136">
        <f>'1-Step 1-L-Year'!B128</f>
        <v>1105622</v>
      </c>
      <c r="C128" s="134" t="str">
        <f>'1-Step 1-L-Year'!C128</f>
        <v>Household services</v>
      </c>
      <c r="D128" s="135"/>
      <c r="E128" s="122" t="str">
        <f t="shared" si="1"/>
        <v/>
      </c>
      <c r="F128" s="33"/>
      <c r="G128" s="123" t="e">
        <f>IF(ABS(Total_Discrepancy)&lt;Threshhold,'1-Step 1-L-Year'!E128,"")</f>
        <v>#VALUE!</v>
      </c>
    </row>
    <row r="129" spans="2:7" s="36" customFormat="1" ht="20.100000000000001" customHeight="1" outlineLevel="1">
      <c r="B129" s="136">
        <f>'1-Step 1-L-Year'!B129</f>
        <v>110600</v>
      </c>
      <c r="C129" s="127" t="str">
        <f>'1-Step 1-L-Year'!C129</f>
        <v>HEALTH</v>
      </c>
      <c r="D129" s="128"/>
      <c r="E129" s="122" t="str">
        <f t="shared" si="1"/>
        <v/>
      </c>
      <c r="F129" s="33"/>
      <c r="G129" s="123" t="e">
        <f>IF(ABS(Total_Discrepancy)&lt;Threshhold,'1-Step 1-L-Year'!E129,"")</f>
        <v>#VALUE!</v>
      </c>
    </row>
    <row r="130" spans="2:7" ht="12.75" customHeight="1" outlineLevel="3">
      <c r="B130" s="136">
        <f>'1-Step 1-L-Year'!B130</f>
        <v>110610</v>
      </c>
      <c r="C130" s="130" t="str">
        <f>'1-Step 1-L-Year'!C130</f>
        <v>MEDICAL PRODUCTS, APPLIANCES AND EQUIPMENT</v>
      </c>
      <c r="D130" s="131"/>
      <c r="E130" s="122" t="str">
        <f t="shared" si="1"/>
        <v/>
      </c>
      <c r="F130" s="33"/>
      <c r="G130" s="123" t="e">
        <f>IF(ABS(Total_Discrepancy)&lt;Threshhold,'1-Step 1-L-Year'!E130,"")</f>
        <v>#VALUE!</v>
      </c>
    </row>
    <row r="131" spans="2:7" ht="12.75" customHeight="1" outlineLevel="3">
      <c r="B131" s="136">
        <f>'1-Step 1-L-Year'!B131</f>
        <v>110611</v>
      </c>
      <c r="C131" s="132" t="str">
        <f>'1-Step 1-L-Year'!C131</f>
        <v>Pharmaceutical products</v>
      </c>
      <c r="D131" s="133"/>
      <c r="E131" s="122" t="str">
        <f t="shared" si="1"/>
        <v/>
      </c>
      <c r="F131" s="33"/>
      <c r="G131" s="123" t="e">
        <f>IF(ABS(Total_Discrepancy)&lt;Threshhold,'1-Step 1-L-Year'!E131,"")</f>
        <v>#VALUE!</v>
      </c>
    </row>
    <row r="132" spans="2:7" ht="12.75" customHeight="1" outlineLevel="3">
      <c r="B132" s="136">
        <f>'1-Step 1-L-Year'!B132</f>
        <v>1106111</v>
      </c>
      <c r="C132" s="134" t="str">
        <f>'1-Step 1-L-Year'!C132</f>
        <v>Pharmaceutical products</v>
      </c>
      <c r="D132" s="135"/>
      <c r="E132" s="122" t="str">
        <f t="shared" si="1"/>
        <v/>
      </c>
      <c r="F132" s="33"/>
      <c r="G132" s="123" t="e">
        <f>IF(ABS(Total_Discrepancy)&lt;Threshhold,'1-Step 1-L-Year'!E132,"")</f>
        <v>#VALUE!</v>
      </c>
    </row>
    <row r="133" spans="2:7" ht="12.75" customHeight="1" outlineLevel="3">
      <c r="B133" s="136">
        <f>'1-Step 1-L-Year'!B133</f>
        <v>110612</v>
      </c>
      <c r="C133" s="132" t="str">
        <f>'1-Step 1-L-Year'!C133</f>
        <v>Other medical products</v>
      </c>
      <c r="D133" s="133"/>
      <c r="E133" s="122" t="str">
        <f t="shared" si="1"/>
        <v/>
      </c>
      <c r="F133" s="33"/>
      <c r="G133" s="123" t="e">
        <f>IF(ABS(Total_Discrepancy)&lt;Threshhold,'1-Step 1-L-Year'!E133,"")</f>
        <v>#VALUE!</v>
      </c>
    </row>
    <row r="134" spans="2:7" ht="12.75" customHeight="1" outlineLevel="3">
      <c r="B134" s="136">
        <f>'1-Step 1-L-Year'!B134</f>
        <v>1106121</v>
      </c>
      <c r="C134" s="134" t="str">
        <f>'1-Step 1-L-Year'!C134</f>
        <v>Other medical products</v>
      </c>
      <c r="D134" s="135"/>
      <c r="E134" s="122" t="str">
        <f t="shared" si="1"/>
        <v/>
      </c>
      <c r="F134" s="33"/>
      <c r="G134" s="123" t="e">
        <f>IF(ABS(Total_Discrepancy)&lt;Threshhold,'1-Step 1-L-Year'!E134,"")</f>
        <v>#VALUE!</v>
      </c>
    </row>
    <row r="135" spans="2:7" ht="12.75" customHeight="1" outlineLevel="3">
      <c r="B135" s="136">
        <f>'1-Step 1-L-Year'!B135</f>
        <v>110613</v>
      </c>
      <c r="C135" s="132" t="str">
        <f>'1-Step 1-L-Year'!C135</f>
        <v>Therapeutic appliances and equipment</v>
      </c>
      <c r="D135" s="133"/>
      <c r="E135" s="122" t="str">
        <f t="shared" si="1"/>
        <v/>
      </c>
      <c r="F135" s="33"/>
      <c r="G135" s="123" t="e">
        <f>IF(ABS(Total_Discrepancy)&lt;Threshhold,'1-Step 1-L-Year'!E135,"")</f>
        <v>#VALUE!</v>
      </c>
    </row>
    <row r="136" spans="2:7" ht="12.75" customHeight="1" outlineLevel="3">
      <c r="B136" s="136">
        <f>'1-Step 1-L-Year'!B136</f>
        <v>1106131</v>
      </c>
      <c r="C136" s="134" t="str">
        <f>'1-Step 1-L-Year'!C136</f>
        <v>Therapeutic appliances and equipment</v>
      </c>
      <c r="D136" s="135"/>
      <c r="E136" s="122" t="str">
        <f t="shared" ref="E136:E199" si="2">IF(ISERROR(G136),"",G136)</f>
        <v/>
      </c>
      <c r="F136" s="33"/>
      <c r="G136" s="123" t="e">
        <f>IF(ABS(Total_Discrepancy)&lt;Threshhold,'1-Step 1-L-Year'!E136,"")</f>
        <v>#VALUE!</v>
      </c>
    </row>
    <row r="137" spans="2:7" ht="12.75" customHeight="1" outlineLevel="2">
      <c r="B137" s="136">
        <f>'1-Step 1-L-Year'!B137</f>
        <v>110620</v>
      </c>
      <c r="C137" s="130" t="str">
        <f>'1-Step 1-L-Year'!C137</f>
        <v>OUT-PATIENT SERVICES</v>
      </c>
      <c r="D137" s="131"/>
      <c r="E137" s="122" t="str">
        <f t="shared" si="2"/>
        <v/>
      </c>
      <c r="F137" s="33"/>
      <c r="G137" s="123" t="e">
        <f>IF(ABS(Total_Discrepancy)&lt;Threshhold,'1-Step 1-L-Year'!E137,"")</f>
        <v>#VALUE!</v>
      </c>
    </row>
    <row r="138" spans="2:7" ht="12.75" customHeight="1" outlineLevel="3">
      <c r="B138" s="136">
        <f>'1-Step 1-L-Year'!B138</f>
        <v>110621</v>
      </c>
      <c r="C138" s="132" t="str">
        <f>'1-Step 1-L-Year'!C138</f>
        <v>Medical Services</v>
      </c>
      <c r="D138" s="133"/>
      <c r="E138" s="122" t="str">
        <f t="shared" si="2"/>
        <v/>
      </c>
      <c r="F138" s="33"/>
      <c r="G138" s="123" t="e">
        <f>IF(ABS(Total_Discrepancy)&lt;Threshhold,'1-Step 1-L-Year'!E138,"")</f>
        <v>#VALUE!</v>
      </c>
    </row>
    <row r="139" spans="2:7" ht="12.75" customHeight="1" outlineLevel="3">
      <c r="B139" s="136">
        <f>'1-Step 1-L-Year'!B139</f>
        <v>1106211</v>
      </c>
      <c r="C139" s="134" t="str">
        <f>'1-Step 1-L-Year'!C139</f>
        <v>Medical Services</v>
      </c>
      <c r="D139" s="135"/>
      <c r="E139" s="122" t="str">
        <f t="shared" si="2"/>
        <v/>
      </c>
      <c r="F139" s="33"/>
      <c r="G139" s="123" t="e">
        <f>IF(ABS(Total_Discrepancy)&lt;Threshhold,'1-Step 1-L-Year'!E139,"")</f>
        <v>#VALUE!</v>
      </c>
    </row>
    <row r="140" spans="2:7" outlineLevel="3">
      <c r="B140" s="136">
        <f>'1-Step 1-L-Year'!B140</f>
        <v>110622</v>
      </c>
      <c r="C140" s="132" t="str">
        <f>'1-Step 1-L-Year'!C140</f>
        <v>Dental services</v>
      </c>
      <c r="D140" s="133"/>
      <c r="E140" s="122" t="str">
        <f t="shared" si="2"/>
        <v/>
      </c>
      <c r="F140" s="33"/>
      <c r="G140" s="123" t="e">
        <f>IF(ABS(Total_Discrepancy)&lt;Threshhold,'1-Step 1-L-Year'!E140,"")</f>
        <v>#VALUE!</v>
      </c>
    </row>
    <row r="141" spans="2:7" ht="12.75" customHeight="1" outlineLevel="3">
      <c r="B141" s="136">
        <f>'1-Step 1-L-Year'!B141</f>
        <v>1106221</v>
      </c>
      <c r="C141" s="134" t="str">
        <f>'1-Step 1-L-Year'!C141</f>
        <v>Dental services</v>
      </c>
      <c r="D141" s="135"/>
      <c r="E141" s="122" t="str">
        <f t="shared" si="2"/>
        <v/>
      </c>
      <c r="F141" s="33"/>
      <c r="G141" s="123" t="e">
        <f>IF(ABS(Total_Discrepancy)&lt;Threshhold,'1-Step 1-L-Year'!E141,"")</f>
        <v>#VALUE!</v>
      </c>
    </row>
    <row r="142" spans="2:7" ht="12.75" customHeight="1" outlineLevel="3">
      <c r="B142" s="136">
        <f>'1-Step 1-L-Year'!B142</f>
        <v>110623</v>
      </c>
      <c r="C142" s="132" t="str">
        <f>'1-Step 1-L-Year'!C142</f>
        <v>Paramedical services</v>
      </c>
      <c r="D142" s="133"/>
      <c r="E142" s="122" t="str">
        <f t="shared" si="2"/>
        <v/>
      </c>
      <c r="F142" s="33"/>
      <c r="G142" s="123" t="e">
        <f>IF(ABS(Total_Discrepancy)&lt;Threshhold,'1-Step 1-L-Year'!E142,"")</f>
        <v>#VALUE!</v>
      </c>
    </row>
    <row r="143" spans="2:7" ht="12.75" customHeight="1" outlineLevel="3">
      <c r="B143" s="136">
        <f>'1-Step 1-L-Year'!B143</f>
        <v>1106231</v>
      </c>
      <c r="C143" s="134" t="str">
        <f>'1-Step 1-L-Year'!C143</f>
        <v>Paramedical services</v>
      </c>
      <c r="D143" s="135"/>
      <c r="E143" s="122" t="str">
        <f t="shared" si="2"/>
        <v/>
      </c>
      <c r="F143" s="33"/>
      <c r="G143" s="123" t="e">
        <f>IF(ABS(Total_Discrepancy)&lt;Threshhold,'1-Step 1-L-Year'!E143,"")</f>
        <v>#VALUE!</v>
      </c>
    </row>
    <row r="144" spans="2:7" ht="12.75" customHeight="1" outlineLevel="2">
      <c r="B144" s="136">
        <f>'1-Step 1-L-Year'!B144</f>
        <v>110630</v>
      </c>
      <c r="C144" s="130" t="str">
        <f>'1-Step 1-L-Year'!C144</f>
        <v>HOSPITAL SERVICES</v>
      </c>
      <c r="D144" s="131"/>
      <c r="E144" s="122" t="str">
        <f t="shared" si="2"/>
        <v/>
      </c>
      <c r="F144" s="33"/>
      <c r="G144" s="123" t="e">
        <f>IF(ABS(Total_Discrepancy)&lt;Threshhold,'1-Step 1-L-Year'!E144,"")</f>
        <v>#VALUE!</v>
      </c>
    </row>
    <row r="145" spans="2:7" ht="12.75" customHeight="1" outlineLevel="3">
      <c r="B145" s="136">
        <f>'1-Step 1-L-Year'!B145</f>
        <v>110631</v>
      </c>
      <c r="C145" s="132" t="str">
        <f>'1-Step 1-L-Year'!C145</f>
        <v>Hospital services</v>
      </c>
      <c r="D145" s="133"/>
      <c r="E145" s="122" t="str">
        <f t="shared" si="2"/>
        <v/>
      </c>
      <c r="F145" s="33"/>
      <c r="G145" s="123" t="e">
        <f>IF(ABS(Total_Discrepancy)&lt;Threshhold,'1-Step 1-L-Year'!E145,"")</f>
        <v>#VALUE!</v>
      </c>
    </row>
    <row r="146" spans="2:7" outlineLevel="3">
      <c r="B146" s="136">
        <f>'1-Step 1-L-Year'!B146</f>
        <v>1106311</v>
      </c>
      <c r="C146" s="134" t="str">
        <f>'1-Step 1-L-Year'!C146</f>
        <v>Hospital services</v>
      </c>
      <c r="D146" s="135"/>
      <c r="E146" s="122" t="str">
        <f t="shared" si="2"/>
        <v/>
      </c>
      <c r="F146" s="33"/>
      <c r="G146" s="123" t="e">
        <f>IF(ABS(Total_Discrepancy)&lt;Threshhold,'1-Step 1-L-Year'!E146,"")</f>
        <v>#VALUE!</v>
      </c>
    </row>
    <row r="147" spans="2:7" s="36" customFormat="1" ht="20.100000000000001" customHeight="1" outlineLevel="1">
      <c r="B147" s="136">
        <f>'1-Step 1-L-Year'!B147</f>
        <v>110700</v>
      </c>
      <c r="C147" s="127" t="str">
        <f>'1-Step 1-L-Year'!C147</f>
        <v>TRANSPORT</v>
      </c>
      <c r="D147" s="128"/>
      <c r="E147" s="122" t="str">
        <f t="shared" si="2"/>
        <v/>
      </c>
      <c r="F147" s="33"/>
      <c r="G147" s="123" t="e">
        <f>IF(ABS(Total_Discrepancy)&lt;Threshhold,'1-Step 1-L-Year'!E147,"")</f>
        <v>#VALUE!</v>
      </c>
    </row>
    <row r="148" spans="2:7" ht="12.75" customHeight="1" outlineLevel="2">
      <c r="B148" s="136">
        <f>'1-Step 1-L-Year'!B148</f>
        <v>110710</v>
      </c>
      <c r="C148" s="130" t="str">
        <f>'1-Step 1-L-Year'!C148</f>
        <v>PURCHASE OF VEHICLES</v>
      </c>
      <c r="D148" s="131"/>
      <c r="E148" s="122" t="str">
        <f t="shared" si="2"/>
        <v/>
      </c>
      <c r="F148" s="33"/>
      <c r="G148" s="123" t="e">
        <f>IF(ABS(Total_Discrepancy)&lt;Threshhold,'1-Step 1-L-Year'!E148,"")</f>
        <v>#VALUE!</v>
      </c>
    </row>
    <row r="149" spans="2:7" outlineLevel="3">
      <c r="B149" s="136">
        <f>'1-Step 1-L-Year'!B149</f>
        <v>110711</v>
      </c>
      <c r="C149" s="132" t="str">
        <f>'1-Step 1-L-Year'!C149</f>
        <v>Motor cars</v>
      </c>
      <c r="D149" s="133"/>
      <c r="E149" s="122" t="str">
        <f t="shared" si="2"/>
        <v/>
      </c>
      <c r="F149" s="33"/>
      <c r="G149" s="123" t="e">
        <f>IF(ABS(Total_Discrepancy)&lt;Threshhold,'1-Step 1-L-Year'!E149,"")</f>
        <v>#VALUE!</v>
      </c>
    </row>
    <row r="150" spans="2:7" outlineLevel="3">
      <c r="B150" s="136">
        <f>'1-Step 1-L-Year'!B150</f>
        <v>1107111</v>
      </c>
      <c r="C150" s="134" t="str">
        <f>'1-Step 1-L-Year'!C150</f>
        <v>Motor cars</v>
      </c>
      <c r="D150" s="135"/>
      <c r="E150" s="122" t="str">
        <f t="shared" si="2"/>
        <v/>
      </c>
      <c r="F150" s="33"/>
      <c r="G150" s="123" t="e">
        <f>IF(ABS(Total_Discrepancy)&lt;Threshhold,'1-Step 1-L-Year'!E150,"")</f>
        <v>#VALUE!</v>
      </c>
    </row>
    <row r="151" spans="2:7" ht="12.75" customHeight="1" outlineLevel="3">
      <c r="B151" s="136">
        <f>'1-Step 1-L-Year'!B151</f>
        <v>110712</v>
      </c>
      <c r="C151" s="132" t="str">
        <f>'1-Step 1-L-Year'!C151</f>
        <v>Motor cycles</v>
      </c>
      <c r="D151" s="133"/>
      <c r="E151" s="122" t="str">
        <f t="shared" si="2"/>
        <v/>
      </c>
      <c r="F151" s="33"/>
      <c r="G151" s="123" t="e">
        <f>IF(ABS(Total_Discrepancy)&lt;Threshhold,'1-Step 1-L-Year'!E151,"")</f>
        <v>#VALUE!</v>
      </c>
    </row>
    <row r="152" spans="2:7" ht="12.75" customHeight="1" outlineLevel="3">
      <c r="B152" s="136">
        <f>'1-Step 1-L-Year'!B152</f>
        <v>1107121</v>
      </c>
      <c r="C152" s="134" t="str">
        <f>'1-Step 1-L-Year'!C152</f>
        <v>Motor cycles</v>
      </c>
      <c r="D152" s="135"/>
      <c r="E152" s="122" t="str">
        <f t="shared" si="2"/>
        <v/>
      </c>
      <c r="F152" s="33"/>
      <c r="G152" s="123" t="e">
        <f>IF(ABS(Total_Discrepancy)&lt;Threshhold,'1-Step 1-L-Year'!E152,"")</f>
        <v>#VALUE!</v>
      </c>
    </row>
    <row r="153" spans="2:7" ht="12.75" customHeight="1" outlineLevel="3">
      <c r="B153" s="136">
        <f>'1-Step 1-L-Year'!B153</f>
        <v>110713</v>
      </c>
      <c r="C153" s="132" t="str">
        <f>'1-Step 1-L-Year'!C153</f>
        <v>Bicycles</v>
      </c>
      <c r="D153" s="133"/>
      <c r="E153" s="122" t="str">
        <f t="shared" si="2"/>
        <v/>
      </c>
      <c r="F153" s="33"/>
      <c r="G153" s="123" t="e">
        <f>IF(ABS(Total_Discrepancy)&lt;Threshhold,'1-Step 1-L-Year'!E153,"")</f>
        <v>#VALUE!</v>
      </c>
    </row>
    <row r="154" spans="2:7" ht="12.75" customHeight="1" outlineLevel="3">
      <c r="B154" s="136">
        <f>'1-Step 1-L-Year'!B154</f>
        <v>1107131</v>
      </c>
      <c r="C154" s="134" t="str">
        <f>'1-Step 1-L-Year'!C154</f>
        <v>Bicycles</v>
      </c>
      <c r="D154" s="135"/>
      <c r="E154" s="122" t="str">
        <f t="shared" si="2"/>
        <v/>
      </c>
      <c r="F154" s="33"/>
      <c r="G154" s="123" t="e">
        <f>IF(ABS(Total_Discrepancy)&lt;Threshhold,'1-Step 1-L-Year'!E154,"")</f>
        <v>#VALUE!</v>
      </c>
    </row>
    <row r="155" spans="2:7" outlineLevel="3">
      <c r="B155" s="136">
        <f>'1-Step 1-L-Year'!B155</f>
        <v>110714</v>
      </c>
      <c r="C155" s="132" t="str">
        <f>'1-Step 1-L-Year'!C155</f>
        <v>Animal drawn vehicles</v>
      </c>
      <c r="D155" s="133"/>
      <c r="E155" s="122" t="str">
        <f t="shared" si="2"/>
        <v/>
      </c>
      <c r="F155" s="33"/>
      <c r="G155" s="123" t="e">
        <f>IF(ABS(Total_Discrepancy)&lt;Threshhold,'1-Step 1-L-Year'!E155,"")</f>
        <v>#VALUE!</v>
      </c>
    </row>
    <row r="156" spans="2:7" ht="12.75" customHeight="1" outlineLevel="3">
      <c r="B156" s="136">
        <f>'1-Step 1-L-Year'!B156</f>
        <v>1107141</v>
      </c>
      <c r="C156" s="134" t="str">
        <f>'1-Step 1-L-Year'!C156</f>
        <v>Animal drawn vehicles</v>
      </c>
      <c r="D156" s="135"/>
      <c r="E156" s="122" t="str">
        <f t="shared" si="2"/>
        <v/>
      </c>
      <c r="F156" s="33"/>
      <c r="G156" s="123" t="e">
        <f>IF(ABS(Total_Discrepancy)&lt;Threshhold,'1-Step 1-L-Year'!E156,"")</f>
        <v>#VALUE!</v>
      </c>
    </row>
    <row r="157" spans="2:7" ht="12.75" customHeight="1" outlineLevel="2">
      <c r="B157" s="136">
        <f>'1-Step 1-L-Year'!B157</f>
        <v>110720</v>
      </c>
      <c r="C157" s="130" t="str">
        <f>'1-Step 1-L-Year'!C157</f>
        <v>OPERATION OF PERSONAL TRANSPORT EQUIPMENT</v>
      </c>
      <c r="D157" s="131"/>
      <c r="E157" s="122" t="str">
        <f t="shared" si="2"/>
        <v/>
      </c>
      <c r="F157" s="33"/>
      <c r="G157" s="123" t="e">
        <f>IF(ABS(Total_Discrepancy)&lt;Threshhold,'1-Step 1-L-Year'!E157,"")</f>
        <v>#VALUE!</v>
      </c>
    </row>
    <row r="158" spans="2:7" ht="12.75" customHeight="1" outlineLevel="3">
      <c r="B158" s="136">
        <f>'1-Step 1-L-Year'!B158</f>
        <v>110722</v>
      </c>
      <c r="C158" s="132" t="str">
        <f>'1-Step 1-L-Year'!C158</f>
        <v>Fuels and lubricants for personal transport equipment</v>
      </c>
      <c r="D158" s="133"/>
      <c r="E158" s="122" t="str">
        <f t="shared" si="2"/>
        <v/>
      </c>
      <c r="F158" s="33"/>
      <c r="G158" s="123" t="e">
        <f>IF(ABS(Total_Discrepancy)&lt;Threshhold,'1-Step 1-L-Year'!E158,"")</f>
        <v>#VALUE!</v>
      </c>
    </row>
    <row r="159" spans="2:7" ht="12.75" customHeight="1" outlineLevel="3">
      <c r="B159" s="136">
        <f>'1-Step 1-L-Year'!B159</f>
        <v>1107221</v>
      </c>
      <c r="C159" s="134" t="str">
        <f>'1-Step 1-L-Year'!C159</f>
        <v>Fuels and lubricants for personal transport equipment</v>
      </c>
      <c r="D159" s="135"/>
      <c r="E159" s="122" t="str">
        <f t="shared" si="2"/>
        <v/>
      </c>
      <c r="F159" s="33"/>
      <c r="G159" s="123" t="e">
        <f>IF(ABS(Total_Discrepancy)&lt;Threshhold,'1-Step 1-L-Year'!E159,"")</f>
        <v>#VALUE!</v>
      </c>
    </row>
    <row r="160" spans="2:7" ht="12.75" customHeight="1" outlineLevel="3">
      <c r="B160" s="136">
        <f>'1-Step 1-L-Year'!B160</f>
        <v>110723</v>
      </c>
      <c r="C160" s="132" t="str">
        <f>'1-Step 1-L-Year'!C160</f>
        <v>Maintenance and repair of personal transport equipment</v>
      </c>
      <c r="D160" s="133"/>
      <c r="E160" s="122" t="str">
        <f t="shared" si="2"/>
        <v/>
      </c>
      <c r="F160" s="33"/>
      <c r="G160" s="123" t="e">
        <f>IF(ABS(Total_Discrepancy)&lt;Threshhold,'1-Step 1-L-Year'!E160,"")</f>
        <v>#VALUE!</v>
      </c>
    </row>
    <row r="161" spans="2:7" ht="12.75" customHeight="1" outlineLevel="3">
      <c r="B161" s="136">
        <f>'1-Step 1-L-Year'!B161</f>
        <v>1107231</v>
      </c>
      <c r="C161" s="134" t="str">
        <f>'1-Step 1-L-Year'!C161</f>
        <v>Maintenance and repair of personal transport equipment</v>
      </c>
      <c r="D161" s="135"/>
      <c r="E161" s="122" t="str">
        <f t="shared" si="2"/>
        <v/>
      </c>
      <c r="F161" s="33"/>
      <c r="G161" s="123" t="e">
        <f>IF(ABS(Total_Discrepancy)&lt;Threshhold,'1-Step 1-L-Year'!E161,"")</f>
        <v>#VALUE!</v>
      </c>
    </row>
    <row r="162" spans="2:7" ht="12.75" customHeight="1" outlineLevel="3">
      <c r="B162" s="136">
        <f>'1-Step 1-L-Year'!B162</f>
        <v>110724</v>
      </c>
      <c r="C162" s="132" t="str">
        <f>'1-Step 1-L-Year'!C162</f>
        <v>Other services in respect of personal transport equipment</v>
      </c>
      <c r="D162" s="133"/>
      <c r="E162" s="122" t="str">
        <f t="shared" si="2"/>
        <v/>
      </c>
      <c r="F162" s="33"/>
      <c r="G162" s="123" t="e">
        <f>IF(ABS(Total_Discrepancy)&lt;Threshhold,'1-Step 1-L-Year'!E162,"")</f>
        <v>#VALUE!</v>
      </c>
    </row>
    <row r="163" spans="2:7" ht="12.75" customHeight="1" outlineLevel="3">
      <c r="B163" s="136">
        <f>'1-Step 1-L-Year'!B163</f>
        <v>1107241</v>
      </c>
      <c r="C163" s="134" t="str">
        <f>'1-Step 1-L-Year'!C163</f>
        <v>Other services in respect of personal transport equipment</v>
      </c>
      <c r="D163" s="135"/>
      <c r="E163" s="122" t="str">
        <f t="shared" si="2"/>
        <v/>
      </c>
      <c r="F163" s="33"/>
      <c r="G163" s="123" t="e">
        <f>IF(ABS(Total_Discrepancy)&lt;Threshhold,'1-Step 1-L-Year'!E163,"")</f>
        <v>#VALUE!</v>
      </c>
    </row>
    <row r="164" spans="2:7" ht="12.75" customHeight="1" outlineLevel="2">
      <c r="B164" s="136">
        <f>'1-Step 1-L-Year'!B164</f>
        <v>110730</v>
      </c>
      <c r="C164" s="130" t="str">
        <f>'1-Step 1-L-Year'!C164</f>
        <v>TRANSPORT SERVICES</v>
      </c>
      <c r="D164" s="131"/>
      <c r="E164" s="122" t="str">
        <f t="shared" si="2"/>
        <v/>
      </c>
      <c r="F164" s="33"/>
      <c r="G164" s="123" t="e">
        <f>IF(ABS(Total_Discrepancy)&lt;Threshhold,'1-Step 1-L-Year'!E164,"")</f>
        <v>#VALUE!</v>
      </c>
    </row>
    <row r="165" spans="2:7" ht="12.75" customHeight="1" outlineLevel="3">
      <c r="B165" s="136">
        <f>'1-Step 1-L-Year'!B165</f>
        <v>110731</v>
      </c>
      <c r="C165" s="132" t="str">
        <f>'1-Step 1-L-Year'!C165</f>
        <v>Passenger transport by railway</v>
      </c>
      <c r="D165" s="133"/>
      <c r="E165" s="122" t="str">
        <f t="shared" si="2"/>
        <v/>
      </c>
      <c r="F165" s="33"/>
      <c r="G165" s="123" t="e">
        <f>IF(ABS(Total_Discrepancy)&lt;Threshhold,'1-Step 1-L-Year'!E165,"")</f>
        <v>#VALUE!</v>
      </c>
    </row>
    <row r="166" spans="2:7" outlineLevel="3">
      <c r="B166" s="136">
        <f>'1-Step 1-L-Year'!B166</f>
        <v>1107311</v>
      </c>
      <c r="C166" s="134" t="str">
        <f>'1-Step 1-L-Year'!C166</f>
        <v>Passenger transport by railway</v>
      </c>
      <c r="D166" s="135"/>
      <c r="E166" s="122" t="str">
        <f t="shared" si="2"/>
        <v/>
      </c>
      <c r="F166" s="33"/>
      <c r="G166" s="123" t="e">
        <f>IF(ABS(Total_Discrepancy)&lt;Threshhold,'1-Step 1-L-Year'!E166,"")</f>
        <v>#VALUE!</v>
      </c>
    </row>
    <row r="167" spans="2:7" outlineLevel="3">
      <c r="B167" s="136">
        <f>'1-Step 1-L-Year'!B167</f>
        <v>110732</v>
      </c>
      <c r="C167" s="132" t="str">
        <f>'1-Step 1-L-Year'!C167</f>
        <v>Passenger transport by road</v>
      </c>
      <c r="D167" s="133"/>
      <c r="E167" s="122" t="str">
        <f t="shared" si="2"/>
        <v/>
      </c>
      <c r="F167" s="33"/>
      <c r="G167" s="123" t="e">
        <f>IF(ABS(Total_Discrepancy)&lt;Threshhold,'1-Step 1-L-Year'!E167,"")</f>
        <v>#VALUE!</v>
      </c>
    </row>
    <row r="168" spans="2:7" ht="12.75" customHeight="1" outlineLevel="3">
      <c r="B168" s="136">
        <f>'1-Step 1-L-Year'!B168</f>
        <v>1107321</v>
      </c>
      <c r="C168" s="134" t="str">
        <f>'1-Step 1-L-Year'!C168</f>
        <v>Passenger transport by road</v>
      </c>
      <c r="D168" s="135"/>
      <c r="E168" s="122" t="str">
        <f t="shared" si="2"/>
        <v/>
      </c>
      <c r="F168" s="33"/>
      <c r="G168" s="123" t="e">
        <f>IF(ABS(Total_Discrepancy)&lt;Threshhold,'1-Step 1-L-Year'!E168,"")</f>
        <v>#VALUE!</v>
      </c>
    </row>
    <row r="169" spans="2:7" ht="12.75" customHeight="1" outlineLevel="3">
      <c r="B169" s="136">
        <f>'1-Step 1-L-Year'!B169</f>
        <v>110733</v>
      </c>
      <c r="C169" s="132" t="str">
        <f>'1-Step 1-L-Year'!C169</f>
        <v>Passenger transport by air</v>
      </c>
      <c r="D169" s="133"/>
      <c r="E169" s="122" t="str">
        <f t="shared" si="2"/>
        <v/>
      </c>
      <c r="F169" s="33"/>
      <c r="G169" s="123" t="e">
        <f>IF(ABS(Total_Discrepancy)&lt;Threshhold,'1-Step 1-L-Year'!E169,"")</f>
        <v>#VALUE!</v>
      </c>
    </row>
    <row r="170" spans="2:7" ht="12.75" customHeight="1" outlineLevel="3">
      <c r="B170" s="136">
        <f>'1-Step 1-L-Year'!B170</f>
        <v>1107331</v>
      </c>
      <c r="C170" s="134" t="str">
        <f>'1-Step 1-L-Year'!C170</f>
        <v>Passenger transport by air</v>
      </c>
      <c r="D170" s="135"/>
      <c r="E170" s="122" t="str">
        <f t="shared" si="2"/>
        <v/>
      </c>
      <c r="F170" s="33"/>
      <c r="G170" s="123" t="e">
        <f>IF(ABS(Total_Discrepancy)&lt;Threshhold,'1-Step 1-L-Year'!E170,"")</f>
        <v>#VALUE!</v>
      </c>
    </row>
    <row r="171" spans="2:7" ht="12.75" customHeight="1" outlineLevel="3">
      <c r="B171" s="136">
        <f>'1-Step 1-L-Year'!B171</f>
        <v>110734</v>
      </c>
      <c r="C171" s="132" t="str">
        <f>'1-Step 1-L-Year'!C171</f>
        <v>Passenger transport by sea and inland waterway</v>
      </c>
      <c r="D171" s="133"/>
      <c r="E171" s="122" t="str">
        <f t="shared" si="2"/>
        <v/>
      </c>
      <c r="F171" s="33"/>
      <c r="G171" s="123" t="e">
        <f>IF(ABS(Total_Discrepancy)&lt;Threshhold,'1-Step 1-L-Year'!E171,"")</f>
        <v>#VALUE!</v>
      </c>
    </row>
    <row r="172" spans="2:7" ht="12.75" customHeight="1" outlineLevel="3">
      <c r="B172" s="136">
        <f>'1-Step 1-L-Year'!B172</f>
        <v>1107341</v>
      </c>
      <c r="C172" s="134" t="str">
        <f>'1-Step 1-L-Year'!C172</f>
        <v>Passenger transport by sea and inland waterway</v>
      </c>
      <c r="D172" s="135"/>
      <c r="E172" s="122" t="str">
        <f t="shared" si="2"/>
        <v/>
      </c>
      <c r="F172" s="33"/>
      <c r="G172" s="123" t="e">
        <f>IF(ABS(Total_Discrepancy)&lt;Threshhold,'1-Step 1-L-Year'!E172,"")</f>
        <v>#VALUE!</v>
      </c>
    </row>
    <row r="173" spans="2:7" ht="12.75" customHeight="1" outlineLevel="3">
      <c r="B173" s="136">
        <f>'1-Step 1-L-Year'!B173</f>
        <v>110735</v>
      </c>
      <c r="C173" s="132" t="str">
        <f>'1-Step 1-L-Year'!C173</f>
        <v>Combined passenger transport</v>
      </c>
      <c r="D173" s="133"/>
      <c r="E173" s="122" t="str">
        <f t="shared" si="2"/>
        <v/>
      </c>
      <c r="F173" s="33"/>
      <c r="G173" s="123" t="e">
        <f>IF(ABS(Total_Discrepancy)&lt;Threshhold,'1-Step 1-L-Year'!E173,"")</f>
        <v>#VALUE!</v>
      </c>
    </row>
    <row r="174" spans="2:7" ht="12.75" customHeight="1" outlineLevel="3">
      <c r="B174" s="136">
        <f>'1-Step 1-L-Year'!B174</f>
        <v>1107351</v>
      </c>
      <c r="C174" s="134" t="str">
        <f>'1-Step 1-L-Year'!C174</f>
        <v>Combined passenger transport</v>
      </c>
      <c r="D174" s="135"/>
      <c r="E174" s="122" t="str">
        <f t="shared" si="2"/>
        <v/>
      </c>
      <c r="F174" s="33"/>
      <c r="G174" s="123" t="e">
        <f>IF(ABS(Total_Discrepancy)&lt;Threshhold,'1-Step 1-L-Year'!E174,"")</f>
        <v>#VALUE!</v>
      </c>
    </row>
    <row r="175" spans="2:7" ht="12.75" customHeight="1" outlineLevel="3">
      <c r="B175" s="136">
        <f>'1-Step 1-L-Year'!B175</f>
        <v>110736</v>
      </c>
      <c r="C175" s="132" t="str">
        <f>'1-Step 1-L-Year'!C175</f>
        <v>Other purchased transport services</v>
      </c>
      <c r="D175" s="133"/>
      <c r="E175" s="122" t="str">
        <f t="shared" si="2"/>
        <v/>
      </c>
      <c r="F175" s="33"/>
      <c r="G175" s="123" t="e">
        <f>IF(ABS(Total_Discrepancy)&lt;Threshhold,'1-Step 1-L-Year'!E175,"")</f>
        <v>#VALUE!</v>
      </c>
    </row>
    <row r="176" spans="2:7" ht="12.75" customHeight="1" outlineLevel="3">
      <c r="B176" s="136">
        <f>'1-Step 1-L-Year'!B176</f>
        <v>1107361</v>
      </c>
      <c r="C176" s="134" t="str">
        <f>'1-Step 1-L-Year'!C176</f>
        <v>Other purchased transport services</v>
      </c>
      <c r="D176" s="135"/>
      <c r="E176" s="122" t="str">
        <f t="shared" si="2"/>
        <v/>
      </c>
      <c r="F176" s="33"/>
      <c r="G176" s="123" t="e">
        <f>IF(ABS(Total_Discrepancy)&lt;Threshhold,'1-Step 1-L-Year'!E176,"")</f>
        <v>#VALUE!</v>
      </c>
    </row>
    <row r="177" spans="2:7" s="36" customFormat="1" ht="20.100000000000001" customHeight="1" outlineLevel="1">
      <c r="B177" s="136">
        <f>'1-Step 1-L-Year'!B177</f>
        <v>110800</v>
      </c>
      <c r="C177" s="127" t="str">
        <f>'1-Step 1-L-Year'!C177</f>
        <v>COMMUNICATION</v>
      </c>
      <c r="D177" s="128"/>
      <c r="E177" s="122" t="str">
        <f t="shared" si="2"/>
        <v/>
      </c>
      <c r="F177" s="33"/>
      <c r="G177" s="123" t="e">
        <f>IF(ABS(Total_Discrepancy)&lt;Threshhold,'1-Step 1-L-Year'!E177,"")</f>
        <v>#VALUE!</v>
      </c>
    </row>
    <row r="178" spans="2:7" ht="12.75" customHeight="1" outlineLevel="2">
      <c r="B178" s="136">
        <f>'1-Step 1-L-Year'!B178</f>
        <v>110810</v>
      </c>
      <c r="C178" s="130" t="str">
        <f>'1-Step 1-L-Year'!C178</f>
        <v>POSTAL SERVICES</v>
      </c>
      <c r="D178" s="131"/>
      <c r="E178" s="122" t="str">
        <f t="shared" si="2"/>
        <v/>
      </c>
      <c r="F178" s="33"/>
      <c r="G178" s="123" t="e">
        <f>IF(ABS(Total_Discrepancy)&lt;Threshhold,'1-Step 1-L-Year'!E178,"")</f>
        <v>#VALUE!</v>
      </c>
    </row>
    <row r="179" spans="2:7" ht="12.75" customHeight="1" outlineLevel="3">
      <c r="B179" s="136">
        <f>'1-Step 1-L-Year'!B179</f>
        <v>110811</v>
      </c>
      <c r="C179" s="132" t="str">
        <f>'1-Step 1-L-Year'!C179</f>
        <v>Postal services</v>
      </c>
      <c r="D179" s="133"/>
      <c r="E179" s="122" t="str">
        <f t="shared" si="2"/>
        <v/>
      </c>
      <c r="F179" s="33"/>
      <c r="G179" s="123" t="e">
        <f>IF(ABS(Total_Discrepancy)&lt;Threshhold,'1-Step 1-L-Year'!E179,"")</f>
        <v>#VALUE!</v>
      </c>
    </row>
    <row r="180" spans="2:7" ht="12.75" customHeight="1" outlineLevel="3">
      <c r="B180" s="136">
        <f>'1-Step 1-L-Year'!B180</f>
        <v>1108111</v>
      </c>
      <c r="C180" s="134" t="str">
        <f>'1-Step 1-L-Year'!C180</f>
        <v>Postal services</v>
      </c>
      <c r="D180" s="135"/>
      <c r="E180" s="122" t="str">
        <f t="shared" si="2"/>
        <v/>
      </c>
      <c r="F180" s="33"/>
      <c r="G180" s="123" t="e">
        <f>IF(ABS(Total_Discrepancy)&lt;Threshhold,'1-Step 1-L-Year'!E180,"")</f>
        <v>#VALUE!</v>
      </c>
    </row>
    <row r="181" spans="2:7" ht="12.75" customHeight="1" outlineLevel="2">
      <c r="B181" s="136">
        <f>'1-Step 1-L-Year'!B181</f>
        <v>110820</v>
      </c>
      <c r="C181" s="130" t="str">
        <f>'1-Step 1-L-Year'!C181</f>
        <v>TELEPHONE AND TELEFAX EQUIPMENT</v>
      </c>
      <c r="D181" s="131"/>
      <c r="E181" s="122" t="str">
        <f t="shared" si="2"/>
        <v/>
      </c>
      <c r="F181" s="33"/>
      <c r="G181" s="123" t="e">
        <f>IF(ABS(Total_Discrepancy)&lt;Threshhold,'1-Step 1-L-Year'!E181,"")</f>
        <v>#VALUE!</v>
      </c>
    </row>
    <row r="182" spans="2:7" ht="12.75" customHeight="1" outlineLevel="3">
      <c r="B182" s="136">
        <f>'1-Step 1-L-Year'!B182</f>
        <v>110821</v>
      </c>
      <c r="C182" s="132" t="str">
        <f>'1-Step 1-L-Year'!C182</f>
        <v>Telephone and telefax equipment</v>
      </c>
      <c r="D182" s="133"/>
      <c r="E182" s="122" t="str">
        <f t="shared" si="2"/>
        <v/>
      </c>
      <c r="F182" s="33"/>
      <c r="G182" s="123" t="e">
        <f>IF(ABS(Total_Discrepancy)&lt;Threshhold,'1-Step 1-L-Year'!E182,"")</f>
        <v>#VALUE!</v>
      </c>
    </row>
    <row r="183" spans="2:7" ht="12.75" customHeight="1" outlineLevel="3">
      <c r="B183" s="136">
        <f>'1-Step 1-L-Year'!B183</f>
        <v>1108211</v>
      </c>
      <c r="C183" s="134" t="str">
        <f>'1-Step 1-L-Year'!C183</f>
        <v>Telephone and telefax equipment</v>
      </c>
      <c r="D183" s="135"/>
      <c r="E183" s="122" t="str">
        <f t="shared" si="2"/>
        <v/>
      </c>
      <c r="F183" s="33"/>
      <c r="G183" s="123" t="e">
        <f>IF(ABS(Total_Discrepancy)&lt;Threshhold,'1-Step 1-L-Year'!E183,"")</f>
        <v>#VALUE!</v>
      </c>
    </row>
    <row r="184" spans="2:7" ht="12.75" customHeight="1" outlineLevel="2">
      <c r="B184" s="136">
        <f>'1-Step 1-L-Year'!B184</f>
        <v>110830</v>
      </c>
      <c r="C184" s="130" t="str">
        <f>'1-Step 1-L-Year'!C184</f>
        <v>TELEPHONE AND TELEFAX SERVICES</v>
      </c>
      <c r="D184" s="131"/>
      <c r="E184" s="122" t="str">
        <f t="shared" si="2"/>
        <v/>
      </c>
      <c r="F184" s="33"/>
      <c r="G184" s="123" t="e">
        <f>IF(ABS(Total_Discrepancy)&lt;Threshhold,'1-Step 1-L-Year'!E184,"")</f>
        <v>#VALUE!</v>
      </c>
    </row>
    <row r="185" spans="2:7" ht="12.75" customHeight="1" outlineLevel="3">
      <c r="B185" s="136">
        <f>'1-Step 1-L-Year'!B185</f>
        <v>110831</v>
      </c>
      <c r="C185" s="132" t="str">
        <f>'1-Step 1-L-Year'!C185</f>
        <v>Telephone and telefax services</v>
      </c>
      <c r="D185" s="133"/>
      <c r="E185" s="122" t="str">
        <f t="shared" si="2"/>
        <v/>
      </c>
      <c r="F185" s="33"/>
      <c r="G185" s="123" t="e">
        <f>IF(ABS(Total_Discrepancy)&lt;Threshhold,'1-Step 1-L-Year'!E185,"")</f>
        <v>#VALUE!</v>
      </c>
    </row>
    <row r="186" spans="2:7" outlineLevel="3">
      <c r="B186" s="136">
        <f>'1-Step 1-L-Year'!B186</f>
        <v>1108311</v>
      </c>
      <c r="C186" s="134" t="str">
        <f>'1-Step 1-L-Year'!C186</f>
        <v>Telephone and telefax services</v>
      </c>
      <c r="D186" s="135"/>
      <c r="E186" s="122" t="str">
        <f t="shared" si="2"/>
        <v/>
      </c>
      <c r="F186" s="33"/>
      <c r="G186" s="123" t="e">
        <f>IF(ABS(Total_Discrepancy)&lt;Threshhold,'1-Step 1-L-Year'!E186,"")</f>
        <v>#VALUE!</v>
      </c>
    </row>
    <row r="187" spans="2:7" s="36" customFormat="1" ht="20.100000000000001" customHeight="1" outlineLevel="1">
      <c r="B187" s="136">
        <f>'1-Step 1-L-Year'!B187</f>
        <v>110900</v>
      </c>
      <c r="C187" s="169" t="str">
        <f>'1-Step 1-L-Year'!C187</f>
        <v>RECREATION AND CULTURE</v>
      </c>
      <c r="D187" s="170"/>
      <c r="E187" s="122" t="str">
        <f t="shared" si="2"/>
        <v/>
      </c>
      <c r="F187" s="33"/>
      <c r="G187" s="123" t="e">
        <f>IF(ABS(Total_Discrepancy)&lt;Threshhold,'1-Step 1-L-Year'!E187,"")</f>
        <v>#VALUE!</v>
      </c>
    </row>
    <row r="188" spans="2:7" ht="12.75" customHeight="1" outlineLevel="2">
      <c r="B188" s="136">
        <f>'1-Step 1-L-Year'!B188</f>
        <v>110910</v>
      </c>
      <c r="C188" s="171" t="str">
        <f>'1-Step 1-L-Year'!C188</f>
        <v>AUDIO-VISUAL, PHOTOGRAPHIC AND INFORMATION PROCESSING EQUIPMENT</v>
      </c>
      <c r="D188" s="172"/>
      <c r="E188" s="122" t="str">
        <f t="shared" si="2"/>
        <v/>
      </c>
      <c r="F188" s="33"/>
      <c r="G188" s="123" t="e">
        <f>IF(ABS(Total_Discrepancy)&lt;Threshhold,'1-Step 1-L-Year'!E188,"")</f>
        <v>#VALUE!</v>
      </c>
    </row>
    <row r="189" spans="2:7" ht="12.75" customHeight="1" outlineLevel="3">
      <c r="B189" s="136">
        <f>'1-Step 1-L-Year'!B189</f>
        <v>110911</v>
      </c>
      <c r="C189" s="173" t="str">
        <f>'1-Step 1-L-Year'!C189</f>
        <v>Audio-visual, photographic and information processing equipment</v>
      </c>
      <c r="D189" s="174"/>
      <c r="E189" s="122" t="str">
        <f t="shared" si="2"/>
        <v/>
      </c>
      <c r="F189" s="33"/>
      <c r="G189" s="123" t="e">
        <f>IF(ABS(Total_Discrepancy)&lt;Threshhold,'1-Step 1-L-Year'!E189,"")</f>
        <v>#VALUE!</v>
      </c>
    </row>
    <row r="190" spans="2:7" ht="12.75" customHeight="1" outlineLevel="3">
      <c r="B190" s="136">
        <f>'1-Step 1-L-Year'!B190</f>
        <v>1109111</v>
      </c>
      <c r="C190" s="175" t="str">
        <f>'1-Step 1-L-Year'!C190</f>
        <v>Audio-visual, photographic and information processing equipment</v>
      </c>
      <c r="D190" s="176"/>
      <c r="E190" s="122" t="str">
        <f t="shared" si="2"/>
        <v/>
      </c>
      <c r="F190" s="33"/>
      <c r="G190" s="123" t="e">
        <f>IF(ABS(Total_Discrepancy)&lt;Threshhold,'1-Step 1-L-Year'!E190,"")</f>
        <v>#VALUE!</v>
      </c>
    </row>
    <row r="191" spans="2:7" ht="12.75" customHeight="1" outlineLevel="3">
      <c r="B191" s="136">
        <f>'1-Step 1-L-Year'!B191</f>
        <v>110914</v>
      </c>
      <c r="C191" s="173" t="str">
        <f>'1-Step 1-L-Year'!C191</f>
        <v>Recording media</v>
      </c>
      <c r="D191" s="174"/>
      <c r="E191" s="122" t="str">
        <f t="shared" si="2"/>
        <v/>
      </c>
      <c r="F191" s="33"/>
      <c r="G191" s="123" t="e">
        <f>IF(ABS(Total_Discrepancy)&lt;Threshhold,'1-Step 1-L-Year'!E191,"")</f>
        <v>#VALUE!</v>
      </c>
    </row>
    <row r="192" spans="2:7" ht="12.75" customHeight="1" outlineLevel="3">
      <c r="B192" s="136">
        <f>'1-Step 1-L-Year'!B192</f>
        <v>1109141</v>
      </c>
      <c r="C192" s="175" t="str">
        <f>'1-Step 1-L-Year'!C192</f>
        <v>Recording media</v>
      </c>
      <c r="D192" s="176"/>
      <c r="E192" s="122" t="str">
        <f t="shared" si="2"/>
        <v/>
      </c>
      <c r="F192" s="33"/>
      <c r="G192" s="123" t="e">
        <f>IF(ABS(Total_Discrepancy)&lt;Threshhold,'1-Step 1-L-Year'!E192,"")</f>
        <v>#VALUE!</v>
      </c>
    </row>
    <row r="193" spans="2:7" ht="12.75" customHeight="1" outlineLevel="3">
      <c r="B193" s="136">
        <f>'1-Step 1-L-Year'!B193</f>
        <v>110915</v>
      </c>
      <c r="C193" s="173" t="str">
        <f>'1-Step 1-L-Year'!C193</f>
        <v>Repair of audio-visual, photographic and information processing equipment</v>
      </c>
      <c r="D193" s="174"/>
      <c r="E193" s="122" t="str">
        <f t="shared" si="2"/>
        <v/>
      </c>
      <c r="F193" s="33"/>
      <c r="G193" s="123" t="e">
        <f>IF(ABS(Total_Discrepancy)&lt;Threshhold,'1-Step 1-L-Year'!E193,"")</f>
        <v>#VALUE!</v>
      </c>
    </row>
    <row r="194" spans="2:7" ht="12.75" customHeight="1" outlineLevel="3">
      <c r="B194" s="136">
        <f>'1-Step 1-L-Year'!B194</f>
        <v>1109151</v>
      </c>
      <c r="C194" s="175" t="str">
        <f>'1-Step 1-L-Year'!C194</f>
        <v>Repair of audio-visual, photographic and information processing equipment</v>
      </c>
      <c r="D194" s="176"/>
      <c r="E194" s="122" t="str">
        <f t="shared" si="2"/>
        <v/>
      </c>
      <c r="F194" s="33"/>
      <c r="G194" s="123" t="e">
        <f>IF(ABS(Total_Discrepancy)&lt;Threshhold,'1-Step 1-L-Year'!E194,"")</f>
        <v>#VALUE!</v>
      </c>
    </row>
    <row r="195" spans="2:7" ht="12.75" customHeight="1" outlineLevel="2">
      <c r="B195" s="136">
        <f>'1-Step 1-L-Year'!B195</f>
        <v>110920</v>
      </c>
      <c r="C195" s="171" t="str">
        <f>'1-Step 1-L-Year'!C195</f>
        <v>OTHER MAJOR DURABLES FOR RECREATION AND CULTURE</v>
      </c>
      <c r="D195" s="172"/>
      <c r="E195" s="122" t="str">
        <f t="shared" si="2"/>
        <v/>
      </c>
      <c r="F195" s="33"/>
      <c r="G195" s="123" t="e">
        <f>IF(ABS(Total_Discrepancy)&lt;Threshhold,'1-Step 1-L-Year'!E195,"")</f>
        <v>#VALUE!</v>
      </c>
    </row>
    <row r="196" spans="2:7" ht="12.75" customHeight="1" outlineLevel="3">
      <c r="B196" s="136">
        <f>'1-Step 1-L-Year'!B196</f>
        <v>110921</v>
      </c>
      <c r="C196" s="173" t="str">
        <f>'1-Step 1-L-Year'!C196</f>
        <v>Major durables for outdoor and indoor recreation</v>
      </c>
      <c r="D196" s="174"/>
      <c r="E196" s="122" t="str">
        <f t="shared" si="2"/>
        <v/>
      </c>
      <c r="F196" s="33"/>
      <c r="G196" s="123" t="e">
        <f>IF(ABS(Total_Discrepancy)&lt;Threshhold,'1-Step 1-L-Year'!E196,"")</f>
        <v>#VALUE!</v>
      </c>
    </row>
    <row r="197" spans="2:7" ht="12.75" customHeight="1" outlineLevel="3">
      <c r="B197" s="136">
        <f>'1-Step 1-L-Year'!B197</f>
        <v>1109211</v>
      </c>
      <c r="C197" s="175" t="str">
        <f>'1-Step 1-L-Year'!C197</f>
        <v>Major durables for outdoor and indoor recreation</v>
      </c>
      <c r="D197" s="176"/>
      <c r="E197" s="122" t="str">
        <f t="shared" si="2"/>
        <v/>
      </c>
      <c r="F197" s="33"/>
      <c r="G197" s="123" t="e">
        <f>IF(ABS(Total_Discrepancy)&lt;Threshhold,'1-Step 1-L-Year'!E197,"")</f>
        <v>#VALUE!</v>
      </c>
    </row>
    <row r="198" spans="2:7" ht="12.75" customHeight="1" outlineLevel="3">
      <c r="B198" s="136">
        <f>'1-Step 1-L-Year'!B198</f>
        <v>110923</v>
      </c>
      <c r="C198" s="173" t="str">
        <f>'1-Step 1-L-Year'!C198</f>
        <v>Maintenance and repair of other major durables for recreation and culture</v>
      </c>
      <c r="D198" s="174"/>
      <c r="E198" s="122" t="str">
        <f t="shared" si="2"/>
        <v/>
      </c>
      <c r="F198" s="33"/>
      <c r="G198" s="123" t="e">
        <f>IF(ABS(Total_Discrepancy)&lt;Threshhold,'1-Step 1-L-Year'!E198,"")</f>
        <v>#VALUE!</v>
      </c>
    </row>
    <row r="199" spans="2:7" ht="12.75" customHeight="1" outlineLevel="3">
      <c r="B199" s="136">
        <f>'1-Step 1-L-Year'!B199</f>
        <v>1109231</v>
      </c>
      <c r="C199" s="175" t="str">
        <f>'1-Step 1-L-Year'!C199</f>
        <v>Maintenance and repair of other major durables for recreation and culture</v>
      </c>
      <c r="D199" s="176"/>
      <c r="E199" s="122" t="str">
        <f t="shared" si="2"/>
        <v/>
      </c>
      <c r="F199" s="33"/>
      <c r="G199" s="123" t="e">
        <f>IF(ABS(Total_Discrepancy)&lt;Threshhold,'1-Step 1-L-Year'!E199,"")</f>
        <v>#VALUE!</v>
      </c>
    </row>
    <row r="200" spans="2:7" ht="12.75" customHeight="1" outlineLevel="2">
      <c r="B200" s="136">
        <f>'1-Step 1-L-Year'!B200</f>
        <v>110930</v>
      </c>
      <c r="C200" s="171" t="str">
        <f>'1-Step 1-L-Year'!C200</f>
        <v>OTHER RECREATIONAL ITEMS AND EQUIPMENT, GARDENS AND PETS</v>
      </c>
      <c r="D200" s="172"/>
      <c r="E200" s="122" t="str">
        <f t="shared" ref="E200:E263" si="3">IF(ISERROR(G200),"",G200)</f>
        <v/>
      </c>
      <c r="F200" s="33"/>
      <c r="G200" s="123" t="e">
        <f>IF(ABS(Total_Discrepancy)&lt;Threshhold,'1-Step 1-L-Year'!E200,"")</f>
        <v>#VALUE!</v>
      </c>
    </row>
    <row r="201" spans="2:7" ht="12.75" customHeight="1" outlineLevel="3">
      <c r="B201" s="136">
        <f>'1-Step 1-L-Year'!B201</f>
        <v>110931</v>
      </c>
      <c r="C201" s="173" t="str">
        <f>'1-Step 1-L-Year'!C201</f>
        <v>Other recreational items and equipment</v>
      </c>
      <c r="D201" s="174"/>
      <c r="E201" s="122" t="str">
        <f t="shared" si="3"/>
        <v/>
      </c>
      <c r="F201" s="33"/>
      <c r="G201" s="123" t="e">
        <f>IF(ABS(Total_Discrepancy)&lt;Threshhold,'1-Step 1-L-Year'!E201,"")</f>
        <v>#VALUE!</v>
      </c>
    </row>
    <row r="202" spans="2:7" ht="12.75" customHeight="1" outlineLevel="3">
      <c r="B202" s="136">
        <f>'1-Step 1-L-Year'!B202</f>
        <v>1109311</v>
      </c>
      <c r="C202" s="175" t="str">
        <f>'1-Step 1-L-Year'!C202</f>
        <v>Other recreational items and equipment</v>
      </c>
      <c r="D202" s="176"/>
      <c r="E202" s="122" t="str">
        <f t="shared" si="3"/>
        <v/>
      </c>
      <c r="F202" s="33"/>
      <c r="G202" s="123" t="e">
        <f>IF(ABS(Total_Discrepancy)&lt;Threshhold,'1-Step 1-L-Year'!E202,"")</f>
        <v>#VALUE!</v>
      </c>
    </row>
    <row r="203" spans="2:7" outlineLevel="3">
      <c r="B203" s="136">
        <f>'1-Step 1-L-Year'!B203</f>
        <v>110933</v>
      </c>
      <c r="C203" s="173" t="str">
        <f>'1-Step 1-L-Year'!C203</f>
        <v>Garden and pets</v>
      </c>
      <c r="D203" s="174"/>
      <c r="E203" s="122" t="str">
        <f t="shared" si="3"/>
        <v/>
      </c>
      <c r="F203" s="33"/>
      <c r="G203" s="123" t="e">
        <f>IF(ABS(Total_Discrepancy)&lt;Threshhold,'1-Step 1-L-Year'!E203,"")</f>
        <v>#VALUE!</v>
      </c>
    </row>
    <row r="204" spans="2:7" outlineLevel="3">
      <c r="B204" s="136">
        <f>'1-Step 1-L-Year'!B204</f>
        <v>1109331</v>
      </c>
      <c r="C204" s="175" t="str">
        <f>'1-Step 1-L-Year'!C204</f>
        <v>Garden and pets</v>
      </c>
      <c r="D204" s="176"/>
      <c r="E204" s="122" t="str">
        <f t="shared" si="3"/>
        <v/>
      </c>
      <c r="F204" s="33"/>
      <c r="G204" s="123" t="e">
        <f>IF(ABS(Total_Discrepancy)&lt;Threshhold,'1-Step 1-L-Year'!E204,"")</f>
        <v>#VALUE!</v>
      </c>
    </row>
    <row r="205" spans="2:7" ht="12.75" customHeight="1" outlineLevel="3">
      <c r="B205" s="136">
        <f>'1-Step 1-L-Year'!B205</f>
        <v>110935</v>
      </c>
      <c r="C205" s="173" t="str">
        <f>'1-Step 1-L-Year'!C205</f>
        <v>Veterinary and other services for pets</v>
      </c>
      <c r="D205" s="174"/>
      <c r="E205" s="122" t="str">
        <f t="shared" si="3"/>
        <v/>
      </c>
      <c r="F205" s="33"/>
      <c r="G205" s="123" t="e">
        <f>IF(ABS(Total_Discrepancy)&lt;Threshhold,'1-Step 1-L-Year'!E205,"")</f>
        <v>#VALUE!</v>
      </c>
    </row>
    <row r="206" spans="2:7" ht="12.75" customHeight="1" outlineLevel="3">
      <c r="B206" s="136">
        <f>'1-Step 1-L-Year'!B206</f>
        <v>1109351</v>
      </c>
      <c r="C206" s="175" t="str">
        <f>'1-Step 1-L-Year'!C206</f>
        <v>Veterinary and other services for pets</v>
      </c>
      <c r="D206" s="176"/>
      <c r="E206" s="122" t="str">
        <f t="shared" si="3"/>
        <v/>
      </c>
      <c r="F206" s="33"/>
      <c r="G206" s="123" t="e">
        <f>IF(ABS(Total_Discrepancy)&lt;Threshhold,'1-Step 1-L-Year'!E206,"")</f>
        <v>#VALUE!</v>
      </c>
    </row>
    <row r="207" spans="2:7" ht="12.75" customHeight="1" outlineLevel="2">
      <c r="B207" s="136">
        <f>'1-Step 1-L-Year'!B207</f>
        <v>110940</v>
      </c>
      <c r="C207" s="171" t="str">
        <f>'1-Step 1-L-Year'!C207</f>
        <v>RECREATIONAL AND CULTURAL SERVICES</v>
      </c>
      <c r="D207" s="172"/>
      <c r="E207" s="122" t="str">
        <f t="shared" si="3"/>
        <v/>
      </c>
      <c r="F207" s="33"/>
      <c r="G207" s="123" t="e">
        <f>IF(ABS(Total_Discrepancy)&lt;Threshhold,'1-Step 1-L-Year'!E207,"")</f>
        <v>#VALUE!</v>
      </c>
    </row>
    <row r="208" spans="2:7" ht="12.75" customHeight="1" outlineLevel="3">
      <c r="B208" s="136">
        <f>'1-Step 1-L-Year'!B208</f>
        <v>110941</v>
      </c>
      <c r="C208" s="173" t="str">
        <f>'1-Step 1-L-Year'!C208</f>
        <v>Recreational and sporting services</v>
      </c>
      <c r="D208" s="174"/>
      <c r="E208" s="122" t="str">
        <f t="shared" si="3"/>
        <v/>
      </c>
      <c r="F208" s="33"/>
      <c r="G208" s="123" t="e">
        <f>IF(ABS(Total_Discrepancy)&lt;Threshhold,'1-Step 1-L-Year'!E208,"")</f>
        <v>#VALUE!</v>
      </c>
    </row>
    <row r="209" spans="2:7" ht="12.75" customHeight="1" outlineLevel="3">
      <c r="B209" s="136">
        <f>'1-Step 1-L-Year'!B209</f>
        <v>1109411</v>
      </c>
      <c r="C209" s="175" t="str">
        <f>'1-Step 1-L-Year'!C209</f>
        <v>Recreational and sporting services</v>
      </c>
      <c r="D209" s="176"/>
      <c r="E209" s="122" t="str">
        <f t="shared" si="3"/>
        <v/>
      </c>
      <c r="F209" s="33"/>
      <c r="G209" s="123" t="e">
        <f>IF(ABS(Total_Discrepancy)&lt;Threshhold,'1-Step 1-L-Year'!E209,"")</f>
        <v>#VALUE!</v>
      </c>
    </row>
    <row r="210" spans="2:7" ht="12.75" customHeight="1" outlineLevel="3">
      <c r="B210" s="136">
        <f>'1-Step 1-L-Year'!B210</f>
        <v>110942</v>
      </c>
      <c r="C210" s="173" t="str">
        <f>'1-Step 1-L-Year'!C210</f>
        <v>Cultural services</v>
      </c>
      <c r="D210" s="174"/>
      <c r="E210" s="122" t="str">
        <f t="shared" si="3"/>
        <v/>
      </c>
      <c r="F210" s="33"/>
      <c r="G210" s="123" t="e">
        <f>IF(ABS(Total_Discrepancy)&lt;Threshhold,'1-Step 1-L-Year'!E210,"")</f>
        <v>#VALUE!</v>
      </c>
    </row>
    <row r="211" spans="2:7" ht="12.75" customHeight="1" outlineLevel="3">
      <c r="B211" s="136">
        <f>'1-Step 1-L-Year'!B211</f>
        <v>1109421</v>
      </c>
      <c r="C211" s="175" t="str">
        <f>'1-Step 1-L-Year'!C211</f>
        <v>Cultural services</v>
      </c>
      <c r="D211" s="176"/>
      <c r="E211" s="122" t="str">
        <f t="shared" si="3"/>
        <v/>
      </c>
      <c r="F211" s="33"/>
      <c r="G211" s="123" t="e">
        <f>IF(ABS(Total_Discrepancy)&lt;Threshhold,'1-Step 1-L-Year'!E211,"")</f>
        <v>#VALUE!</v>
      </c>
    </row>
    <row r="212" spans="2:7" ht="12.75" customHeight="1" outlineLevel="3">
      <c r="B212" s="136">
        <f>'1-Step 1-L-Year'!B212</f>
        <v>110943</v>
      </c>
      <c r="C212" s="173" t="str">
        <f>'1-Step 1-L-Year'!C212</f>
        <v>Games of chance</v>
      </c>
      <c r="D212" s="174"/>
      <c r="E212" s="122" t="str">
        <f t="shared" si="3"/>
        <v/>
      </c>
      <c r="F212" s="33"/>
      <c r="G212" s="123" t="e">
        <f>IF(ABS(Total_Discrepancy)&lt;Threshhold,'1-Step 1-L-Year'!E212,"")</f>
        <v>#VALUE!</v>
      </c>
    </row>
    <row r="213" spans="2:7" ht="12.75" customHeight="1" outlineLevel="3">
      <c r="B213" s="136">
        <f>'1-Step 1-L-Year'!B213</f>
        <v>1109431</v>
      </c>
      <c r="C213" s="175" t="str">
        <f>'1-Step 1-L-Year'!C213</f>
        <v>Games of chance</v>
      </c>
      <c r="D213" s="176"/>
      <c r="E213" s="122" t="str">
        <f t="shared" si="3"/>
        <v/>
      </c>
      <c r="F213" s="33"/>
      <c r="G213" s="123" t="e">
        <f>IF(ABS(Total_Discrepancy)&lt;Threshhold,'1-Step 1-L-Year'!E213,"")</f>
        <v>#VALUE!</v>
      </c>
    </row>
    <row r="214" spans="2:7" ht="12.75" customHeight="1" outlineLevel="2">
      <c r="B214" s="136">
        <f>'1-Step 1-L-Year'!B214</f>
        <v>110950</v>
      </c>
      <c r="C214" s="171" t="str">
        <f>'1-Step 1-L-Year'!C214</f>
        <v>NEWSPAPERS, BOOKS AND STATIONERY</v>
      </c>
      <c r="D214" s="172"/>
      <c r="E214" s="122" t="str">
        <f t="shared" si="3"/>
        <v/>
      </c>
      <c r="F214" s="33"/>
      <c r="G214" s="123" t="e">
        <f>IF(ABS(Total_Discrepancy)&lt;Threshhold,'1-Step 1-L-Year'!E214,"")</f>
        <v>#VALUE!</v>
      </c>
    </row>
    <row r="215" spans="2:7" ht="12.75" customHeight="1" outlineLevel="3">
      <c r="B215" s="136">
        <f>'1-Step 1-L-Year'!B215</f>
        <v>110951</v>
      </c>
      <c r="C215" s="173" t="str">
        <f>'1-Step 1-L-Year'!C215</f>
        <v>Newspapers, books and stationery</v>
      </c>
      <c r="D215" s="174"/>
      <c r="E215" s="122" t="str">
        <f t="shared" si="3"/>
        <v/>
      </c>
      <c r="F215" s="33"/>
      <c r="G215" s="123" t="e">
        <f>IF(ABS(Total_Discrepancy)&lt;Threshhold,'1-Step 1-L-Year'!E215,"")</f>
        <v>#VALUE!</v>
      </c>
    </row>
    <row r="216" spans="2:7" ht="12.75" customHeight="1" outlineLevel="3">
      <c r="B216" s="136">
        <f>'1-Step 1-L-Year'!B216</f>
        <v>1109511</v>
      </c>
      <c r="C216" s="175" t="str">
        <f>'1-Step 1-L-Year'!C216</f>
        <v>Newspapers, books and stationery</v>
      </c>
      <c r="D216" s="176"/>
      <c r="E216" s="122" t="str">
        <f t="shared" si="3"/>
        <v/>
      </c>
      <c r="F216" s="33"/>
      <c r="G216" s="123" t="e">
        <f>IF(ABS(Total_Discrepancy)&lt;Threshhold,'1-Step 1-L-Year'!E216,"")</f>
        <v>#VALUE!</v>
      </c>
    </row>
    <row r="217" spans="2:7" ht="12.75" customHeight="1" outlineLevel="2">
      <c r="B217" s="136">
        <f>'1-Step 1-L-Year'!B217</f>
        <v>110960</v>
      </c>
      <c r="C217" s="171" t="str">
        <f>'1-Step 1-L-Year'!C217</f>
        <v>PACKAGE HOLIDAYS</v>
      </c>
      <c r="D217" s="172"/>
      <c r="E217" s="122" t="str">
        <f t="shared" si="3"/>
        <v/>
      </c>
      <c r="F217" s="33"/>
      <c r="G217" s="123" t="e">
        <f>IF(ABS(Total_Discrepancy)&lt;Threshhold,'1-Step 1-L-Year'!E217,"")</f>
        <v>#VALUE!</v>
      </c>
    </row>
    <row r="218" spans="2:7" ht="12.75" customHeight="1" outlineLevel="3">
      <c r="B218" s="136">
        <f>'1-Step 1-L-Year'!B218</f>
        <v>110961</v>
      </c>
      <c r="C218" s="173" t="str">
        <f>'1-Step 1-L-Year'!C218</f>
        <v>Package holidays</v>
      </c>
      <c r="D218" s="174"/>
      <c r="E218" s="122" t="str">
        <f t="shared" si="3"/>
        <v/>
      </c>
      <c r="F218" s="33"/>
      <c r="G218" s="123" t="e">
        <f>IF(ABS(Total_Discrepancy)&lt;Threshhold,'1-Step 1-L-Year'!E218,"")</f>
        <v>#VALUE!</v>
      </c>
    </row>
    <row r="219" spans="2:7" ht="12.75" customHeight="1" outlineLevel="3">
      <c r="B219" s="136">
        <f>'1-Step 1-L-Year'!B219</f>
        <v>1109611</v>
      </c>
      <c r="C219" s="175" t="str">
        <f>'1-Step 1-L-Year'!C219</f>
        <v>Package holidays</v>
      </c>
      <c r="D219" s="176"/>
      <c r="E219" s="122" t="str">
        <f t="shared" si="3"/>
        <v/>
      </c>
      <c r="F219" s="33"/>
      <c r="G219" s="123" t="e">
        <f>IF(ABS(Total_Discrepancy)&lt;Threshhold,'1-Step 1-L-Year'!E219,"")</f>
        <v>#VALUE!</v>
      </c>
    </row>
    <row r="220" spans="2:7" s="36" customFormat="1" ht="20.100000000000001" customHeight="1" outlineLevel="1">
      <c r="B220" s="136">
        <f>'1-Step 1-L-Year'!B220</f>
        <v>111000</v>
      </c>
      <c r="C220" s="169" t="str">
        <f>'1-Step 1-L-Year'!C220</f>
        <v>EDUCATION</v>
      </c>
      <c r="D220" s="170"/>
      <c r="E220" s="122" t="str">
        <f t="shared" si="3"/>
        <v/>
      </c>
      <c r="F220" s="33"/>
      <c r="G220" s="123" t="e">
        <f>IF(ABS(Total_Discrepancy)&lt;Threshhold,'1-Step 1-L-Year'!E220,"")</f>
        <v>#VALUE!</v>
      </c>
    </row>
    <row r="221" spans="2:7" ht="12.75" customHeight="1" outlineLevel="2">
      <c r="B221" s="136">
        <f>'1-Step 1-L-Year'!B221</f>
        <v>111010</v>
      </c>
      <c r="C221" s="171" t="str">
        <f>'1-Step 1-L-Year'!C221</f>
        <v>EDUCATION</v>
      </c>
      <c r="D221" s="172"/>
      <c r="E221" s="122" t="str">
        <f t="shared" si="3"/>
        <v/>
      </c>
      <c r="F221" s="33"/>
      <c r="G221" s="123" t="e">
        <f>IF(ABS(Total_Discrepancy)&lt;Threshhold,'1-Step 1-L-Year'!E221,"")</f>
        <v>#VALUE!</v>
      </c>
    </row>
    <row r="222" spans="2:7" ht="12.75" customHeight="1" outlineLevel="3">
      <c r="B222" s="136">
        <f>'1-Step 1-L-Year'!B222</f>
        <v>111011</v>
      </c>
      <c r="C222" s="173" t="str">
        <f>'1-Step 1-L-Year'!C222</f>
        <v>Education</v>
      </c>
      <c r="D222" s="174"/>
      <c r="E222" s="122" t="str">
        <f t="shared" si="3"/>
        <v/>
      </c>
      <c r="F222" s="33"/>
      <c r="G222" s="123" t="e">
        <f>IF(ABS(Total_Discrepancy)&lt;Threshhold,'1-Step 1-L-Year'!E222,"")</f>
        <v>#VALUE!</v>
      </c>
    </row>
    <row r="223" spans="2:7" ht="12.75" customHeight="1" outlineLevel="3">
      <c r="B223" s="136">
        <f>'1-Step 1-L-Year'!B223</f>
        <v>1110111</v>
      </c>
      <c r="C223" s="175" t="str">
        <f>'1-Step 1-L-Year'!C223</f>
        <v>Education</v>
      </c>
      <c r="D223" s="176"/>
      <c r="E223" s="122" t="str">
        <f t="shared" si="3"/>
        <v/>
      </c>
      <c r="F223" s="33"/>
      <c r="G223" s="123" t="e">
        <f>IF(ABS(Total_Discrepancy)&lt;Threshhold,'1-Step 1-L-Year'!E223,"")</f>
        <v>#VALUE!</v>
      </c>
    </row>
    <row r="224" spans="2:7" s="36" customFormat="1" ht="20.100000000000001" customHeight="1" outlineLevel="1">
      <c r="B224" s="136">
        <f>'1-Step 1-L-Year'!B224</f>
        <v>111100</v>
      </c>
      <c r="C224" s="169" t="str">
        <f>'1-Step 1-L-Year'!C224</f>
        <v>RESTAURANTS AND HOTELS</v>
      </c>
      <c r="D224" s="170"/>
      <c r="E224" s="122" t="str">
        <f t="shared" si="3"/>
        <v/>
      </c>
      <c r="F224" s="33"/>
      <c r="G224" s="123" t="e">
        <f>IF(ABS(Total_Discrepancy)&lt;Threshhold,'1-Step 1-L-Year'!E224,"")</f>
        <v>#VALUE!</v>
      </c>
    </row>
    <row r="225" spans="2:7" ht="12.75" customHeight="1" outlineLevel="2">
      <c r="B225" s="136">
        <f>'1-Step 1-L-Year'!B225</f>
        <v>111110</v>
      </c>
      <c r="C225" s="171" t="str">
        <f>'1-Step 1-L-Year'!C225</f>
        <v>CATERING SERVICES</v>
      </c>
      <c r="D225" s="172"/>
      <c r="E225" s="122" t="str">
        <f t="shared" si="3"/>
        <v/>
      </c>
      <c r="F225" s="33"/>
      <c r="G225" s="123" t="e">
        <f>IF(ABS(Total_Discrepancy)&lt;Threshhold,'1-Step 1-L-Year'!E225,"")</f>
        <v>#VALUE!</v>
      </c>
    </row>
    <row r="226" spans="2:7" ht="12.75" customHeight="1" outlineLevel="3">
      <c r="B226" s="136">
        <f>'1-Step 1-L-Year'!B226</f>
        <v>111111</v>
      </c>
      <c r="C226" s="173" t="str">
        <f>'1-Step 1-L-Year'!C226</f>
        <v>Catering services</v>
      </c>
      <c r="D226" s="174"/>
      <c r="E226" s="122" t="str">
        <f t="shared" si="3"/>
        <v/>
      </c>
      <c r="F226" s="33"/>
      <c r="G226" s="123" t="e">
        <f>IF(ABS(Total_Discrepancy)&lt;Threshhold,'1-Step 1-L-Year'!E226,"")</f>
        <v>#VALUE!</v>
      </c>
    </row>
    <row r="227" spans="2:7" ht="12.75" customHeight="1" outlineLevel="3">
      <c r="B227" s="136">
        <f>'1-Step 1-L-Year'!B227</f>
        <v>1111111</v>
      </c>
      <c r="C227" s="175" t="str">
        <f>'1-Step 1-L-Year'!C227</f>
        <v>Catering services</v>
      </c>
      <c r="D227" s="176"/>
      <c r="E227" s="122" t="str">
        <f t="shared" si="3"/>
        <v/>
      </c>
      <c r="F227" s="33"/>
      <c r="G227" s="123" t="e">
        <f>IF(ABS(Total_Discrepancy)&lt;Threshhold,'1-Step 1-L-Year'!E227,"")</f>
        <v>#VALUE!</v>
      </c>
    </row>
    <row r="228" spans="2:7" ht="12.75" customHeight="1" outlineLevel="2">
      <c r="B228" s="136">
        <f>'1-Step 1-L-Year'!B228</f>
        <v>111120</v>
      </c>
      <c r="C228" s="171" t="str">
        <f>'1-Step 1-L-Year'!C228</f>
        <v>ACCOMMODATION SERVICES</v>
      </c>
      <c r="D228" s="172"/>
      <c r="E228" s="122" t="str">
        <f t="shared" si="3"/>
        <v/>
      </c>
      <c r="F228" s="33"/>
      <c r="G228" s="123" t="e">
        <f>IF(ABS(Total_Discrepancy)&lt;Threshhold,'1-Step 1-L-Year'!E228,"")</f>
        <v>#VALUE!</v>
      </c>
    </row>
    <row r="229" spans="2:7" ht="12.75" customHeight="1" outlineLevel="3">
      <c r="B229" s="136">
        <f>'1-Step 1-L-Year'!B229</f>
        <v>111121</v>
      </c>
      <c r="C229" s="173" t="str">
        <f>'1-Step 1-L-Year'!C229</f>
        <v>Accommodation services</v>
      </c>
      <c r="D229" s="174"/>
      <c r="E229" s="122" t="str">
        <f t="shared" si="3"/>
        <v/>
      </c>
      <c r="F229" s="33"/>
      <c r="G229" s="123" t="e">
        <f>IF(ABS(Total_Discrepancy)&lt;Threshhold,'1-Step 1-L-Year'!E229,"")</f>
        <v>#VALUE!</v>
      </c>
    </row>
    <row r="230" spans="2:7" ht="12.75" customHeight="1" outlineLevel="3">
      <c r="B230" s="136">
        <f>'1-Step 1-L-Year'!B230</f>
        <v>1111211</v>
      </c>
      <c r="C230" s="175" t="str">
        <f>'1-Step 1-L-Year'!C230</f>
        <v>Accommodation services</v>
      </c>
      <c r="D230" s="176"/>
      <c r="E230" s="122" t="str">
        <f t="shared" si="3"/>
        <v/>
      </c>
      <c r="F230" s="33"/>
      <c r="G230" s="123" t="e">
        <f>IF(ABS(Total_Discrepancy)&lt;Threshhold,'1-Step 1-L-Year'!E230,"")</f>
        <v>#VALUE!</v>
      </c>
    </row>
    <row r="231" spans="2:7" s="36" customFormat="1" ht="20.100000000000001" customHeight="1" outlineLevel="1">
      <c r="B231" s="136">
        <f>'1-Step 1-L-Year'!B231</f>
        <v>111200</v>
      </c>
      <c r="C231" s="169" t="str">
        <f>'1-Step 1-L-Year'!C231</f>
        <v>MISCELLANEOUS GOODS AND SERVICES</v>
      </c>
      <c r="D231" s="170"/>
      <c r="E231" s="122" t="str">
        <f t="shared" si="3"/>
        <v/>
      </c>
      <c r="F231" s="33"/>
      <c r="G231" s="123" t="e">
        <f>IF(ABS(Total_Discrepancy)&lt;Threshhold,'1-Step 1-L-Year'!E231,"")</f>
        <v>#VALUE!</v>
      </c>
    </row>
    <row r="232" spans="2:7" ht="12.75" customHeight="1" outlineLevel="2">
      <c r="B232" s="136">
        <f>'1-Step 1-L-Year'!B232</f>
        <v>111210</v>
      </c>
      <c r="C232" s="171" t="str">
        <f>'1-Step 1-L-Year'!C232</f>
        <v>PERSONAL CARE</v>
      </c>
      <c r="D232" s="172"/>
      <c r="E232" s="122" t="str">
        <f t="shared" si="3"/>
        <v/>
      </c>
      <c r="F232" s="33"/>
      <c r="G232" s="123" t="e">
        <f>IF(ABS(Total_Discrepancy)&lt;Threshhold,'1-Step 1-L-Year'!E232,"")</f>
        <v>#VALUE!</v>
      </c>
    </row>
    <row r="233" spans="2:7" ht="12.75" customHeight="1" outlineLevel="3">
      <c r="B233" s="136">
        <f>'1-Step 1-L-Year'!B233</f>
        <v>111211</v>
      </c>
      <c r="C233" s="173" t="str">
        <f>'1-Step 1-L-Year'!C233</f>
        <v>Hairdressing salons and personal grooming establishments</v>
      </c>
      <c r="D233" s="174"/>
      <c r="E233" s="122" t="str">
        <f t="shared" si="3"/>
        <v/>
      </c>
      <c r="F233" s="33"/>
      <c r="G233" s="123" t="e">
        <f>IF(ABS(Total_Discrepancy)&lt;Threshhold,'1-Step 1-L-Year'!E233,"")</f>
        <v>#VALUE!</v>
      </c>
    </row>
    <row r="234" spans="2:7" ht="12.75" customHeight="1" outlineLevel="3">
      <c r="B234" s="136">
        <f>'1-Step 1-L-Year'!B234</f>
        <v>1112111</v>
      </c>
      <c r="C234" s="175" t="str">
        <f>'1-Step 1-L-Year'!C234</f>
        <v>Hairdressing salons and personal grooming establishments</v>
      </c>
      <c r="D234" s="176"/>
      <c r="E234" s="122" t="str">
        <f t="shared" si="3"/>
        <v/>
      </c>
      <c r="F234" s="33"/>
      <c r="G234" s="123" t="e">
        <f>IF(ABS(Total_Discrepancy)&lt;Threshhold,'1-Step 1-L-Year'!E234,"")</f>
        <v>#VALUE!</v>
      </c>
    </row>
    <row r="235" spans="2:7" outlineLevel="3">
      <c r="B235" s="136">
        <f>'1-Step 1-L-Year'!B235</f>
        <v>111212</v>
      </c>
      <c r="C235" s="173" t="str">
        <f>'1-Step 1-L-Year'!C235</f>
        <v>Appliances, articles and products for personal care</v>
      </c>
      <c r="D235" s="174"/>
      <c r="E235" s="122" t="str">
        <f t="shared" si="3"/>
        <v/>
      </c>
      <c r="F235" s="33"/>
      <c r="G235" s="123" t="e">
        <f>IF(ABS(Total_Discrepancy)&lt;Threshhold,'1-Step 1-L-Year'!E235,"")</f>
        <v>#VALUE!</v>
      </c>
    </row>
    <row r="236" spans="2:7" ht="12.75" customHeight="1" outlineLevel="3">
      <c r="B236" s="136">
        <f>'1-Step 1-L-Year'!B236</f>
        <v>1112121</v>
      </c>
      <c r="C236" s="175" t="str">
        <f>'1-Step 1-L-Year'!C236</f>
        <v>Appliances, articles and products for personal care</v>
      </c>
      <c r="D236" s="176"/>
      <c r="E236" s="122" t="str">
        <f t="shared" si="3"/>
        <v/>
      </c>
      <c r="F236" s="33"/>
      <c r="G236" s="123" t="e">
        <f>IF(ABS(Total_Discrepancy)&lt;Threshhold,'1-Step 1-L-Year'!E236,"")</f>
        <v>#VALUE!</v>
      </c>
    </row>
    <row r="237" spans="2:7" ht="12.75" customHeight="1" outlineLevel="2">
      <c r="B237" s="136">
        <f>'1-Step 1-L-Year'!B237</f>
        <v>111220</v>
      </c>
      <c r="C237" s="171" t="str">
        <f>'1-Step 1-L-Year'!C237</f>
        <v>PROSTITUTION</v>
      </c>
      <c r="D237" s="172"/>
      <c r="E237" s="122" t="str">
        <f t="shared" si="3"/>
        <v/>
      </c>
      <c r="F237" s="33"/>
      <c r="G237" s="123" t="e">
        <f>IF(ABS(Total_Discrepancy)&lt;Threshhold,'1-Step 1-L-Year'!E237,"")</f>
        <v>#VALUE!</v>
      </c>
    </row>
    <row r="238" spans="2:7" ht="12.75" customHeight="1" outlineLevel="3">
      <c r="B238" s="136">
        <f>'1-Step 1-L-Year'!B238</f>
        <v>111221</v>
      </c>
      <c r="C238" s="173" t="str">
        <f>'1-Step 1-L-Year'!C238</f>
        <v>Prostitution</v>
      </c>
      <c r="D238" s="174"/>
      <c r="E238" s="122" t="str">
        <f t="shared" si="3"/>
        <v/>
      </c>
      <c r="F238" s="33"/>
      <c r="G238" s="123" t="e">
        <f>IF(ABS(Total_Discrepancy)&lt;Threshhold,'1-Step 1-L-Year'!E238,"")</f>
        <v>#VALUE!</v>
      </c>
    </row>
    <row r="239" spans="2:7" ht="12.75" customHeight="1" outlineLevel="3">
      <c r="B239" s="136">
        <f>'1-Step 1-L-Year'!B239</f>
        <v>1112211</v>
      </c>
      <c r="C239" s="175" t="str">
        <f>'1-Step 1-L-Year'!C239</f>
        <v>Prostitution</v>
      </c>
      <c r="D239" s="176"/>
      <c r="E239" s="122" t="str">
        <f t="shared" si="3"/>
        <v/>
      </c>
      <c r="F239" s="33"/>
      <c r="G239" s="123" t="e">
        <f>IF(ABS(Total_Discrepancy)&lt;Threshhold,'1-Step 1-L-Year'!E239,"")</f>
        <v>#VALUE!</v>
      </c>
    </row>
    <row r="240" spans="2:7" ht="12.75" customHeight="1" outlineLevel="2">
      <c r="B240" s="136">
        <f>'1-Step 1-L-Year'!B240</f>
        <v>111230</v>
      </c>
      <c r="C240" s="171" t="str">
        <f>'1-Step 1-L-Year'!C240</f>
        <v>PERSONAL EFFECTS</v>
      </c>
      <c r="D240" s="172"/>
      <c r="E240" s="122" t="str">
        <f t="shared" si="3"/>
        <v/>
      </c>
      <c r="F240" s="33"/>
      <c r="G240" s="123" t="e">
        <f>IF(ABS(Total_Discrepancy)&lt;Threshhold,'1-Step 1-L-Year'!E240,"")</f>
        <v>#VALUE!</v>
      </c>
    </row>
    <row r="241" spans="2:7" outlineLevel="3">
      <c r="B241" s="136">
        <f>'1-Step 1-L-Year'!B241</f>
        <v>111231</v>
      </c>
      <c r="C241" s="173" t="str">
        <f>'1-Step 1-L-Year'!C241</f>
        <v>Jewellery, clocks and watches</v>
      </c>
      <c r="D241" s="174"/>
      <c r="E241" s="122" t="str">
        <f t="shared" si="3"/>
        <v/>
      </c>
      <c r="F241" s="33"/>
      <c r="G241" s="123" t="e">
        <f>IF(ABS(Total_Discrepancy)&lt;Threshhold,'1-Step 1-L-Year'!E241,"")</f>
        <v>#VALUE!</v>
      </c>
    </row>
    <row r="242" spans="2:7" ht="12.75" customHeight="1" outlineLevel="3">
      <c r="B242" s="136">
        <f>'1-Step 1-L-Year'!B242</f>
        <v>1112311</v>
      </c>
      <c r="C242" s="175" t="str">
        <f>'1-Step 1-L-Year'!C242</f>
        <v>Jewellery, clocks and watches</v>
      </c>
      <c r="D242" s="176"/>
      <c r="E242" s="122" t="str">
        <f t="shared" si="3"/>
        <v/>
      </c>
      <c r="F242" s="33"/>
      <c r="G242" s="123" t="e">
        <f>IF(ABS(Total_Discrepancy)&lt;Threshhold,'1-Step 1-L-Year'!E242,"")</f>
        <v>#VALUE!</v>
      </c>
    </row>
    <row r="243" spans="2:7" ht="12.75" customHeight="1" outlineLevel="3">
      <c r="B243" s="136">
        <f>'1-Step 1-L-Year'!B243</f>
        <v>111232</v>
      </c>
      <c r="C243" s="173" t="str">
        <f>'1-Step 1-L-Year'!C243</f>
        <v>Other personal effects</v>
      </c>
      <c r="D243" s="174"/>
      <c r="E243" s="122" t="str">
        <f t="shared" si="3"/>
        <v/>
      </c>
      <c r="F243" s="33"/>
      <c r="G243" s="123" t="e">
        <f>IF(ABS(Total_Discrepancy)&lt;Threshhold,'1-Step 1-L-Year'!E243,"")</f>
        <v>#VALUE!</v>
      </c>
    </row>
    <row r="244" spans="2:7" ht="12.75" customHeight="1" outlineLevel="3">
      <c r="B244" s="136">
        <f>'1-Step 1-L-Year'!B244</f>
        <v>1112321</v>
      </c>
      <c r="C244" s="175" t="str">
        <f>'1-Step 1-L-Year'!C244</f>
        <v>Other personal effects</v>
      </c>
      <c r="D244" s="176"/>
      <c r="E244" s="122" t="str">
        <f t="shared" si="3"/>
        <v/>
      </c>
      <c r="F244" s="33"/>
      <c r="G244" s="123" t="e">
        <f>IF(ABS(Total_Discrepancy)&lt;Threshhold,'1-Step 1-L-Year'!E244,"")</f>
        <v>#VALUE!</v>
      </c>
    </row>
    <row r="245" spans="2:7" ht="12.75" customHeight="1" outlineLevel="2">
      <c r="B245" s="136">
        <f>'1-Step 1-L-Year'!B245</f>
        <v>111240</v>
      </c>
      <c r="C245" s="171" t="str">
        <f>'1-Step 1-L-Year'!C245</f>
        <v>SOCIAL PROTECTION</v>
      </c>
      <c r="D245" s="172"/>
      <c r="E245" s="122" t="str">
        <f t="shared" si="3"/>
        <v/>
      </c>
      <c r="F245" s="33"/>
      <c r="G245" s="123" t="e">
        <f>IF(ABS(Total_Discrepancy)&lt;Threshhold,'1-Step 1-L-Year'!E245,"")</f>
        <v>#VALUE!</v>
      </c>
    </row>
    <row r="246" spans="2:7" ht="12.75" customHeight="1" outlineLevel="3">
      <c r="B246" s="136">
        <f>'1-Step 1-L-Year'!B246</f>
        <v>111241</v>
      </c>
      <c r="C246" s="173" t="str">
        <f>'1-Step 1-L-Year'!C246</f>
        <v>Social protection</v>
      </c>
      <c r="D246" s="174"/>
      <c r="E246" s="122" t="str">
        <f t="shared" si="3"/>
        <v/>
      </c>
      <c r="F246" s="33"/>
      <c r="G246" s="123" t="e">
        <f>IF(ABS(Total_Discrepancy)&lt;Threshhold,'1-Step 1-L-Year'!E246,"")</f>
        <v>#VALUE!</v>
      </c>
    </row>
    <row r="247" spans="2:7" ht="12.75" customHeight="1" outlineLevel="3">
      <c r="B247" s="136">
        <f>'1-Step 1-L-Year'!B247</f>
        <v>1112411</v>
      </c>
      <c r="C247" s="175" t="str">
        <f>'1-Step 1-L-Year'!C247</f>
        <v>Social protection</v>
      </c>
      <c r="D247" s="176"/>
      <c r="E247" s="122" t="str">
        <f t="shared" si="3"/>
        <v/>
      </c>
      <c r="F247" s="33"/>
      <c r="G247" s="123" t="e">
        <f>IF(ABS(Total_Discrepancy)&lt;Threshhold,'1-Step 1-L-Year'!E247,"")</f>
        <v>#VALUE!</v>
      </c>
    </row>
    <row r="248" spans="2:7" ht="12.75" customHeight="1" outlineLevel="2">
      <c r="B248" s="136">
        <f>'1-Step 1-L-Year'!B248</f>
        <v>111250</v>
      </c>
      <c r="C248" s="171" t="str">
        <f>'1-Step 1-L-Year'!C248</f>
        <v>INSURANCE</v>
      </c>
      <c r="D248" s="172"/>
      <c r="E248" s="122" t="str">
        <f t="shared" si="3"/>
        <v/>
      </c>
      <c r="F248" s="33"/>
      <c r="G248" s="123" t="e">
        <f>IF(ABS(Total_Discrepancy)&lt;Threshhold,'1-Step 1-L-Year'!E248,"")</f>
        <v>#VALUE!</v>
      </c>
    </row>
    <row r="249" spans="2:7" ht="12.75" customHeight="1" outlineLevel="3">
      <c r="B249" s="136">
        <f>'1-Step 1-L-Year'!B249</f>
        <v>111251</v>
      </c>
      <c r="C249" s="173" t="str">
        <f>'1-Step 1-L-Year'!C249</f>
        <v>Insurance</v>
      </c>
      <c r="D249" s="174"/>
      <c r="E249" s="122" t="str">
        <f t="shared" si="3"/>
        <v/>
      </c>
      <c r="F249" s="33"/>
      <c r="G249" s="123" t="e">
        <f>IF(ABS(Total_Discrepancy)&lt;Threshhold,'1-Step 1-L-Year'!E249,"")</f>
        <v>#VALUE!</v>
      </c>
    </row>
    <row r="250" spans="2:7" ht="12.75" customHeight="1" outlineLevel="3">
      <c r="B250" s="136">
        <f>'1-Step 1-L-Year'!B250</f>
        <v>1112511</v>
      </c>
      <c r="C250" s="175" t="str">
        <f>'1-Step 1-L-Year'!C250</f>
        <v>Insurance</v>
      </c>
      <c r="D250" s="176"/>
      <c r="E250" s="122" t="str">
        <f t="shared" si="3"/>
        <v/>
      </c>
      <c r="F250" s="33"/>
      <c r="G250" s="123" t="e">
        <f>IF(ABS(Total_Discrepancy)&lt;Threshhold,'1-Step 1-L-Year'!E250,"")</f>
        <v>#VALUE!</v>
      </c>
    </row>
    <row r="251" spans="2:7" ht="12.75" customHeight="1" outlineLevel="2">
      <c r="B251" s="136">
        <f>'1-Step 1-L-Year'!B251</f>
        <v>111260</v>
      </c>
      <c r="C251" s="171" t="str">
        <f>'1-Step 1-L-Year'!C251</f>
        <v>FINANCIAL SERVICES</v>
      </c>
      <c r="D251" s="172"/>
      <c r="E251" s="122" t="str">
        <f t="shared" si="3"/>
        <v/>
      </c>
      <c r="F251" s="33"/>
      <c r="G251" s="123" t="e">
        <f>IF(ABS(Total_Discrepancy)&lt;Threshhold,'1-Step 1-L-Year'!E251,"")</f>
        <v>#VALUE!</v>
      </c>
    </row>
    <row r="252" spans="2:7" ht="12.75" customHeight="1" outlineLevel="3">
      <c r="B252" s="136">
        <f>'1-Step 1-L-Year'!B252</f>
        <v>111261</v>
      </c>
      <c r="C252" s="173" t="str">
        <f>'1-Step 1-L-Year'!C252</f>
        <v>Financial Intermediation Services Indirectly Measured (FISIM)</v>
      </c>
      <c r="D252" s="174"/>
      <c r="E252" s="122" t="str">
        <f t="shared" si="3"/>
        <v/>
      </c>
      <c r="F252" s="33"/>
      <c r="G252" s="123" t="e">
        <f>IF(ABS(Total_Discrepancy)&lt;Threshhold,'1-Step 1-L-Year'!E252,"")</f>
        <v>#VALUE!</v>
      </c>
    </row>
    <row r="253" spans="2:7" ht="12.75" customHeight="1" outlineLevel="3">
      <c r="B253" s="136">
        <f>'1-Step 1-L-Year'!B253</f>
        <v>1112611</v>
      </c>
      <c r="C253" s="175" t="str">
        <f>'1-Step 1-L-Year'!C253</f>
        <v>Financial Intermediation Services Indirectly Measured (FISIM)</v>
      </c>
      <c r="D253" s="176"/>
      <c r="E253" s="122" t="str">
        <f t="shared" si="3"/>
        <v/>
      </c>
      <c r="F253" s="33"/>
      <c r="G253" s="123" t="e">
        <f>IF(ABS(Total_Discrepancy)&lt;Threshhold,'1-Step 1-L-Year'!E253,"")</f>
        <v>#VALUE!</v>
      </c>
    </row>
    <row r="254" spans="2:7" ht="12.75" customHeight="1" outlineLevel="3">
      <c r="B254" s="136">
        <f>'1-Step 1-L-Year'!B254</f>
        <v>111262</v>
      </c>
      <c r="C254" s="173" t="str">
        <f>'1-Step 1-L-Year'!C254</f>
        <v>Other financial services</v>
      </c>
      <c r="D254" s="174"/>
      <c r="E254" s="122" t="str">
        <f t="shared" si="3"/>
        <v/>
      </c>
      <c r="F254" s="33"/>
      <c r="G254" s="123" t="e">
        <f>IF(ABS(Total_Discrepancy)&lt;Threshhold,'1-Step 1-L-Year'!E254,"")</f>
        <v>#VALUE!</v>
      </c>
    </row>
    <row r="255" spans="2:7" ht="12.75" customHeight="1" outlineLevel="3">
      <c r="B255" s="136">
        <f>'1-Step 1-L-Year'!B255</f>
        <v>1112621</v>
      </c>
      <c r="C255" s="175" t="str">
        <f>'1-Step 1-L-Year'!C255</f>
        <v>Other financial services</v>
      </c>
      <c r="D255" s="176"/>
      <c r="E255" s="122" t="str">
        <f t="shared" si="3"/>
        <v/>
      </c>
      <c r="F255" s="33"/>
      <c r="G255" s="123" t="e">
        <f>IF(ABS(Total_Discrepancy)&lt;Threshhold,'1-Step 1-L-Year'!E255,"")</f>
        <v>#VALUE!</v>
      </c>
    </row>
    <row r="256" spans="2:7" ht="12.75" customHeight="1" outlineLevel="2">
      <c r="B256" s="136">
        <f>'1-Step 1-L-Year'!B256</f>
        <v>111270</v>
      </c>
      <c r="C256" s="171" t="str">
        <f>'1-Step 1-L-Year'!C256</f>
        <v>OTHER SERVICES</v>
      </c>
      <c r="D256" s="172"/>
      <c r="E256" s="122" t="str">
        <f t="shared" si="3"/>
        <v/>
      </c>
      <c r="F256" s="33"/>
      <c r="G256" s="123" t="e">
        <f>IF(ABS(Total_Discrepancy)&lt;Threshhold,'1-Step 1-L-Year'!E256,"")</f>
        <v>#VALUE!</v>
      </c>
    </row>
    <row r="257" spans="2:7" ht="12.75" customHeight="1" outlineLevel="3">
      <c r="B257" s="136">
        <f>'1-Step 1-L-Year'!B257</f>
        <v>111271</v>
      </c>
      <c r="C257" s="173" t="str">
        <f>'1-Step 1-L-Year'!C257</f>
        <v>Other services n.e.c</v>
      </c>
      <c r="D257" s="174"/>
      <c r="E257" s="122" t="str">
        <f t="shared" si="3"/>
        <v/>
      </c>
      <c r="F257" s="33"/>
      <c r="G257" s="123" t="e">
        <f>IF(ABS(Total_Discrepancy)&lt;Threshhold,'1-Step 1-L-Year'!E257,"")</f>
        <v>#VALUE!</v>
      </c>
    </row>
    <row r="258" spans="2:7" ht="12.75" customHeight="1" outlineLevel="3">
      <c r="B258" s="136">
        <f>'1-Step 1-L-Year'!B258</f>
        <v>1112711</v>
      </c>
      <c r="C258" s="175" t="str">
        <f>'1-Step 1-L-Year'!C258</f>
        <v>Other services n.e.c</v>
      </c>
      <c r="D258" s="176"/>
      <c r="E258" s="122" t="str">
        <f t="shared" si="3"/>
        <v/>
      </c>
      <c r="F258" s="33"/>
      <c r="G258" s="123" t="e">
        <f>IF(ABS(Total_Discrepancy)&lt;Threshhold,'1-Step 1-L-Year'!E258,"")</f>
        <v>#VALUE!</v>
      </c>
    </row>
    <row r="259" spans="2:7" s="36" customFormat="1" ht="20.100000000000001" customHeight="1" outlineLevel="1">
      <c r="B259" s="136">
        <f>'1-Step 1-L-Year'!B259</f>
        <v>111300</v>
      </c>
      <c r="C259" s="169" t="str">
        <f>'1-Step 1-L-Year'!C259</f>
        <v>BALANCE OF EXPENDITURES OF RESIDENTS ABROAD AND EXPENDITURES OF NON-RESIDENTS IN THE ECONOMIC TERRITORY</v>
      </c>
      <c r="D259" s="170"/>
      <c r="E259" s="122" t="str">
        <f t="shared" si="3"/>
        <v/>
      </c>
      <c r="F259" s="33"/>
      <c r="G259" s="123" t="e">
        <f>IF(ABS(Total_Discrepancy)&lt;Threshhold,'1-Step 1-L-Year'!E259,"")</f>
        <v>#VALUE!</v>
      </c>
    </row>
    <row r="260" spans="2:7" ht="12.75" customHeight="1" outlineLevel="2">
      <c r="B260" s="136">
        <f>'1-Step 1-L-Year'!B260</f>
        <v>111310</v>
      </c>
      <c r="C260" s="171" t="str">
        <f>'1-Step 1-L-Year'!C260</f>
        <v>BALANCE OF EXPENDITURES OF RESIDENTS ABROAD AND EXPENDITURES OF NON-RESIDENTS IN THE ECONOMIC TERRITORY</v>
      </c>
      <c r="D260" s="172"/>
      <c r="E260" s="122" t="str">
        <f t="shared" si="3"/>
        <v/>
      </c>
      <c r="F260" s="33"/>
      <c r="G260" s="123" t="e">
        <f>IF(ABS(Total_Discrepancy)&lt;Threshhold,'1-Step 1-L-Year'!E260,"")</f>
        <v>#VALUE!</v>
      </c>
    </row>
    <row r="261" spans="2:7" ht="12.75" customHeight="1" outlineLevel="3">
      <c r="B261" s="136">
        <f>'1-Step 1-L-Year'!B261</f>
        <v>111311</v>
      </c>
      <c r="C261" s="173" t="str">
        <f>'1-Step 1-L-Year'!C261</f>
        <v>Balance of expenditures of residents abroad and expenditures of non-residents in the economic territory</v>
      </c>
      <c r="D261" s="174"/>
      <c r="E261" s="122" t="str">
        <f t="shared" si="3"/>
        <v/>
      </c>
      <c r="F261" s="33"/>
      <c r="G261" s="123" t="e">
        <f>IF(ABS(Total_Discrepancy)&lt;Threshhold,'1-Step 1-L-Year'!E261,"")</f>
        <v>#VALUE!</v>
      </c>
    </row>
    <row r="262" spans="2:7" ht="12.75" customHeight="1" outlineLevel="3">
      <c r="B262" s="136">
        <f>'1-Step 1-L-Year'!B262</f>
        <v>1113111</v>
      </c>
      <c r="C262" s="175" t="str">
        <f>'1-Step 1-L-Year'!C262</f>
        <v>Final consumption expenditure of resident households in the rest of the world</v>
      </c>
      <c r="D262" s="176"/>
      <c r="E262" s="122" t="str">
        <f t="shared" si="3"/>
        <v/>
      </c>
      <c r="F262" s="33"/>
      <c r="G262" s="123" t="e">
        <f>IF(ABS(Total_Discrepancy)&lt;Threshhold,'1-Step 1-L-Year'!E262,"")</f>
        <v>#VALUE!</v>
      </c>
    </row>
    <row r="263" spans="2:7" outlineLevel="3">
      <c r="B263" s="136">
        <f>'1-Step 1-L-Year'!B263</f>
        <v>1113112</v>
      </c>
      <c r="C263" s="175" t="str">
        <f>'1-Step 1-L-Year'!C263</f>
        <v>Final consumption expenditure of non-resident households in the economic territory</v>
      </c>
      <c r="D263" s="176"/>
      <c r="E263" s="122" t="str">
        <f t="shared" si="3"/>
        <v/>
      </c>
      <c r="F263" s="33"/>
      <c r="G263" s="123" t="e">
        <f>IF(ABS(Total_Discrepancy)&lt;Threshhold,'1-Step 1-L-Year'!E263,"")</f>
        <v>#VALUE!</v>
      </c>
    </row>
    <row r="264" spans="2:7" ht="19.5" customHeight="1" outlineLevel="1">
      <c r="B264" s="136">
        <f>'1-Step 1-L-Year'!B264</f>
        <v>120000</v>
      </c>
      <c r="C264" s="177" t="str">
        <f>'1-Step 1-L-Year'!C264</f>
        <v>INDIVIDUAL CONSUMPTION EXPENDITURE BY NPISHS</v>
      </c>
      <c r="D264" s="178"/>
      <c r="E264" s="122" t="str">
        <f t="shared" ref="E264:E328" si="4">IF(ISERROR(G264),"",G264)</f>
        <v/>
      </c>
      <c r="F264" s="33"/>
      <c r="G264" s="123" t="e">
        <f>IF(ABS(Total_Discrepancy)&lt;Threshhold,'1-Step 1-L-Year'!E264,"")</f>
        <v>#VALUE!</v>
      </c>
    </row>
    <row r="265" spans="2:7" s="36" customFormat="1" ht="20.100000000000001" customHeight="1" outlineLevel="1">
      <c r="B265" s="136">
        <f>'1-Step 1-L-Year'!B265</f>
        <v>120100</v>
      </c>
      <c r="C265" s="169" t="str">
        <f>'1-Step 1-L-Year'!C265</f>
        <v>INDIVIDUAL CONSUMPTION EXPENDITURE BY NPISHS</v>
      </c>
      <c r="D265" s="170"/>
      <c r="E265" s="122" t="str">
        <f t="shared" si="4"/>
        <v/>
      </c>
      <c r="F265" s="33"/>
      <c r="G265" s="123" t="e">
        <f>IF(ABS(Total_Discrepancy)&lt;Threshhold,'1-Step 1-L-Year'!E265,"")</f>
        <v>#VALUE!</v>
      </c>
    </row>
    <row r="266" spans="2:7" ht="12.75" customHeight="1" outlineLevel="2">
      <c r="B266" s="136">
        <f>'1-Step 1-L-Year'!B266</f>
        <v>120110</v>
      </c>
      <c r="C266" s="171" t="str">
        <f>'1-Step 1-L-Year'!C266</f>
        <v>INDIVIDUAL CONSUMPTION EXPENDITURE BY NPISHS</v>
      </c>
      <c r="D266" s="172"/>
      <c r="E266" s="122" t="str">
        <f t="shared" si="4"/>
        <v/>
      </c>
      <c r="F266" s="33"/>
      <c r="G266" s="123" t="e">
        <f>IF(ABS(Total_Discrepancy)&lt;Threshhold,'1-Step 1-L-Year'!E266,"")</f>
        <v>#VALUE!</v>
      </c>
    </row>
    <row r="267" spans="2:7" ht="12.75" customHeight="1" outlineLevel="2">
      <c r="B267" s="136">
        <f>'1-Step 1-L-Year'!B267</f>
        <v>120111</v>
      </c>
      <c r="C267" s="132" t="str">
        <f>'1-Step 1-L-Year'!C267</f>
        <v xml:space="preserve">Individual consumption expenditure by NPISHs </v>
      </c>
      <c r="D267" s="172"/>
      <c r="E267" s="122" t="str">
        <f t="shared" si="4"/>
        <v/>
      </c>
      <c r="F267" s="33"/>
      <c r="G267" s="123" t="e">
        <f>IF(ABS(Total_Discrepancy)&lt;Threshhold,'1-Step 1-L-Year'!E267,"")</f>
        <v>#VALUE!</v>
      </c>
    </row>
    <row r="268" spans="2:7" outlineLevel="3">
      <c r="B268" s="136">
        <f>'1-Step 1-L-Year'!B268</f>
        <v>1201111</v>
      </c>
      <c r="C268" s="175" t="str">
        <f>'1-Step 1-L-Year'!C268</f>
        <v xml:space="preserve">Individual consumption expenditure by NPISHs </v>
      </c>
      <c r="D268" s="176"/>
      <c r="E268" s="122" t="str">
        <f t="shared" si="4"/>
        <v/>
      </c>
      <c r="F268" s="33"/>
      <c r="G268" s="123" t="e">
        <f>IF(ABS(Total_Discrepancy)&lt;Threshhold,'1-Step 1-L-Year'!E268,"")</f>
        <v>#VALUE!</v>
      </c>
    </row>
    <row r="269" spans="2:7" ht="16.5" customHeight="1" outlineLevel="1">
      <c r="B269" s="136">
        <f>'1-Step 1-L-Year'!B269</f>
        <v>130000</v>
      </c>
      <c r="C269" s="177" t="str">
        <f>'1-Step 1-L-Year'!C269</f>
        <v>INDIVIDUAL CONSUMPTION EXPENDITURE BY GOVERNMENT</v>
      </c>
      <c r="D269" s="178"/>
      <c r="E269" s="122" t="str">
        <f t="shared" si="4"/>
        <v/>
      </c>
      <c r="F269" s="33"/>
      <c r="G269" s="123" t="e">
        <f>IF(ABS(Total_Discrepancy)&lt;Threshhold,'1-Step 1-L-Year'!E269,"")</f>
        <v>#VALUE!</v>
      </c>
    </row>
    <row r="270" spans="2:7" s="36" customFormat="1" ht="20.100000000000001" customHeight="1" outlineLevel="1">
      <c r="B270" s="136">
        <f>'1-Step 1-L-Year'!B270</f>
        <v>130100</v>
      </c>
      <c r="C270" s="169" t="str">
        <f>'1-Step 1-L-Year'!C270</f>
        <v>HOUSING</v>
      </c>
      <c r="D270" s="170"/>
      <c r="E270" s="122" t="str">
        <f t="shared" si="4"/>
        <v/>
      </c>
      <c r="F270" s="33"/>
      <c r="G270" s="123" t="e">
        <f>IF(ABS(Total_Discrepancy)&lt;Threshhold,'1-Step 1-L-Year'!E270,"")</f>
        <v>#VALUE!</v>
      </c>
    </row>
    <row r="271" spans="2:7" ht="12.75" customHeight="1" outlineLevel="2">
      <c r="B271" s="136">
        <f>'1-Step 1-L-Year'!B271</f>
        <v>130110</v>
      </c>
      <c r="C271" s="171" t="str">
        <f>'1-Step 1-L-Year'!C271</f>
        <v>HOUSING</v>
      </c>
      <c r="D271" s="172"/>
      <c r="E271" s="122" t="str">
        <f t="shared" si="4"/>
        <v/>
      </c>
      <c r="F271" s="33"/>
      <c r="G271" s="123" t="e">
        <f>IF(ABS(Total_Discrepancy)&lt;Threshhold,'1-Step 1-L-Year'!E271,"")</f>
        <v>#VALUE!</v>
      </c>
    </row>
    <row r="272" spans="2:7" outlineLevel="3">
      <c r="B272" s="136">
        <f>'1-Step 1-L-Year'!B272</f>
        <v>130111</v>
      </c>
      <c r="C272" s="132" t="str">
        <f>'1-Step 1-L-Year'!C272</f>
        <v>Housing</v>
      </c>
      <c r="D272" s="133"/>
      <c r="E272" s="122" t="str">
        <f t="shared" si="4"/>
        <v/>
      </c>
      <c r="F272" s="33"/>
      <c r="G272" s="123" t="e">
        <f>IF(ABS(Total_Discrepancy)&lt;Threshhold,'1-Step 1-L-Year'!E272,"")</f>
        <v>#VALUE!</v>
      </c>
    </row>
    <row r="273" spans="2:7" outlineLevel="3">
      <c r="B273" s="136">
        <f>'1-Step 1-L-Year'!B273</f>
        <v>1301111</v>
      </c>
      <c r="C273" s="175" t="str">
        <f>'1-Step 1-L-Year'!C273</f>
        <v>Housing</v>
      </c>
      <c r="D273" s="176"/>
      <c r="E273" s="122" t="str">
        <f t="shared" si="4"/>
        <v/>
      </c>
      <c r="F273" s="33"/>
      <c r="G273" s="123" t="e">
        <f>IF(ABS(Total_Discrepancy)&lt;Threshhold,'1-Step 1-L-Year'!E273,"")</f>
        <v>#VALUE!</v>
      </c>
    </row>
    <row r="274" spans="2:7" s="36" customFormat="1" ht="20.100000000000001" customHeight="1" outlineLevel="1">
      <c r="B274" s="136">
        <f>'1-Step 1-L-Year'!B274</f>
        <v>130200</v>
      </c>
      <c r="C274" s="169" t="str">
        <f>'1-Step 1-L-Year'!C274</f>
        <v>HEALTH</v>
      </c>
      <c r="D274" s="170"/>
      <c r="E274" s="122" t="str">
        <f t="shared" si="4"/>
        <v/>
      </c>
      <c r="F274" s="33"/>
      <c r="G274" s="123" t="e">
        <f>IF(ABS(Total_Discrepancy)&lt;Threshhold,'1-Step 1-L-Year'!E274,"")</f>
        <v>#VALUE!</v>
      </c>
    </row>
    <row r="275" spans="2:7" ht="12.75" customHeight="1" outlineLevel="2">
      <c r="B275" s="136">
        <f>'1-Step 1-L-Year'!B275</f>
        <v>130210</v>
      </c>
      <c r="C275" s="171" t="str">
        <f>'1-Step 1-L-Year'!C275</f>
        <v>HEALTH BENEFITS AND REIMBURSEMENTS</v>
      </c>
      <c r="D275" s="172"/>
      <c r="E275" s="122" t="str">
        <f t="shared" si="4"/>
        <v/>
      </c>
      <c r="F275" s="33"/>
      <c r="G275" s="123" t="e">
        <f>IF(ABS(Total_Discrepancy)&lt;Threshhold,'1-Step 1-L-Year'!E275,"")</f>
        <v>#VALUE!</v>
      </c>
    </row>
    <row r="276" spans="2:7" outlineLevel="3">
      <c r="B276" s="136">
        <f>'1-Step 1-L-Year'!B276</f>
        <v>130211</v>
      </c>
      <c r="C276" s="132" t="str">
        <f>'1-Step 1-L-Year'!C276</f>
        <v>Medical products, appliances and equipment</v>
      </c>
      <c r="D276" s="133"/>
      <c r="E276" s="122" t="str">
        <f t="shared" si="4"/>
        <v/>
      </c>
      <c r="F276" s="33"/>
      <c r="G276" s="123" t="e">
        <f>IF(ABS(Total_Discrepancy)&lt;Threshhold,'1-Step 1-L-Year'!E276,"")</f>
        <v>#VALUE!</v>
      </c>
    </row>
    <row r="277" spans="2:7" outlineLevel="3">
      <c r="B277" s="136">
        <f>'1-Step 1-L-Year'!B277</f>
        <v>1302111</v>
      </c>
      <c r="C277" s="175" t="str">
        <f>'1-Step 1-L-Year'!C277</f>
        <v>Pharmaceutical products</v>
      </c>
      <c r="D277" s="176"/>
      <c r="E277" s="122" t="str">
        <f t="shared" si="4"/>
        <v/>
      </c>
      <c r="F277" s="33"/>
      <c r="G277" s="123" t="e">
        <f>IF(ABS(Total_Discrepancy)&lt;Threshhold,'1-Step 1-L-Year'!E277,"")</f>
        <v>#VALUE!</v>
      </c>
    </row>
    <row r="278" spans="2:7" outlineLevel="3">
      <c r="B278" s="136">
        <f>'1-Step 1-L-Year'!B278</f>
        <v>1302112</v>
      </c>
      <c r="C278" s="175" t="str">
        <f>'1-Step 1-L-Year'!C278</f>
        <v>Other medical products</v>
      </c>
      <c r="D278" s="176"/>
      <c r="E278" s="122" t="str">
        <f t="shared" si="4"/>
        <v/>
      </c>
      <c r="F278" s="33"/>
      <c r="G278" s="123" t="e">
        <f>IF(ABS(Total_Discrepancy)&lt;Threshhold,'1-Step 1-L-Year'!E278,"")</f>
        <v>#VALUE!</v>
      </c>
    </row>
    <row r="279" spans="2:7" outlineLevel="3">
      <c r="B279" s="136">
        <f>'1-Step 1-L-Year'!B279</f>
        <v>1302113</v>
      </c>
      <c r="C279" s="175" t="str">
        <f>'1-Step 1-L-Year'!C279</f>
        <v>Therapeutic appliances and equipment</v>
      </c>
      <c r="D279" s="176"/>
      <c r="E279" s="122" t="str">
        <f t="shared" si="4"/>
        <v/>
      </c>
      <c r="F279" s="33"/>
      <c r="G279" s="123" t="e">
        <f>IF(ABS(Total_Discrepancy)&lt;Threshhold,'1-Step 1-L-Year'!E279,"")</f>
        <v>#VALUE!</v>
      </c>
    </row>
    <row r="280" spans="2:7" outlineLevel="3">
      <c r="B280" s="136">
        <f>'1-Step 1-L-Year'!B280</f>
        <v>130212</v>
      </c>
      <c r="C280" s="132" t="str">
        <f>'1-Step 1-L-Year'!C280</f>
        <v>Health services</v>
      </c>
      <c r="D280" s="133"/>
      <c r="E280" s="122" t="str">
        <f t="shared" si="4"/>
        <v/>
      </c>
      <c r="F280" s="33"/>
      <c r="G280" s="123" t="e">
        <f>IF(ABS(Total_Discrepancy)&lt;Threshhold,'1-Step 1-L-Year'!E280,"")</f>
        <v>#VALUE!</v>
      </c>
    </row>
    <row r="281" spans="2:7" outlineLevel="3">
      <c r="B281" s="136">
        <f>'1-Step 1-L-Year'!B281</f>
        <v>1302121</v>
      </c>
      <c r="C281" s="175" t="str">
        <f>'1-Step 1-L-Year'!C281</f>
        <v>Out-patient medical services</v>
      </c>
      <c r="D281" s="176"/>
      <c r="E281" s="122" t="str">
        <f t="shared" si="4"/>
        <v/>
      </c>
      <c r="F281" s="33"/>
      <c r="G281" s="123" t="e">
        <f>IF(ABS(Total_Discrepancy)&lt;Threshhold,'1-Step 1-L-Year'!E281,"")</f>
        <v>#VALUE!</v>
      </c>
    </row>
    <row r="282" spans="2:7" outlineLevel="3">
      <c r="B282" s="136">
        <f>'1-Step 1-L-Year'!B282</f>
        <v>1302122</v>
      </c>
      <c r="C282" s="175" t="str">
        <f>'1-Step 1-L-Year'!C282</f>
        <v>Out-patient dental services</v>
      </c>
      <c r="D282" s="176"/>
      <c r="E282" s="122" t="str">
        <f t="shared" si="4"/>
        <v/>
      </c>
      <c r="F282" s="33"/>
      <c r="G282" s="123" t="e">
        <f>IF(ABS(Total_Discrepancy)&lt;Threshhold,'1-Step 1-L-Year'!E282,"")</f>
        <v>#VALUE!</v>
      </c>
    </row>
    <row r="283" spans="2:7" outlineLevel="3">
      <c r="B283" s="136">
        <f>'1-Step 1-L-Year'!B283</f>
        <v>1302123</v>
      </c>
      <c r="C283" s="175" t="str">
        <f>'1-Step 1-L-Year'!C283</f>
        <v>Out-patient paramedical services</v>
      </c>
      <c r="D283" s="176"/>
      <c r="E283" s="122" t="str">
        <f t="shared" si="4"/>
        <v/>
      </c>
      <c r="F283" s="33"/>
      <c r="G283" s="123" t="e">
        <f>IF(ABS(Total_Discrepancy)&lt;Threshhold,'1-Step 1-L-Year'!E283,"")</f>
        <v>#VALUE!</v>
      </c>
    </row>
    <row r="284" spans="2:7" outlineLevel="3">
      <c r="B284" s="136">
        <f>'1-Step 1-L-Year'!B284</f>
        <v>1302124</v>
      </c>
      <c r="C284" s="175" t="str">
        <f>'1-Step 1-L-Year'!C284</f>
        <v xml:space="preserve">Hospital services </v>
      </c>
      <c r="D284" s="176"/>
      <c r="E284" s="122" t="str">
        <f t="shared" si="4"/>
        <v/>
      </c>
      <c r="F284" s="33"/>
      <c r="G284" s="123" t="e">
        <f>IF(ABS(Total_Discrepancy)&lt;Threshhold,'1-Step 1-L-Year'!E284,"")</f>
        <v>#VALUE!</v>
      </c>
    </row>
    <row r="285" spans="2:7" ht="12.75" customHeight="1" outlineLevel="2">
      <c r="B285" s="136">
        <f>'1-Step 1-L-Year'!B285</f>
        <v>130220</v>
      </c>
      <c r="C285" s="171" t="str">
        <f>'1-Step 1-L-Year'!C285</f>
        <v>PRODUCTION OF HEALTH SERVICES</v>
      </c>
      <c r="D285" s="172"/>
      <c r="E285" s="122" t="str">
        <f t="shared" si="4"/>
        <v/>
      </c>
      <c r="F285" s="33"/>
      <c r="G285" s="123" t="e">
        <f>IF(ABS(Total_Discrepancy)&lt;Threshhold,'1-Step 1-L-Year'!E285,"")</f>
        <v>#VALUE!</v>
      </c>
    </row>
    <row r="286" spans="2:7" outlineLevel="3">
      <c r="B286" s="136">
        <f>'1-Step 1-L-Year'!B286</f>
        <v>130221</v>
      </c>
      <c r="C286" s="132" t="str">
        <f>'1-Step 1-L-Year'!C286</f>
        <v xml:space="preserve">Compensation of employees </v>
      </c>
      <c r="D286" s="133"/>
      <c r="E286" s="122" t="str">
        <f t="shared" si="4"/>
        <v/>
      </c>
      <c r="F286" s="33"/>
      <c r="G286" s="123" t="e">
        <f>IF(ABS(Total_Discrepancy)&lt;Threshhold,'1-Step 1-L-Year'!E286,"")</f>
        <v>#VALUE!</v>
      </c>
    </row>
    <row r="287" spans="2:7" outlineLevel="3">
      <c r="B287" s="136">
        <f>'1-Step 1-L-Year'!B287</f>
        <v>1302211</v>
      </c>
      <c r="C287" s="175" t="str">
        <f>'1-Step 1-L-Year'!C287</f>
        <v>Compensation of employees</v>
      </c>
      <c r="D287" s="176"/>
      <c r="E287" s="122" t="str">
        <f t="shared" si="4"/>
        <v/>
      </c>
      <c r="F287" s="33"/>
      <c r="G287" s="123" t="e">
        <f>IF(ABS(Total_Discrepancy)&lt;Threshhold,'1-Step 1-L-Year'!E287,"")</f>
        <v>#VALUE!</v>
      </c>
    </row>
    <row r="288" spans="2:7" outlineLevel="3">
      <c r="B288" s="136">
        <f>'1-Step 1-L-Year'!B288</f>
        <v>130222</v>
      </c>
      <c r="C288" s="132" t="str">
        <f>'1-Step 1-L-Year'!C288</f>
        <v>Intermediate consumption</v>
      </c>
      <c r="D288" s="133"/>
      <c r="E288" s="122" t="str">
        <f t="shared" si="4"/>
        <v/>
      </c>
      <c r="F288" s="33"/>
      <c r="G288" s="123" t="e">
        <f>IF(ABS(Total_Discrepancy)&lt;Threshhold,'1-Step 1-L-Year'!E288,"")</f>
        <v>#VALUE!</v>
      </c>
    </row>
    <row r="289" spans="2:7" outlineLevel="3">
      <c r="B289" s="136">
        <f>'1-Step 1-L-Year'!B289</f>
        <v>1302221</v>
      </c>
      <c r="C289" s="175" t="str">
        <f>'1-Step 1-L-Year'!C289</f>
        <v>Intermediate consumption</v>
      </c>
      <c r="D289" s="176"/>
      <c r="E289" s="122" t="str">
        <f t="shared" si="4"/>
        <v/>
      </c>
      <c r="F289" s="33"/>
      <c r="G289" s="123" t="e">
        <f>IF(ABS(Total_Discrepancy)&lt;Threshhold,'1-Step 1-L-Year'!E289,"")</f>
        <v>#VALUE!</v>
      </c>
    </row>
    <row r="290" spans="2:7" outlineLevel="3">
      <c r="B290" s="136">
        <f>'1-Step 1-L-Year'!B290</f>
        <v>130223</v>
      </c>
      <c r="C290" s="132" t="str">
        <f>'1-Step 1-L-Year'!C290</f>
        <v>Gross operating surplus</v>
      </c>
      <c r="D290" s="133"/>
      <c r="E290" s="122" t="str">
        <f t="shared" si="4"/>
        <v/>
      </c>
      <c r="F290" s="33"/>
      <c r="G290" s="123" t="e">
        <f>IF(ABS(Total_Discrepancy)&lt;Threshhold,'1-Step 1-L-Year'!E290,"")</f>
        <v>#VALUE!</v>
      </c>
    </row>
    <row r="291" spans="2:7" outlineLevel="3">
      <c r="B291" s="136">
        <f>'1-Step 1-L-Year'!B291</f>
        <v>1302231</v>
      </c>
      <c r="C291" s="175" t="str">
        <f>'1-Step 1-L-Year'!C291</f>
        <v>Gross operating surplus</v>
      </c>
      <c r="D291" s="176"/>
      <c r="E291" s="122" t="str">
        <f t="shared" si="4"/>
        <v/>
      </c>
      <c r="F291" s="33"/>
      <c r="G291" s="123" t="e">
        <f>IF(ABS(Total_Discrepancy)&lt;Threshhold,'1-Step 1-L-Year'!E291,"")</f>
        <v>#VALUE!</v>
      </c>
    </row>
    <row r="292" spans="2:7" outlineLevel="3">
      <c r="B292" s="136">
        <f>'1-Step 1-L-Year'!B292</f>
        <v>130224</v>
      </c>
      <c r="C292" s="132" t="str">
        <f>'1-Step 1-L-Year'!C292</f>
        <v>Net taxes on production</v>
      </c>
      <c r="D292" s="133"/>
      <c r="E292" s="122" t="str">
        <f t="shared" si="4"/>
        <v/>
      </c>
      <c r="F292" s="33"/>
      <c r="G292" s="123" t="e">
        <f>IF(ABS(Total_Discrepancy)&lt;Threshhold,'1-Step 1-L-Year'!E292,"")</f>
        <v>#VALUE!</v>
      </c>
    </row>
    <row r="293" spans="2:7" outlineLevel="3">
      <c r="B293" s="136">
        <f>'1-Step 1-L-Year'!B293</f>
        <v>1302241</v>
      </c>
      <c r="C293" s="175" t="str">
        <f>'1-Step 1-L-Year'!C293</f>
        <v>Net taxes on production</v>
      </c>
      <c r="D293" s="176"/>
      <c r="E293" s="122" t="str">
        <f t="shared" si="4"/>
        <v/>
      </c>
      <c r="F293" s="33"/>
      <c r="G293" s="123" t="e">
        <f>IF(ABS(Total_Discrepancy)&lt;Threshhold,'1-Step 1-L-Year'!E293,"")</f>
        <v>#VALUE!</v>
      </c>
    </row>
    <row r="294" spans="2:7" outlineLevel="3">
      <c r="B294" s="136">
        <f>'1-Step 1-L-Year'!B294</f>
        <v>130225</v>
      </c>
      <c r="C294" s="132" t="str">
        <f>'1-Step 1-L-Year'!C294</f>
        <v>Receipts from sales</v>
      </c>
      <c r="D294" s="133"/>
      <c r="E294" s="122" t="str">
        <f t="shared" si="4"/>
        <v/>
      </c>
      <c r="F294" s="33"/>
      <c r="G294" s="123" t="e">
        <f>IF(ABS(Total_Discrepancy)&lt;Threshhold,'1-Step 1-L-Year'!E294,"")</f>
        <v>#VALUE!</v>
      </c>
    </row>
    <row r="295" spans="2:7" outlineLevel="3">
      <c r="B295" s="136">
        <f>'1-Step 1-L-Year'!B295</f>
        <v>1302251</v>
      </c>
      <c r="C295" s="175" t="str">
        <f>'1-Step 1-L-Year'!C295</f>
        <v>Receipts from sales</v>
      </c>
      <c r="D295" s="176"/>
      <c r="E295" s="122" t="str">
        <f t="shared" si="4"/>
        <v/>
      </c>
      <c r="F295" s="33"/>
      <c r="G295" s="123" t="e">
        <f>IF(ABS(Total_Discrepancy)&lt;Threshhold,'1-Step 1-L-Year'!E295,"")</f>
        <v>#VALUE!</v>
      </c>
    </row>
    <row r="296" spans="2:7" s="36" customFormat="1" ht="20.100000000000001" customHeight="1" outlineLevel="1">
      <c r="B296" s="136">
        <f>'1-Step 1-L-Year'!B296</f>
        <v>130300</v>
      </c>
      <c r="C296" s="157" t="str">
        <f>'1-Step 1-L-Year'!C296</f>
        <v>RECREATION AND CULTURE</v>
      </c>
      <c r="D296" s="158"/>
      <c r="E296" s="122" t="str">
        <f t="shared" si="4"/>
        <v/>
      </c>
      <c r="F296" s="33"/>
      <c r="G296" s="123" t="e">
        <f>IF(ABS(Total_Discrepancy)&lt;Threshhold,'1-Step 1-L-Year'!E296,"")</f>
        <v>#VALUE!</v>
      </c>
    </row>
    <row r="297" spans="2:7" ht="12.75" customHeight="1" outlineLevel="2">
      <c r="B297" s="136">
        <f>'1-Step 1-L-Year'!B297</f>
        <v>130310</v>
      </c>
      <c r="C297" s="130" t="str">
        <f>'1-Step 1-L-Year'!C297</f>
        <v>RECREATION AND CULTURE</v>
      </c>
      <c r="D297" s="131"/>
      <c r="E297" s="122" t="str">
        <f t="shared" si="4"/>
        <v/>
      </c>
      <c r="F297" s="33"/>
      <c r="G297" s="123" t="e">
        <f>IF(ABS(Total_Discrepancy)&lt;Threshhold,'1-Step 1-L-Year'!E297,"")</f>
        <v>#VALUE!</v>
      </c>
    </row>
    <row r="298" spans="2:7" outlineLevel="3">
      <c r="B298" s="136">
        <f>'1-Step 1-L-Year'!B298</f>
        <v>130311</v>
      </c>
      <c r="C298" s="132" t="str">
        <f>'1-Step 1-L-Year'!C298</f>
        <v xml:space="preserve">Recreation and culture </v>
      </c>
      <c r="D298" s="133"/>
      <c r="E298" s="122" t="str">
        <f t="shared" si="4"/>
        <v/>
      </c>
      <c r="F298" s="33"/>
      <c r="G298" s="123" t="e">
        <f>IF(ABS(Total_Discrepancy)&lt;Threshhold,'1-Step 1-L-Year'!E298,"")</f>
        <v>#VALUE!</v>
      </c>
    </row>
    <row r="299" spans="2:7" outlineLevel="3">
      <c r="B299" s="136">
        <f>'1-Step 1-L-Year'!B299</f>
        <v>1303111</v>
      </c>
      <c r="C299" s="175" t="str">
        <f>'1-Step 1-L-Year'!C299</f>
        <v>Recreation and culture</v>
      </c>
      <c r="D299" s="176"/>
      <c r="E299" s="122" t="str">
        <f t="shared" si="4"/>
        <v/>
      </c>
      <c r="F299" s="33"/>
      <c r="G299" s="123" t="e">
        <f>IF(ABS(Total_Discrepancy)&lt;Threshhold,'1-Step 1-L-Year'!E299,"")</f>
        <v>#VALUE!</v>
      </c>
    </row>
    <row r="300" spans="2:7" s="36" customFormat="1" ht="20.100000000000001" customHeight="1" outlineLevel="1">
      <c r="B300" s="136">
        <f>'1-Step 1-L-Year'!B300</f>
        <v>130400</v>
      </c>
      <c r="C300" s="157" t="str">
        <f>'1-Step 1-L-Year'!C300</f>
        <v>EDUCATION</v>
      </c>
      <c r="D300" s="158"/>
      <c r="E300" s="122" t="str">
        <f t="shared" si="4"/>
        <v/>
      </c>
      <c r="F300" s="33"/>
      <c r="G300" s="123" t="e">
        <f>IF(ABS(Total_Discrepancy)&lt;Threshhold,'1-Step 1-L-Year'!E300,"")</f>
        <v>#VALUE!</v>
      </c>
    </row>
    <row r="301" spans="2:7" ht="12.75" customHeight="1" outlineLevel="2">
      <c r="B301" s="136">
        <f>'1-Step 1-L-Year'!B301</f>
        <v>130410</v>
      </c>
      <c r="C301" s="130" t="str">
        <f>'1-Step 1-L-Year'!C301</f>
        <v>EDUCATION BENEFITS AND REIMBURSEMENTS</v>
      </c>
      <c r="D301" s="131"/>
      <c r="E301" s="122" t="str">
        <f t="shared" si="4"/>
        <v/>
      </c>
      <c r="F301" s="33"/>
      <c r="G301" s="123" t="e">
        <f>IF(ABS(Total_Discrepancy)&lt;Threshhold,'1-Step 1-L-Year'!E301,"")</f>
        <v>#VALUE!</v>
      </c>
    </row>
    <row r="302" spans="2:7" outlineLevel="3">
      <c r="B302" s="136">
        <f>'1-Step 1-L-Year'!B302</f>
        <v>130411</v>
      </c>
      <c r="C302" s="132" t="str">
        <f>'1-Step 1-L-Year'!C302</f>
        <v>Education benefits and reimbursements</v>
      </c>
      <c r="D302" s="133"/>
      <c r="E302" s="122" t="str">
        <f t="shared" si="4"/>
        <v/>
      </c>
      <c r="F302" s="33"/>
      <c r="G302" s="123" t="e">
        <f>IF(ABS(Total_Discrepancy)&lt;Threshhold,'1-Step 1-L-Year'!E302,"")</f>
        <v>#VALUE!</v>
      </c>
    </row>
    <row r="303" spans="2:7" outlineLevel="3">
      <c r="B303" s="136">
        <f>'1-Step 1-L-Year'!B303</f>
        <v>1304111</v>
      </c>
      <c r="C303" s="175" t="str">
        <f>'1-Step 1-L-Year'!C303</f>
        <v>Education benefits and reimbursements</v>
      </c>
      <c r="D303" s="176"/>
      <c r="E303" s="122" t="str">
        <f t="shared" si="4"/>
        <v/>
      </c>
      <c r="F303" s="33"/>
      <c r="G303" s="123" t="e">
        <f>IF(ABS(Total_Discrepancy)&lt;Threshhold,'1-Step 1-L-Year'!E303,"")</f>
        <v>#VALUE!</v>
      </c>
    </row>
    <row r="304" spans="2:7" ht="12.75" customHeight="1" outlineLevel="2">
      <c r="B304" s="136">
        <f>'1-Step 1-L-Year'!B304</f>
        <v>130420</v>
      </c>
      <c r="C304" s="130" t="str">
        <f>'1-Step 1-L-Year'!C304</f>
        <v>PRODUCTION OF EDUCATION SERVICES</v>
      </c>
      <c r="D304" s="131"/>
      <c r="E304" s="122" t="str">
        <f t="shared" si="4"/>
        <v/>
      </c>
      <c r="F304" s="33"/>
      <c r="G304" s="123" t="e">
        <f>IF(ABS(Total_Discrepancy)&lt;Threshhold,'1-Step 1-L-Year'!E304,"")</f>
        <v>#VALUE!</v>
      </c>
    </row>
    <row r="305" spans="2:7" outlineLevel="3">
      <c r="B305" s="136">
        <f>'1-Step 1-L-Year'!B305</f>
        <v>130421</v>
      </c>
      <c r="C305" s="132" t="str">
        <f>'1-Step 1-L-Year'!C305</f>
        <v xml:space="preserve">Compensation of employees </v>
      </c>
      <c r="D305" s="133"/>
      <c r="E305" s="122" t="str">
        <f t="shared" si="4"/>
        <v/>
      </c>
      <c r="F305" s="33"/>
      <c r="G305" s="123" t="e">
        <f>IF(ABS(Total_Discrepancy)&lt;Threshhold,'1-Step 1-L-Year'!E305,"")</f>
        <v>#VALUE!</v>
      </c>
    </row>
    <row r="306" spans="2:7" outlineLevel="3">
      <c r="B306" s="136">
        <f>'1-Step 1-L-Year'!B306</f>
        <v>1304211</v>
      </c>
      <c r="C306" s="175" t="str">
        <f>'1-Step 1-L-Year'!C306</f>
        <v>Compensation of employees</v>
      </c>
      <c r="D306" s="176"/>
      <c r="E306" s="122" t="str">
        <f t="shared" si="4"/>
        <v/>
      </c>
      <c r="F306" s="33"/>
      <c r="G306" s="123" t="e">
        <f>IF(ABS(Total_Discrepancy)&lt;Threshhold,'1-Step 1-L-Year'!E306,"")</f>
        <v>#VALUE!</v>
      </c>
    </row>
    <row r="307" spans="2:7" outlineLevel="3">
      <c r="B307" s="136">
        <f>'1-Step 1-L-Year'!B307</f>
        <v>130422</v>
      </c>
      <c r="C307" s="132" t="str">
        <f>'1-Step 1-L-Year'!C307</f>
        <v>Intermediate consumption</v>
      </c>
      <c r="D307" s="133"/>
      <c r="E307" s="122" t="str">
        <f t="shared" si="4"/>
        <v/>
      </c>
      <c r="F307" s="33"/>
      <c r="G307" s="123" t="e">
        <f>IF(ABS(Total_Discrepancy)&lt;Threshhold,'1-Step 1-L-Year'!E307,"")</f>
        <v>#VALUE!</v>
      </c>
    </row>
    <row r="308" spans="2:7" outlineLevel="3">
      <c r="B308" s="136">
        <f>'1-Step 1-L-Year'!B308</f>
        <v>1304221</v>
      </c>
      <c r="C308" s="175" t="str">
        <f>'1-Step 1-L-Year'!C308</f>
        <v>Intermediate consumption</v>
      </c>
      <c r="D308" s="176"/>
      <c r="E308" s="122" t="str">
        <f t="shared" si="4"/>
        <v/>
      </c>
      <c r="F308" s="33"/>
      <c r="G308" s="123" t="e">
        <f>IF(ABS(Total_Discrepancy)&lt;Threshhold,'1-Step 1-L-Year'!E308,"")</f>
        <v>#VALUE!</v>
      </c>
    </row>
    <row r="309" spans="2:7" outlineLevel="3">
      <c r="B309" s="136">
        <f>'1-Step 1-L-Year'!B309</f>
        <v>130423</v>
      </c>
      <c r="C309" s="132" t="str">
        <f>'1-Step 1-L-Year'!C309</f>
        <v>Gross operating surplus</v>
      </c>
      <c r="D309" s="133"/>
      <c r="E309" s="122" t="str">
        <f t="shared" si="4"/>
        <v/>
      </c>
      <c r="F309" s="33"/>
      <c r="G309" s="123" t="e">
        <f>IF(ABS(Total_Discrepancy)&lt;Threshhold,'1-Step 1-L-Year'!E309,"")</f>
        <v>#VALUE!</v>
      </c>
    </row>
    <row r="310" spans="2:7" outlineLevel="3">
      <c r="B310" s="136">
        <f>'1-Step 1-L-Year'!B310</f>
        <v>1304231</v>
      </c>
      <c r="C310" s="175" t="str">
        <f>'1-Step 1-L-Year'!C310</f>
        <v>Gross operating surplus</v>
      </c>
      <c r="D310" s="176"/>
      <c r="E310" s="122" t="str">
        <f t="shared" si="4"/>
        <v/>
      </c>
      <c r="F310" s="33"/>
      <c r="G310" s="123" t="e">
        <f>IF(ABS(Total_Discrepancy)&lt;Threshhold,'1-Step 1-L-Year'!E310,"")</f>
        <v>#VALUE!</v>
      </c>
    </row>
    <row r="311" spans="2:7" outlineLevel="3">
      <c r="B311" s="136">
        <f>'1-Step 1-L-Year'!B311</f>
        <v>130424</v>
      </c>
      <c r="C311" s="132" t="str">
        <f>'1-Step 1-L-Year'!C311</f>
        <v>Net taxes on production</v>
      </c>
      <c r="D311" s="133"/>
      <c r="E311" s="122" t="str">
        <f t="shared" si="4"/>
        <v/>
      </c>
      <c r="F311" s="33"/>
      <c r="G311" s="123" t="e">
        <f>IF(ABS(Total_Discrepancy)&lt;Threshhold,'1-Step 1-L-Year'!E311,"")</f>
        <v>#VALUE!</v>
      </c>
    </row>
    <row r="312" spans="2:7" outlineLevel="3">
      <c r="B312" s="136">
        <f>'1-Step 1-L-Year'!B312</f>
        <v>1304241</v>
      </c>
      <c r="C312" s="175" t="str">
        <f>'1-Step 1-L-Year'!C312</f>
        <v>Net taxes on production</v>
      </c>
      <c r="D312" s="176"/>
      <c r="E312" s="122" t="str">
        <f t="shared" si="4"/>
        <v/>
      </c>
      <c r="F312" s="33"/>
      <c r="G312" s="123" t="e">
        <f>IF(ABS(Total_Discrepancy)&lt;Threshhold,'1-Step 1-L-Year'!E312,"")</f>
        <v>#VALUE!</v>
      </c>
    </row>
    <row r="313" spans="2:7" outlineLevel="3">
      <c r="B313" s="136">
        <f>'1-Step 1-L-Year'!B313</f>
        <v>130425</v>
      </c>
      <c r="C313" s="132" t="str">
        <f>'1-Step 1-L-Year'!C313</f>
        <v>Receipts from sales</v>
      </c>
      <c r="D313" s="133"/>
      <c r="E313" s="122" t="str">
        <f t="shared" si="4"/>
        <v/>
      </c>
      <c r="F313" s="33"/>
      <c r="G313" s="123" t="e">
        <f>IF(ABS(Total_Discrepancy)&lt;Threshhold,'1-Step 1-L-Year'!E313,"")</f>
        <v>#VALUE!</v>
      </c>
    </row>
    <row r="314" spans="2:7" outlineLevel="3">
      <c r="B314" s="136">
        <f>'1-Step 1-L-Year'!B314</f>
        <v>1304251</v>
      </c>
      <c r="C314" s="175" t="str">
        <f>'1-Step 1-L-Year'!C314</f>
        <v>Receipt from sales</v>
      </c>
      <c r="D314" s="176"/>
      <c r="E314" s="122" t="str">
        <f t="shared" si="4"/>
        <v/>
      </c>
      <c r="F314" s="33"/>
      <c r="G314" s="123" t="e">
        <f>IF(ABS(Total_Discrepancy)&lt;Threshhold,'1-Step 1-L-Year'!E314,"")</f>
        <v>#VALUE!</v>
      </c>
    </row>
    <row r="315" spans="2:7" s="36" customFormat="1" ht="20.100000000000001" customHeight="1" outlineLevel="1">
      <c r="B315" s="136">
        <f>'1-Step 1-L-Year'!B315</f>
        <v>130500</v>
      </c>
      <c r="C315" s="179" t="str">
        <f>'1-Step 1-L-Year'!C315</f>
        <v>SOCIAL PROTECTION</v>
      </c>
      <c r="D315" s="180"/>
      <c r="E315" s="122" t="str">
        <f t="shared" si="4"/>
        <v/>
      </c>
      <c r="F315" s="33"/>
      <c r="G315" s="123" t="e">
        <f>IF(ABS(Total_Discrepancy)&lt;Threshhold,'1-Step 1-L-Year'!E315,"")</f>
        <v>#VALUE!</v>
      </c>
    </row>
    <row r="316" spans="2:7" ht="12.75" customHeight="1" outlineLevel="2">
      <c r="B316" s="136">
        <f>'1-Step 1-L-Year'!B316</f>
        <v>130510</v>
      </c>
      <c r="C316" s="130" t="str">
        <f>'1-Step 1-L-Year'!C316</f>
        <v>SOCIAL PROTECTION</v>
      </c>
      <c r="D316" s="131"/>
      <c r="E316" s="122" t="str">
        <f t="shared" si="4"/>
        <v/>
      </c>
      <c r="F316" s="33"/>
      <c r="G316" s="123" t="e">
        <f>IF(ABS(Total_Discrepancy)&lt;Threshhold,'1-Step 1-L-Year'!E316,"")</f>
        <v>#VALUE!</v>
      </c>
    </row>
    <row r="317" spans="2:7" outlineLevel="3">
      <c r="B317" s="136">
        <f>'1-Step 1-L-Year'!B317</f>
        <v>130511</v>
      </c>
      <c r="C317" s="132" t="str">
        <f>'1-Step 1-L-Year'!C317</f>
        <v xml:space="preserve">Social protection </v>
      </c>
      <c r="D317" s="133"/>
      <c r="E317" s="122" t="str">
        <f t="shared" si="4"/>
        <v/>
      </c>
      <c r="F317" s="33"/>
      <c r="G317" s="123" t="e">
        <f>IF(ABS(Total_Discrepancy)&lt;Threshhold,'1-Step 1-L-Year'!E317,"")</f>
        <v>#VALUE!</v>
      </c>
    </row>
    <row r="318" spans="2:7" outlineLevel="3">
      <c r="B318" s="136">
        <f>'1-Step 1-L-Year'!B318</f>
        <v>1305111</v>
      </c>
      <c r="C318" s="175" t="str">
        <f>'1-Step 1-L-Year'!C318</f>
        <v>Social protection</v>
      </c>
      <c r="D318" s="176"/>
      <c r="E318" s="122" t="str">
        <f t="shared" si="4"/>
        <v/>
      </c>
      <c r="F318" s="33"/>
      <c r="G318" s="123" t="e">
        <f>IF(ABS(Total_Discrepancy)&lt;Threshhold,'1-Step 1-L-Year'!E318,"")</f>
        <v>#VALUE!</v>
      </c>
    </row>
    <row r="319" spans="2:7" ht="27" customHeight="1" outlineLevel="2">
      <c r="B319" s="136">
        <f>'1-Step 1-L-Year'!B319</f>
        <v>140000</v>
      </c>
      <c r="C319" s="120" t="str">
        <f>'1-Step 1-L-Year'!C319</f>
        <v>COLLECTIVE CONSUMPTION EXPENDITURE BY GOVERNMENT</v>
      </c>
      <c r="D319" s="121"/>
      <c r="E319" s="122" t="str">
        <f t="shared" si="4"/>
        <v/>
      </c>
      <c r="F319" s="33"/>
      <c r="G319" s="123" t="e">
        <f>IF(ABS(Total_Discrepancy)&lt;Threshhold,'1-Step 1-L-Year'!E319,"")</f>
        <v>#VALUE!</v>
      </c>
    </row>
    <row r="320" spans="2:7" s="36" customFormat="1" ht="20.100000000000001" customHeight="1" outlineLevel="2">
      <c r="B320" s="136">
        <f>'1-Step 1-L-Year'!B320</f>
        <v>140100</v>
      </c>
      <c r="C320" s="157" t="str">
        <f>'1-Step 1-L-Year'!C320</f>
        <v>COLLECTIVE SERVICES</v>
      </c>
      <c r="D320" s="158"/>
      <c r="E320" s="122" t="str">
        <f t="shared" si="4"/>
        <v/>
      </c>
      <c r="F320" s="33"/>
      <c r="G320" s="123" t="e">
        <f>IF(ABS(Total_Discrepancy)&lt;Threshhold,'1-Step 1-L-Year'!E320,"")</f>
        <v>#VALUE!</v>
      </c>
    </row>
    <row r="321" spans="2:7" ht="12.75" customHeight="1" outlineLevel="2">
      <c r="B321" s="136">
        <f>'1-Step 1-L-Year'!B321</f>
        <v>140110</v>
      </c>
      <c r="C321" s="130" t="str">
        <f>'1-Step 1-L-Year'!C321</f>
        <v>COLLECTIVE SERVICES</v>
      </c>
      <c r="D321" s="131"/>
      <c r="E321" s="122" t="str">
        <f t="shared" si="4"/>
        <v/>
      </c>
      <c r="F321" s="33"/>
      <c r="G321" s="123" t="e">
        <f>IF(ABS(Total_Discrepancy)&lt;Threshhold,'1-Step 1-L-Year'!E321,"")</f>
        <v>#VALUE!</v>
      </c>
    </row>
    <row r="322" spans="2:7" outlineLevel="3">
      <c r="B322" s="136">
        <f>'1-Step 1-L-Year'!B322</f>
        <v>140111</v>
      </c>
      <c r="C322" s="132" t="str">
        <f>'1-Step 1-L-Year'!C322</f>
        <v>Compensation of employees</v>
      </c>
      <c r="D322" s="133"/>
      <c r="E322" s="122" t="str">
        <f t="shared" si="4"/>
        <v/>
      </c>
      <c r="F322" s="33"/>
      <c r="G322" s="123" t="e">
        <f>IF(ABS(Total_Discrepancy)&lt;Threshhold,'1-Step 1-L-Year'!E322,"")</f>
        <v>#VALUE!</v>
      </c>
    </row>
    <row r="323" spans="2:7" outlineLevel="3">
      <c r="B323" s="136">
        <f>'1-Step 1-L-Year'!B323</f>
        <v>1401111</v>
      </c>
      <c r="C323" s="175" t="str">
        <f>'1-Step 1-L-Year'!C323</f>
        <v>Compensation of employees</v>
      </c>
      <c r="D323" s="176"/>
      <c r="E323" s="122" t="str">
        <f t="shared" si="4"/>
        <v/>
      </c>
      <c r="F323" s="33"/>
      <c r="G323" s="123" t="e">
        <f>IF(ABS(Total_Discrepancy)&lt;Threshhold,'1-Step 1-L-Year'!E323,"")</f>
        <v>#VALUE!</v>
      </c>
    </row>
    <row r="324" spans="2:7" outlineLevel="3">
      <c r="B324" s="136">
        <f>'1-Step 1-L-Year'!B324</f>
        <v>140112</v>
      </c>
      <c r="C324" s="132" t="str">
        <f>'1-Step 1-L-Year'!C324</f>
        <v>Intermediate consumption</v>
      </c>
      <c r="D324" s="133"/>
      <c r="E324" s="122" t="str">
        <f t="shared" si="4"/>
        <v/>
      </c>
      <c r="F324" s="33"/>
      <c r="G324" s="123" t="e">
        <f>IF(ABS(Total_Discrepancy)&lt;Threshhold,'1-Step 1-L-Year'!E324,"")</f>
        <v>#VALUE!</v>
      </c>
    </row>
    <row r="325" spans="2:7" outlineLevel="3">
      <c r="B325" s="136">
        <f>'1-Step 1-L-Year'!B325</f>
        <v>1401121</v>
      </c>
      <c r="C325" s="175" t="str">
        <f>'1-Step 1-L-Year'!C325</f>
        <v>Intermediate consumption</v>
      </c>
      <c r="D325" s="176"/>
      <c r="E325" s="122" t="str">
        <f t="shared" si="4"/>
        <v/>
      </c>
      <c r="F325" s="33"/>
      <c r="G325" s="123" t="e">
        <f>IF(ABS(Total_Discrepancy)&lt;Threshhold,'1-Step 1-L-Year'!E325,"")</f>
        <v>#VALUE!</v>
      </c>
    </row>
    <row r="326" spans="2:7" outlineLevel="3">
      <c r="B326" s="136">
        <f>'1-Step 1-L-Year'!B326</f>
        <v>140113</v>
      </c>
      <c r="C326" s="132" t="str">
        <f>'1-Step 1-L-Year'!C326</f>
        <v>Gross operating surplus</v>
      </c>
      <c r="D326" s="133"/>
      <c r="E326" s="122" t="str">
        <f t="shared" si="4"/>
        <v/>
      </c>
      <c r="F326" s="33"/>
      <c r="G326" s="123" t="e">
        <f>IF(ABS(Total_Discrepancy)&lt;Threshhold,'1-Step 1-L-Year'!E326,"")</f>
        <v>#VALUE!</v>
      </c>
    </row>
    <row r="327" spans="2:7" outlineLevel="3">
      <c r="B327" s="136">
        <f>'1-Step 1-L-Year'!B327</f>
        <v>1401131</v>
      </c>
      <c r="C327" s="134" t="str">
        <f>'1-Step 1-L-Year'!C327</f>
        <v>Gross operating surplus</v>
      </c>
      <c r="D327" s="135"/>
      <c r="E327" s="122" t="str">
        <f t="shared" si="4"/>
        <v/>
      </c>
      <c r="F327" s="33"/>
      <c r="G327" s="123" t="e">
        <f>IF(ABS(Total_Discrepancy)&lt;Threshhold,'1-Step 1-L-Year'!E327,"")</f>
        <v>#VALUE!</v>
      </c>
    </row>
    <row r="328" spans="2:7" outlineLevel="3">
      <c r="B328" s="136">
        <f>'1-Step 1-L-Year'!B328</f>
        <v>140114</v>
      </c>
      <c r="C328" s="132" t="str">
        <f>'1-Step 1-L-Year'!C328</f>
        <v>Net taxes on production</v>
      </c>
      <c r="D328" s="133"/>
      <c r="E328" s="122" t="str">
        <f t="shared" si="4"/>
        <v/>
      </c>
      <c r="F328" s="33"/>
      <c r="G328" s="123" t="e">
        <f>IF(ABS(Total_Discrepancy)&lt;Threshhold,'1-Step 1-L-Year'!E328,"")</f>
        <v>#VALUE!</v>
      </c>
    </row>
    <row r="329" spans="2:7" outlineLevel="3">
      <c r="B329" s="136">
        <f>'1-Step 1-L-Year'!B329</f>
        <v>1401141</v>
      </c>
      <c r="C329" s="175" t="str">
        <f>'1-Step 1-L-Year'!C329</f>
        <v>Net taxes on production</v>
      </c>
      <c r="D329" s="176"/>
      <c r="E329" s="122" t="str">
        <f t="shared" ref="E329:E381" si="5">IF(ISERROR(G329),"",G329)</f>
        <v/>
      </c>
      <c r="F329" s="33"/>
      <c r="G329" s="123" t="e">
        <f>IF(ABS(Total_Discrepancy)&lt;Threshhold,'1-Step 1-L-Year'!E329,"")</f>
        <v>#VALUE!</v>
      </c>
    </row>
    <row r="330" spans="2:7" outlineLevel="3">
      <c r="B330" s="136">
        <f>'1-Step 1-L-Year'!B330</f>
        <v>140115</v>
      </c>
      <c r="C330" s="132" t="str">
        <f>'1-Step 1-L-Year'!C330</f>
        <v>Receipts from sales</v>
      </c>
      <c r="D330" s="133"/>
      <c r="E330" s="122" t="str">
        <f t="shared" si="5"/>
        <v/>
      </c>
      <c r="F330" s="33"/>
      <c r="G330" s="123" t="e">
        <f>IF(ABS(Total_Discrepancy)&lt;Threshhold,'1-Step 1-L-Year'!E330,"")</f>
        <v>#VALUE!</v>
      </c>
    </row>
    <row r="331" spans="2:7" outlineLevel="3">
      <c r="B331" s="136">
        <f>'1-Step 1-L-Year'!B331</f>
        <v>1401151</v>
      </c>
      <c r="C331" s="175" t="str">
        <f>'1-Step 1-L-Year'!C331</f>
        <v>Receipts from sales</v>
      </c>
      <c r="D331" s="176"/>
      <c r="E331" s="122" t="str">
        <f t="shared" si="5"/>
        <v/>
      </c>
      <c r="F331" s="33"/>
      <c r="G331" s="123" t="e">
        <f>IF(ABS(Total_Discrepancy)&lt;Threshhold,'1-Step 1-L-Year'!E331,"")</f>
        <v>#VALUE!</v>
      </c>
    </row>
    <row r="332" spans="2:7" ht="27" customHeight="1" outlineLevel="1">
      <c r="B332" s="136">
        <f>'1-Step 1-L-Year'!B332</f>
        <v>150000</v>
      </c>
      <c r="C332" s="120" t="str">
        <f>'1-Step 1-L-Year'!C332</f>
        <v>GROSS FIXED CAPITAL FORMATION</v>
      </c>
      <c r="D332" s="121"/>
      <c r="E332" s="122" t="str">
        <f t="shared" si="5"/>
        <v/>
      </c>
      <c r="F332" s="33"/>
      <c r="G332" s="123" t="e">
        <f>IF(ABS(Total_Discrepancy)&lt;Threshhold,'1-Step 1-L-Year'!E332,"")</f>
        <v>#VALUE!</v>
      </c>
    </row>
    <row r="333" spans="2:7" s="36" customFormat="1" ht="20.100000000000001" customHeight="1" outlineLevel="1">
      <c r="B333" s="136">
        <f>'1-Step 1-L-Year'!B333</f>
        <v>150100</v>
      </c>
      <c r="C333" s="127" t="str">
        <f>'1-Step 1-L-Year'!C333</f>
        <v>MACHINERY AND EQUIPMENT</v>
      </c>
      <c r="D333" s="128"/>
      <c r="E333" s="122" t="str">
        <f t="shared" si="5"/>
        <v/>
      </c>
      <c r="F333" s="33"/>
      <c r="G333" s="123" t="e">
        <f>IF(ABS(Total_Discrepancy)&lt;Threshhold,'1-Step 1-L-Year'!E333,"")</f>
        <v>#VALUE!</v>
      </c>
    </row>
    <row r="334" spans="2:7" ht="12.75" customHeight="1" outlineLevel="2">
      <c r="B334" s="136">
        <f>'1-Step 1-L-Year'!B334</f>
        <v>150110</v>
      </c>
      <c r="C334" s="130" t="str">
        <f>'1-Step 1-L-Year'!C334</f>
        <v>METAL PRODUCTS AND EQUIPMENT</v>
      </c>
      <c r="D334" s="131"/>
      <c r="E334" s="122" t="str">
        <f t="shared" si="5"/>
        <v/>
      </c>
      <c r="F334" s="33"/>
      <c r="G334" s="123" t="e">
        <f>IF(ABS(Total_Discrepancy)&lt;Threshhold,'1-Step 1-L-Year'!E334,"")</f>
        <v>#VALUE!</v>
      </c>
    </row>
    <row r="335" spans="2:7" outlineLevel="3">
      <c r="B335" s="136">
        <f>'1-Step 1-L-Year'!B335</f>
        <v>150111</v>
      </c>
      <c r="C335" s="132" t="str">
        <f>'1-Step 1-L-Year'!C335</f>
        <v xml:space="preserve">Fabricated metal products, except machinery and equipment </v>
      </c>
      <c r="D335" s="133"/>
      <c r="E335" s="122" t="str">
        <f t="shared" si="5"/>
        <v/>
      </c>
      <c r="F335" s="33"/>
      <c r="G335" s="123" t="e">
        <f>IF(ABS(Total_Discrepancy)&lt;Threshhold,'1-Step 1-L-Year'!E335,"")</f>
        <v>#VALUE!</v>
      </c>
    </row>
    <row r="336" spans="2:7" outlineLevel="3">
      <c r="B336" s="136">
        <f>'1-Step 1-L-Year'!B336</f>
        <v>1501111</v>
      </c>
      <c r="C336" s="175" t="str">
        <f>'1-Step 1-L-Year'!C336</f>
        <v>Fabricated metal products, except machinery and equipment</v>
      </c>
      <c r="D336" s="176"/>
      <c r="E336" s="122" t="str">
        <f t="shared" si="5"/>
        <v/>
      </c>
      <c r="F336" s="33"/>
      <c r="G336" s="123" t="e">
        <f>IF(ABS(Total_Discrepancy)&lt;Threshhold,'1-Step 1-L-Year'!E336,"")</f>
        <v>#VALUE!</v>
      </c>
    </row>
    <row r="337" spans="2:7" outlineLevel="3">
      <c r="B337" s="136">
        <f>'1-Step 1-L-Year'!B337</f>
        <v>150112</v>
      </c>
      <c r="C337" s="132" t="str">
        <f>'1-Step 1-L-Year'!C337</f>
        <v xml:space="preserve">General purpose machinery </v>
      </c>
      <c r="D337" s="133"/>
      <c r="E337" s="122" t="str">
        <f t="shared" si="5"/>
        <v/>
      </c>
      <c r="F337" s="33"/>
      <c r="G337" s="123" t="e">
        <f>IF(ABS(Total_Discrepancy)&lt;Threshhold,'1-Step 1-L-Year'!E337,"")</f>
        <v>#VALUE!</v>
      </c>
    </row>
    <row r="338" spans="2:7" outlineLevel="3">
      <c r="B338" s="136">
        <f>'1-Step 1-L-Year'!B338</f>
        <v>1501121</v>
      </c>
      <c r="C338" s="175" t="str">
        <f>'1-Step 1-L-Year'!C338</f>
        <v>General purpose machinery</v>
      </c>
      <c r="D338" s="176"/>
      <c r="E338" s="122" t="str">
        <f t="shared" si="5"/>
        <v/>
      </c>
      <c r="F338" s="33"/>
      <c r="G338" s="123" t="e">
        <f>IF(ABS(Total_Discrepancy)&lt;Threshhold,'1-Step 1-L-Year'!E338,"")</f>
        <v>#VALUE!</v>
      </c>
    </row>
    <row r="339" spans="2:7" outlineLevel="3">
      <c r="B339" s="136">
        <f>'1-Step 1-L-Year'!B339</f>
        <v>150113</v>
      </c>
      <c r="C339" s="132" t="str">
        <f>'1-Step 1-L-Year'!C339</f>
        <v xml:space="preserve">Special purpose machinery </v>
      </c>
      <c r="D339" s="133"/>
      <c r="E339" s="122" t="str">
        <f t="shared" si="5"/>
        <v/>
      </c>
      <c r="F339" s="33"/>
      <c r="G339" s="123" t="e">
        <f>IF(ABS(Total_Discrepancy)&lt;Threshhold,'1-Step 1-L-Year'!E339,"")</f>
        <v>#VALUE!</v>
      </c>
    </row>
    <row r="340" spans="2:7" outlineLevel="3">
      <c r="B340" s="136">
        <f>'1-Step 1-L-Year'!B340</f>
        <v>1501131</v>
      </c>
      <c r="C340" s="175" t="str">
        <f>'1-Step 1-L-Year'!C340</f>
        <v>Special purpose machinery</v>
      </c>
      <c r="D340" s="176"/>
      <c r="E340" s="122" t="str">
        <f t="shared" si="5"/>
        <v/>
      </c>
      <c r="F340" s="33"/>
      <c r="G340" s="123" t="e">
        <f>IF(ABS(Total_Discrepancy)&lt;Threshhold,'1-Step 1-L-Year'!E340,"")</f>
        <v>#VALUE!</v>
      </c>
    </row>
    <row r="341" spans="2:7" outlineLevel="3">
      <c r="B341" s="136">
        <f>'1-Step 1-L-Year'!B341</f>
        <v>150114</v>
      </c>
      <c r="C341" s="132" t="str">
        <f>'1-Step 1-L-Year'!C341</f>
        <v xml:space="preserve">Electrical and optical equipment </v>
      </c>
      <c r="D341" s="133"/>
      <c r="E341" s="122" t="str">
        <f t="shared" si="5"/>
        <v/>
      </c>
      <c r="F341" s="33"/>
      <c r="G341" s="123" t="e">
        <f>IF(ABS(Total_Discrepancy)&lt;Threshhold,'1-Step 1-L-Year'!E341,"")</f>
        <v>#VALUE!</v>
      </c>
    </row>
    <row r="342" spans="2:7" outlineLevel="3">
      <c r="B342" s="136">
        <f>'1-Step 1-L-Year'!B342</f>
        <v>1501141</v>
      </c>
      <c r="C342" s="175" t="str">
        <f>'1-Step 1-L-Year'!C342</f>
        <v>Electrical and optical equipment</v>
      </c>
      <c r="D342" s="176"/>
      <c r="E342" s="122" t="str">
        <f t="shared" si="5"/>
        <v/>
      </c>
      <c r="F342" s="33"/>
      <c r="G342" s="123" t="e">
        <f>IF(ABS(Total_Discrepancy)&lt;Threshhold,'1-Step 1-L-Year'!E342,"")</f>
        <v>#VALUE!</v>
      </c>
    </row>
    <row r="343" spans="2:7" outlineLevel="3">
      <c r="B343" s="136">
        <f>'1-Step 1-L-Year'!B343</f>
        <v>150115</v>
      </c>
      <c r="C343" s="132" t="str">
        <f>'1-Step 1-L-Year'!C343</f>
        <v xml:space="preserve">Other manufactured goods n.e.c. </v>
      </c>
      <c r="D343" s="133"/>
      <c r="E343" s="122" t="str">
        <f t="shared" si="5"/>
        <v/>
      </c>
      <c r="F343" s="33"/>
      <c r="G343" s="123" t="e">
        <f>IF(ABS(Total_Discrepancy)&lt;Threshhold,'1-Step 1-L-Year'!E343,"")</f>
        <v>#VALUE!</v>
      </c>
    </row>
    <row r="344" spans="2:7" outlineLevel="3">
      <c r="B344" s="136">
        <f>'1-Step 1-L-Year'!B344</f>
        <v>1501151</v>
      </c>
      <c r="C344" s="175" t="str">
        <f>'1-Step 1-L-Year'!C344</f>
        <v>Other manufactured goods n.e.c.</v>
      </c>
      <c r="D344" s="176"/>
      <c r="E344" s="122" t="str">
        <f t="shared" si="5"/>
        <v/>
      </c>
      <c r="F344" s="33"/>
      <c r="G344" s="123" t="e">
        <f>IF(ABS(Total_Discrepancy)&lt;Threshhold,'1-Step 1-L-Year'!E344,"")</f>
        <v>#VALUE!</v>
      </c>
    </row>
    <row r="345" spans="2:7" ht="12.75" customHeight="1" outlineLevel="2">
      <c r="B345" s="136">
        <f>'1-Step 1-L-Year'!B345</f>
        <v>150120</v>
      </c>
      <c r="C345" s="130" t="str">
        <f>'1-Step 1-L-Year'!C345</f>
        <v>TRANSPORT EQUIPMENT</v>
      </c>
      <c r="D345" s="131"/>
      <c r="E345" s="122" t="str">
        <f t="shared" si="5"/>
        <v/>
      </c>
      <c r="F345" s="33"/>
      <c r="G345" s="123" t="e">
        <f>IF(ABS(Total_Discrepancy)&lt;Threshhold,'1-Step 1-L-Year'!E345,"")</f>
        <v>#VALUE!</v>
      </c>
    </row>
    <row r="346" spans="2:7" outlineLevel="3">
      <c r="B346" s="136">
        <f>'1-Step 1-L-Year'!B346</f>
        <v>150121</v>
      </c>
      <c r="C346" s="132" t="str">
        <f>'1-Step 1-L-Year'!C346</f>
        <v xml:space="preserve">Road transport equipment </v>
      </c>
      <c r="D346" s="133"/>
      <c r="E346" s="122" t="str">
        <f t="shared" si="5"/>
        <v/>
      </c>
      <c r="F346" s="33"/>
      <c r="G346" s="123" t="e">
        <f>IF(ABS(Total_Discrepancy)&lt;Threshhold,'1-Step 1-L-Year'!E346,"")</f>
        <v>#VALUE!</v>
      </c>
    </row>
    <row r="347" spans="2:7" outlineLevel="3">
      <c r="B347" s="136">
        <f>'1-Step 1-L-Year'!B347</f>
        <v>1501211</v>
      </c>
      <c r="C347" s="175" t="str">
        <f>'1-Step 1-L-Year'!C347</f>
        <v>Motor vehicles, trailers and semi-trailers</v>
      </c>
      <c r="D347" s="176"/>
      <c r="E347" s="122" t="str">
        <f t="shared" si="5"/>
        <v/>
      </c>
      <c r="F347" s="33"/>
      <c r="G347" s="123" t="e">
        <f>IF(ABS(Total_Discrepancy)&lt;Threshhold,'1-Step 1-L-Year'!E347,"")</f>
        <v>#VALUE!</v>
      </c>
    </row>
    <row r="348" spans="2:7" outlineLevel="3">
      <c r="B348" s="136">
        <f>'1-Step 1-L-Year'!B348</f>
        <v>1501212</v>
      </c>
      <c r="C348" s="175" t="str">
        <f>'1-Step 1-L-Year'!C348</f>
        <v>Other road transport</v>
      </c>
      <c r="D348" s="176"/>
      <c r="E348" s="122" t="str">
        <f t="shared" si="5"/>
        <v/>
      </c>
      <c r="F348" s="33"/>
      <c r="G348" s="123" t="e">
        <f>IF(ABS(Total_Discrepancy)&lt;Threshhold,'1-Step 1-L-Year'!E348,"")</f>
        <v>#VALUE!</v>
      </c>
    </row>
    <row r="349" spans="2:7" outlineLevel="3">
      <c r="B349" s="136">
        <f>'1-Step 1-L-Year'!B349</f>
        <v>150122</v>
      </c>
      <c r="C349" s="132" t="str">
        <f>'1-Step 1-L-Year'!C349</f>
        <v xml:space="preserve">Other transport equipment </v>
      </c>
      <c r="D349" s="133"/>
      <c r="E349" s="122" t="str">
        <f t="shared" si="5"/>
        <v/>
      </c>
      <c r="F349" s="33"/>
      <c r="G349" s="123" t="e">
        <f>IF(ABS(Total_Discrepancy)&lt;Threshhold,'1-Step 1-L-Year'!E349,"")</f>
        <v>#VALUE!</v>
      </c>
    </row>
    <row r="350" spans="2:7" outlineLevel="3">
      <c r="B350" s="136">
        <f>'1-Step 1-L-Year'!B350</f>
        <v>1501221</v>
      </c>
      <c r="C350" s="175" t="str">
        <f>'1-Step 1-L-Year'!C350</f>
        <v>Other transport equipment</v>
      </c>
      <c r="D350" s="176"/>
      <c r="E350" s="122" t="str">
        <f t="shared" si="5"/>
        <v/>
      </c>
      <c r="F350" s="33"/>
      <c r="G350" s="123" t="e">
        <f>IF(ABS(Total_Discrepancy)&lt;Threshhold,'1-Step 1-L-Year'!E350,"")</f>
        <v>#VALUE!</v>
      </c>
    </row>
    <row r="351" spans="2:7" s="36" customFormat="1" ht="20.100000000000001" customHeight="1" outlineLevel="1">
      <c r="B351" s="136">
        <f>'1-Step 1-L-Year'!B351</f>
        <v>150200</v>
      </c>
      <c r="C351" s="127" t="str">
        <f>'1-Step 1-L-Year'!C351</f>
        <v>CONSTRUCTION</v>
      </c>
      <c r="D351" s="128"/>
      <c r="E351" s="122" t="str">
        <f t="shared" si="5"/>
        <v/>
      </c>
      <c r="F351" s="33"/>
      <c r="G351" s="123" t="e">
        <f>IF(ABS(Total_Discrepancy)&lt;Threshhold,'1-Step 1-L-Year'!E351,"")</f>
        <v>#VALUE!</v>
      </c>
    </row>
    <row r="352" spans="2:7" ht="12.75" customHeight="1" outlineLevel="2">
      <c r="B352" s="136">
        <f>'1-Step 1-L-Year'!B352</f>
        <v>150210</v>
      </c>
      <c r="C352" s="130" t="str">
        <f>'1-Step 1-L-Year'!C352</f>
        <v>RESIDENTIAL BUILDINGS</v>
      </c>
      <c r="D352" s="131"/>
      <c r="E352" s="122" t="str">
        <f t="shared" si="5"/>
        <v/>
      </c>
      <c r="F352" s="33"/>
      <c r="G352" s="123" t="e">
        <f>IF(ABS(Total_Discrepancy)&lt;Threshhold,'1-Step 1-L-Year'!E352,"")</f>
        <v>#VALUE!</v>
      </c>
    </row>
    <row r="353" spans="2:7" outlineLevel="3">
      <c r="B353" s="136">
        <f>'1-Step 1-L-Year'!B353</f>
        <v>150211</v>
      </c>
      <c r="C353" s="132" t="str">
        <f>'1-Step 1-L-Year'!C353</f>
        <v xml:space="preserve">Residential buildings </v>
      </c>
      <c r="D353" s="133"/>
      <c r="E353" s="122" t="str">
        <f t="shared" si="5"/>
        <v/>
      </c>
      <c r="F353" s="33"/>
      <c r="G353" s="123" t="e">
        <f>IF(ABS(Total_Discrepancy)&lt;Threshhold,'1-Step 1-L-Year'!E353,"")</f>
        <v>#VALUE!</v>
      </c>
    </row>
    <row r="354" spans="2:7" outlineLevel="3">
      <c r="B354" s="136">
        <f>'1-Step 1-L-Year'!B354</f>
        <v>1502111</v>
      </c>
      <c r="C354" s="134" t="str">
        <f>'1-Step 1-L-Year'!C354</f>
        <v>Residential buildings</v>
      </c>
      <c r="D354" s="135"/>
      <c r="E354" s="122" t="str">
        <f t="shared" si="5"/>
        <v/>
      </c>
      <c r="F354" s="33"/>
      <c r="G354" s="123" t="e">
        <f>IF(ABS(Total_Discrepancy)&lt;Threshhold,'1-Step 1-L-Year'!E354,"")</f>
        <v>#VALUE!</v>
      </c>
    </row>
    <row r="355" spans="2:7" ht="12.75" customHeight="1" outlineLevel="2">
      <c r="B355" s="136">
        <f>'1-Step 1-L-Year'!B355</f>
        <v>150220</v>
      </c>
      <c r="C355" s="130" t="str">
        <f>'1-Step 1-L-Year'!C355</f>
        <v>NON-RESIDENTIAL BUILDINGS</v>
      </c>
      <c r="D355" s="131"/>
      <c r="E355" s="122" t="str">
        <f t="shared" si="5"/>
        <v/>
      </c>
      <c r="F355" s="33"/>
      <c r="G355" s="123" t="e">
        <f>IF(ABS(Total_Discrepancy)&lt;Threshhold,'1-Step 1-L-Year'!E355,"")</f>
        <v>#VALUE!</v>
      </c>
    </row>
    <row r="356" spans="2:7" outlineLevel="3">
      <c r="B356" s="136">
        <f>'1-Step 1-L-Year'!B356</f>
        <v>150221</v>
      </c>
      <c r="C356" s="132" t="str">
        <f>'1-Step 1-L-Year'!C356</f>
        <v xml:space="preserve">Non-residential buildings </v>
      </c>
      <c r="D356" s="133"/>
      <c r="E356" s="122" t="str">
        <f t="shared" si="5"/>
        <v/>
      </c>
      <c r="F356" s="33"/>
      <c r="G356" s="123" t="e">
        <f>IF(ABS(Total_Discrepancy)&lt;Threshhold,'1-Step 1-L-Year'!E356,"")</f>
        <v>#VALUE!</v>
      </c>
    </row>
    <row r="357" spans="2:7" outlineLevel="3">
      <c r="B357" s="136">
        <f>'1-Step 1-L-Year'!B357</f>
        <v>1502211</v>
      </c>
      <c r="C357" s="175" t="str">
        <f>'1-Step 1-L-Year'!C357</f>
        <v>Non-residential buildings</v>
      </c>
      <c r="D357" s="176"/>
      <c r="E357" s="122" t="str">
        <f t="shared" si="5"/>
        <v/>
      </c>
      <c r="F357" s="33"/>
      <c r="G357" s="123" t="e">
        <f>IF(ABS(Total_Discrepancy)&lt;Threshhold,'1-Step 1-L-Year'!E357,"")</f>
        <v>#VALUE!</v>
      </c>
    </row>
    <row r="358" spans="2:7" ht="12.75" customHeight="1" outlineLevel="2">
      <c r="B358" s="136">
        <f>'1-Step 1-L-Year'!B358</f>
        <v>150230</v>
      </c>
      <c r="C358" s="130" t="str">
        <f>'1-Step 1-L-Year'!C358</f>
        <v>CIVIL ENGINEERING WORKS</v>
      </c>
      <c r="D358" s="131"/>
      <c r="E358" s="122" t="str">
        <f t="shared" si="5"/>
        <v/>
      </c>
      <c r="F358" s="33"/>
      <c r="G358" s="123" t="e">
        <f>IF(ABS(Total_Discrepancy)&lt;Threshhold,'1-Step 1-L-Year'!E358,"")</f>
        <v>#VALUE!</v>
      </c>
    </row>
    <row r="359" spans="2:7" outlineLevel="3">
      <c r="B359" s="136">
        <f>'1-Step 1-L-Year'!B359</f>
        <v>150231</v>
      </c>
      <c r="C359" s="132" t="str">
        <f>'1-Step 1-L-Year'!C359</f>
        <v>Civil engineering works</v>
      </c>
      <c r="D359" s="133"/>
      <c r="E359" s="122" t="str">
        <f t="shared" si="5"/>
        <v/>
      </c>
      <c r="F359" s="33"/>
      <c r="G359" s="123" t="e">
        <f>IF(ABS(Total_Discrepancy)&lt;Threshhold,'1-Step 1-L-Year'!E359,"")</f>
        <v>#VALUE!</v>
      </c>
    </row>
    <row r="360" spans="2:7" outlineLevel="3">
      <c r="B360" s="136">
        <f>'1-Step 1-L-Year'!B360</f>
        <v>1502311</v>
      </c>
      <c r="C360" s="175" t="str">
        <f>'1-Step 1-L-Year'!C360</f>
        <v>Civil engineering works</v>
      </c>
      <c r="D360" s="176"/>
      <c r="E360" s="122" t="str">
        <f t="shared" si="5"/>
        <v/>
      </c>
      <c r="F360" s="33"/>
      <c r="G360" s="123" t="e">
        <f>IF(ABS(Total_Discrepancy)&lt;Threshhold,'1-Step 1-L-Year'!E360,"")</f>
        <v>#VALUE!</v>
      </c>
    </row>
    <row r="361" spans="2:7" s="36" customFormat="1" ht="20.100000000000001" customHeight="1" outlineLevel="1">
      <c r="B361" s="136">
        <f>'1-Step 1-L-Year'!B361</f>
        <v>150300</v>
      </c>
      <c r="C361" s="127" t="str">
        <f>'1-Step 1-L-Year'!C361</f>
        <v>OTHER PRODUCTS</v>
      </c>
      <c r="D361" s="128"/>
      <c r="E361" s="122" t="str">
        <f t="shared" si="5"/>
        <v/>
      </c>
      <c r="F361" s="33"/>
      <c r="G361" s="123" t="e">
        <f>IF(ABS(Total_Discrepancy)&lt;Threshhold,'1-Step 1-L-Year'!E361,"")</f>
        <v>#VALUE!</v>
      </c>
    </row>
    <row r="362" spans="2:7" ht="12.75" customHeight="1" outlineLevel="2">
      <c r="B362" s="136">
        <f>'1-Step 1-L-Year'!B362</f>
        <v>150310</v>
      </c>
      <c r="C362" s="130" t="str">
        <f>'1-Step 1-L-Year'!C362</f>
        <v>OTHER PRODUCTS</v>
      </c>
      <c r="D362" s="131"/>
      <c r="E362" s="122" t="str">
        <f t="shared" si="5"/>
        <v/>
      </c>
      <c r="F362" s="33"/>
      <c r="G362" s="123" t="e">
        <f>IF(ABS(Total_Discrepancy)&lt;Threshhold,'1-Step 1-L-Year'!E362,"")</f>
        <v>#VALUE!</v>
      </c>
    </row>
    <row r="363" spans="2:7" outlineLevel="3">
      <c r="B363" s="136">
        <f>'1-Step 1-L-Year'!B363</f>
        <v>150311</v>
      </c>
      <c r="C363" s="132" t="str">
        <f>'1-Step 1-L-Year'!C363</f>
        <v xml:space="preserve">Other products </v>
      </c>
      <c r="D363" s="133"/>
      <c r="E363" s="122" t="str">
        <f t="shared" si="5"/>
        <v/>
      </c>
      <c r="F363" s="33"/>
      <c r="G363" s="123" t="e">
        <f>IF(ABS(Total_Discrepancy)&lt;Threshhold,'1-Step 1-L-Year'!E363,"")</f>
        <v>#VALUE!</v>
      </c>
    </row>
    <row r="364" spans="2:7" outlineLevel="3">
      <c r="B364" s="136">
        <f>'1-Step 1-L-Year'!B364</f>
        <v>1503111</v>
      </c>
      <c r="C364" s="175" t="str">
        <f>'1-Step 1-L-Year'!C364</f>
        <v>Other products</v>
      </c>
      <c r="D364" s="176"/>
      <c r="E364" s="122" t="str">
        <f t="shared" si="5"/>
        <v/>
      </c>
      <c r="F364" s="33"/>
      <c r="G364" s="123" t="e">
        <f>IF(ABS(Total_Discrepancy)&lt;Threshhold,'1-Step 1-L-Year'!E364,"")</f>
        <v>#VALUE!</v>
      </c>
    </row>
    <row r="365" spans="2:7" ht="27" customHeight="1" outlineLevel="1">
      <c r="B365" s="136">
        <f>'1-Step 1-L-Year'!B365</f>
        <v>160000</v>
      </c>
      <c r="C365" s="120" t="str">
        <f>'1-Step 1-L-Year'!C365</f>
        <v xml:space="preserve">CHANGES IN INVENTORIES AND ACQUISITIONS LESS DISPOSALS OF VALUABLES </v>
      </c>
      <c r="D365" s="121"/>
      <c r="E365" s="122" t="str">
        <f t="shared" si="5"/>
        <v/>
      </c>
      <c r="F365" s="33"/>
      <c r="G365" s="123" t="e">
        <f>IF(ABS(Total_Discrepancy)&lt;Threshhold,'1-Step 1-L-Year'!E365,"")</f>
        <v>#VALUE!</v>
      </c>
    </row>
    <row r="366" spans="2:7" s="36" customFormat="1" ht="20.100000000000001" customHeight="1" outlineLevel="1">
      <c r="B366" s="136">
        <f>'1-Step 1-L-Year'!B366</f>
        <v>160100</v>
      </c>
      <c r="C366" s="127" t="str">
        <f>'1-Step 1-L-Year'!C366</f>
        <v>CHANGES IN INVENTORIES</v>
      </c>
      <c r="D366" s="128"/>
      <c r="E366" s="122" t="str">
        <f t="shared" si="5"/>
        <v/>
      </c>
      <c r="F366" s="33"/>
      <c r="G366" s="123" t="e">
        <f>IF(ABS(Total_Discrepancy)&lt;Threshhold,'1-Step 1-L-Year'!E366,"")</f>
        <v>#VALUE!</v>
      </c>
    </row>
    <row r="367" spans="2:7" ht="12.75" customHeight="1" outlineLevel="2">
      <c r="B367" s="136">
        <f>'1-Step 1-L-Year'!B367</f>
        <v>160110</v>
      </c>
      <c r="C367" s="130" t="str">
        <f>'1-Step 1-L-Year'!C367</f>
        <v>CHANGES IN INVENTORIES</v>
      </c>
      <c r="D367" s="131"/>
      <c r="E367" s="122" t="str">
        <f t="shared" si="5"/>
        <v/>
      </c>
      <c r="F367" s="33"/>
      <c r="G367" s="123" t="e">
        <f>IF(ABS(Total_Discrepancy)&lt;Threshhold,'1-Step 1-L-Year'!E367,"")</f>
        <v>#VALUE!</v>
      </c>
    </row>
    <row r="368" spans="2:7" outlineLevel="3">
      <c r="B368" s="136">
        <f>'1-Step 1-L-Year'!B368</f>
        <v>160111</v>
      </c>
      <c r="C368" s="132" t="str">
        <f>'1-Step 1-L-Year'!C368</f>
        <v>Changes in inventories</v>
      </c>
      <c r="D368" s="133"/>
      <c r="E368" s="122" t="str">
        <f t="shared" si="5"/>
        <v/>
      </c>
      <c r="F368" s="33"/>
      <c r="G368" s="123" t="e">
        <f>IF(ABS(Total_Discrepancy)&lt;Threshhold,'1-Step 1-L-Year'!E368,"")</f>
        <v>#VALUE!</v>
      </c>
    </row>
    <row r="369" spans="2:7" outlineLevel="3">
      <c r="B369" s="136">
        <f>'1-Step 1-L-Year'!B369</f>
        <v>1601111</v>
      </c>
      <c r="C369" s="175" t="str">
        <f>'1-Step 1-L-Year'!C369</f>
        <v>Opening value of inventories</v>
      </c>
      <c r="D369" s="176"/>
      <c r="E369" s="122" t="str">
        <f t="shared" si="5"/>
        <v/>
      </c>
      <c r="F369" s="33"/>
      <c r="G369" s="123" t="e">
        <f>IF(ABS(Total_Discrepancy)&lt;Threshhold,'1-Step 1-L-Year'!E369,"")</f>
        <v>#VALUE!</v>
      </c>
    </row>
    <row r="370" spans="2:7" outlineLevel="3">
      <c r="B370" s="136">
        <f>'1-Step 1-L-Year'!B370</f>
        <v>1601112</v>
      </c>
      <c r="C370" s="175" t="str">
        <f>'1-Step 1-L-Year'!C370</f>
        <v>Closing value of inventories</v>
      </c>
      <c r="D370" s="176"/>
      <c r="E370" s="122" t="str">
        <f t="shared" si="5"/>
        <v/>
      </c>
      <c r="F370" s="33"/>
      <c r="G370" s="123" t="e">
        <f>IF(ABS(Total_Discrepancy)&lt;Threshhold,'1-Step 1-L-Year'!E370,"")</f>
        <v>#VALUE!</v>
      </c>
    </row>
    <row r="371" spans="2:7" s="36" customFormat="1" ht="20.100000000000001" customHeight="1" outlineLevel="1">
      <c r="B371" s="136">
        <f>'1-Step 1-L-Year'!B371</f>
        <v>160200</v>
      </c>
      <c r="C371" s="127" t="str">
        <f>'1-Step 1-L-Year'!C371</f>
        <v>ACQUISITIONS LESS DISPOSALS OF VALUABLES</v>
      </c>
      <c r="D371" s="128"/>
      <c r="E371" s="122" t="str">
        <f t="shared" si="5"/>
        <v/>
      </c>
      <c r="F371" s="33"/>
      <c r="G371" s="123" t="e">
        <f>IF(ABS(Total_Discrepancy)&lt;Threshhold,'1-Step 1-L-Year'!E371,"")</f>
        <v>#VALUE!</v>
      </c>
    </row>
    <row r="372" spans="2:7" ht="12.75" customHeight="1" outlineLevel="2">
      <c r="B372" s="136">
        <f>'1-Step 1-L-Year'!B372</f>
        <v>160210</v>
      </c>
      <c r="C372" s="130" t="str">
        <f>'1-Step 1-L-Year'!C372</f>
        <v>ACQUISITIONS LESS DISPOSALS OF VALUABLES</v>
      </c>
      <c r="D372" s="131"/>
      <c r="E372" s="122" t="str">
        <f t="shared" si="5"/>
        <v/>
      </c>
      <c r="F372" s="33"/>
      <c r="G372" s="123" t="e">
        <f>IF(ABS(Total_Discrepancy)&lt;Threshhold,'1-Step 1-L-Year'!E372,"")</f>
        <v>#VALUE!</v>
      </c>
    </row>
    <row r="373" spans="2:7" ht="24" customHeight="1" outlineLevel="3">
      <c r="B373" s="136">
        <f>'1-Step 1-L-Year'!B373</f>
        <v>160211</v>
      </c>
      <c r="C373" s="132" t="str">
        <f>'1-Step 1-L-Year'!C373</f>
        <v>Acquisitions less disposals of valuables</v>
      </c>
      <c r="D373" s="133"/>
      <c r="E373" s="122" t="str">
        <f t="shared" si="5"/>
        <v/>
      </c>
      <c r="F373" s="33"/>
      <c r="G373" s="123" t="e">
        <f>IF(ABS(Total_Discrepancy)&lt;Threshhold,'1-Step 1-L-Year'!E373,"")</f>
        <v>#VALUE!</v>
      </c>
    </row>
    <row r="374" spans="2:7" outlineLevel="3">
      <c r="B374" s="136">
        <f>'1-Step 1-L-Year'!B374</f>
        <v>1602111</v>
      </c>
      <c r="C374" s="175" t="str">
        <f>'1-Step 1-L-Year'!C374</f>
        <v>Acquisitions of valuables</v>
      </c>
      <c r="D374" s="176"/>
      <c r="E374" s="122" t="str">
        <f t="shared" si="5"/>
        <v/>
      </c>
      <c r="F374" s="33"/>
      <c r="G374" s="123" t="e">
        <f>IF(ABS(Total_Discrepancy)&lt;Threshhold,'1-Step 1-L-Year'!E374,"")</f>
        <v>#VALUE!</v>
      </c>
    </row>
    <row r="375" spans="2:7" outlineLevel="3">
      <c r="B375" s="136">
        <f>'1-Step 1-L-Year'!B375</f>
        <v>1602112</v>
      </c>
      <c r="C375" s="175" t="str">
        <f>'1-Step 1-L-Year'!C375</f>
        <v>Disposals of valuables</v>
      </c>
      <c r="D375" s="176"/>
      <c r="E375" s="122" t="str">
        <f t="shared" si="5"/>
        <v/>
      </c>
      <c r="F375" s="33"/>
      <c r="G375" s="123" t="e">
        <f>IF(ABS(Total_Discrepancy)&lt;Threshhold,'1-Step 1-L-Year'!E375,"")</f>
        <v>#VALUE!</v>
      </c>
    </row>
    <row r="376" spans="2:7" ht="27" customHeight="1" outlineLevel="1">
      <c r="B376" s="136">
        <f>'1-Step 1-L-Year'!B376</f>
        <v>170000</v>
      </c>
      <c r="C376" s="120" t="str">
        <f>'1-Step 1-L-Year'!C376</f>
        <v>BALANCE OF EXPORTS AND IMPORTS</v>
      </c>
      <c r="D376" s="121"/>
      <c r="E376" s="122" t="str">
        <f t="shared" si="5"/>
        <v/>
      </c>
      <c r="F376" s="33"/>
      <c r="G376" s="123" t="e">
        <f>IF(ABS(Total_Discrepancy)&lt;Threshhold,'1-Step 1-L-Year'!E376,"")</f>
        <v>#VALUE!</v>
      </c>
    </row>
    <row r="377" spans="2:7" s="36" customFormat="1" ht="20.100000000000001" customHeight="1" outlineLevel="1">
      <c r="B377" s="136">
        <f>'1-Step 1-L-Year'!B377</f>
        <v>170100</v>
      </c>
      <c r="C377" s="127" t="str">
        <f>'1-Step 1-L-Year'!C377</f>
        <v>BALANCE OF EXPORTS AND IMPORTS</v>
      </c>
      <c r="D377" s="128"/>
      <c r="E377" s="122" t="str">
        <f t="shared" si="5"/>
        <v/>
      </c>
      <c r="F377" s="33"/>
      <c r="G377" s="123" t="e">
        <f>IF(ABS(Total_Discrepancy)&lt;Threshhold,'1-Step 1-L-Year'!E377,"")</f>
        <v>#VALUE!</v>
      </c>
    </row>
    <row r="378" spans="2:7" ht="12.75" customHeight="1" outlineLevel="2">
      <c r="B378" s="136">
        <f>'1-Step 1-L-Year'!B378</f>
        <v>170110</v>
      </c>
      <c r="C378" s="130" t="str">
        <f>'1-Step 1-L-Year'!C378</f>
        <v>BALANCE OF EXPORTS AND IMPORTS</v>
      </c>
      <c r="D378" s="131"/>
      <c r="E378" s="122" t="str">
        <f t="shared" si="5"/>
        <v/>
      </c>
      <c r="F378" s="33"/>
      <c r="G378" s="123" t="e">
        <f>IF(ABS(Total_Discrepancy)&lt;Threshhold,'1-Step 1-L-Year'!E378,"")</f>
        <v>#VALUE!</v>
      </c>
    </row>
    <row r="379" spans="2:7" ht="12.75" customHeight="1" outlineLevel="3">
      <c r="B379" s="136">
        <f>'1-Step 1-L-Year'!B379</f>
        <v>170111</v>
      </c>
      <c r="C379" s="132" t="str">
        <f>'1-Step 1-L-Year'!C379</f>
        <v>Balance of exports and imports</v>
      </c>
      <c r="D379" s="133"/>
      <c r="E379" s="122" t="str">
        <f t="shared" si="5"/>
        <v/>
      </c>
      <c r="F379" s="33"/>
      <c r="G379" s="123" t="e">
        <f>IF(ABS(Total_Discrepancy)&lt;Threshhold,'1-Step 1-L-Year'!E379,"")</f>
        <v>#VALUE!</v>
      </c>
    </row>
    <row r="380" spans="2:7" outlineLevel="3">
      <c r="B380" s="136">
        <f>'1-Step 1-L-Year'!B380</f>
        <v>1701111</v>
      </c>
      <c r="C380" s="134" t="str">
        <f>'1-Step 1-L-Year'!C380</f>
        <v>Exports of goods and services</v>
      </c>
      <c r="D380" s="135"/>
      <c r="E380" s="122" t="str">
        <f t="shared" si="5"/>
        <v/>
      </c>
      <c r="F380" s="33"/>
      <c r="G380" s="123" t="e">
        <f>IF(ABS(Total_Discrepancy)&lt;Threshhold,'1-Step 1-L-Year'!E380,"")</f>
        <v>#VALUE!</v>
      </c>
    </row>
    <row r="381" spans="2:7" outlineLevel="3">
      <c r="B381" s="136">
        <f>'1-Step 1-L-Year'!B381</f>
        <v>1701112</v>
      </c>
      <c r="C381" s="134" t="str">
        <f>'1-Step 1-L-Year'!C381</f>
        <v>Imports of goods and services</v>
      </c>
      <c r="D381" s="135"/>
      <c r="E381" s="122" t="str">
        <f t="shared" si="5"/>
        <v/>
      </c>
      <c r="F381" s="33"/>
      <c r="G381" s="123" t="e">
        <f>IF(ABS(Total_Discrepancy)&lt;Threshhold,'1-Step 1-L-Year'!E381,"")</f>
        <v>#VALUE!</v>
      </c>
    </row>
    <row r="382" spans="2:7">
      <c r="B382" s="181"/>
      <c r="C382" s="182"/>
      <c r="D382" s="183"/>
      <c r="E382" s="184"/>
    </row>
  </sheetData>
  <sheetProtection password="CF11" sheet="1" objects="1" scenarios="1" selectLockedCells="1"/>
  <mergeCells count="4">
    <mergeCell ref="B1:B3"/>
    <mergeCell ref="C1:C3"/>
    <mergeCell ref="D4:E4"/>
    <mergeCell ref="D5:E5"/>
  </mergeCells>
  <conditionalFormatting sqref="G6:G381">
    <cfRule type="cellIs" dxfId="6" priority="1" stopIfTrue="1" operator="between">
      <formula>"hallo"</formula>
      <formula>"hallo"</formula>
    </cfRule>
  </conditionalFormatting>
  <printOptions horizontalCentered="1"/>
  <pageMargins left="0.41" right="0.4" top="0.47" bottom="0.49" header="0.5" footer="0.5"/>
  <pageSetup scale="71" fitToHeight="5" orientation="portrait" r:id="rId1"/>
  <headerFooter alignWithMargins="0">
    <oddFooter>Page &amp;P</oddFooter>
  </headerFooter>
</worksheet>
</file>

<file path=xl/worksheets/sheet6.xml><?xml version="1.0" encoding="utf-8"?>
<worksheet xmlns="http://schemas.openxmlformats.org/spreadsheetml/2006/main" xmlns:r="http://schemas.openxmlformats.org/officeDocument/2006/relationships">
  <sheetPr>
    <tabColor rgb="FF0000FF"/>
    <outlinePr summaryBelow="0"/>
    <pageSetUpPr fitToPage="1"/>
  </sheetPr>
  <dimension ref="B1:G381"/>
  <sheetViews>
    <sheetView zoomScaleNormal="100" workbookViewId="0">
      <pane xSplit="3" ySplit="5" topLeftCell="D6" activePane="bottomRight" state="frozen"/>
      <selection activeCell="D6" sqref="D6"/>
      <selection pane="topRight" activeCell="D6" sqref="D6"/>
      <selection pane="bottomLeft" activeCell="D6" sqref="D6"/>
      <selection pane="bottomRight" activeCell="F1" sqref="F1"/>
    </sheetView>
  </sheetViews>
  <sheetFormatPr defaultColWidth="9.140625" defaultRowHeight="12.75" outlineLevelRow="4"/>
  <cols>
    <col min="1" max="1" width="1.7109375" style="23" customWidth="1"/>
    <col min="2" max="2" width="15" style="54" customWidth="1"/>
    <col min="3" max="3" width="42.7109375" style="23" customWidth="1"/>
    <col min="4" max="4" width="15" style="23" customWidth="1"/>
    <col min="5" max="5" width="16.140625" style="23" customWidth="1"/>
    <col min="6" max="6" width="18.140625" style="23" customWidth="1"/>
    <col min="7" max="7" width="9.140625" style="23" hidden="1" customWidth="1"/>
    <col min="8" max="236" width="9.140625" style="23"/>
    <col min="237" max="237" width="1.7109375" style="23" customWidth="1"/>
    <col min="238" max="238" width="9.140625" style="23"/>
    <col min="239" max="239" width="42.7109375" style="23" customWidth="1"/>
    <col min="240" max="240" width="12.85546875" style="23" customWidth="1"/>
    <col min="241" max="492" width="9.140625" style="23"/>
    <col min="493" max="493" width="1.7109375" style="23" customWidth="1"/>
    <col min="494" max="494" width="9.140625" style="23"/>
    <col min="495" max="495" width="42.7109375" style="23" customWidth="1"/>
    <col min="496" max="496" width="12.85546875" style="23" customWidth="1"/>
    <col min="497" max="748" width="9.140625" style="23"/>
    <col min="749" max="749" width="1.7109375" style="23" customWidth="1"/>
    <col min="750" max="750" width="9.140625" style="23"/>
    <col min="751" max="751" width="42.7109375" style="23" customWidth="1"/>
    <col min="752" max="752" width="12.85546875" style="23" customWidth="1"/>
    <col min="753" max="1004" width="9.140625" style="23"/>
    <col min="1005" max="1005" width="1.7109375" style="23" customWidth="1"/>
    <col min="1006" max="1006" width="9.140625" style="23"/>
    <col min="1007" max="1007" width="42.7109375" style="23" customWidth="1"/>
    <col min="1008" max="1008" width="12.85546875" style="23" customWidth="1"/>
    <col min="1009" max="1260" width="9.140625" style="23"/>
    <col min="1261" max="1261" width="1.7109375" style="23" customWidth="1"/>
    <col min="1262" max="1262" width="9.140625" style="23"/>
    <col min="1263" max="1263" width="42.7109375" style="23" customWidth="1"/>
    <col min="1264" max="1264" width="12.85546875" style="23" customWidth="1"/>
    <col min="1265" max="1516" width="9.140625" style="23"/>
    <col min="1517" max="1517" width="1.7109375" style="23" customWidth="1"/>
    <col min="1518" max="1518" width="9.140625" style="23"/>
    <col min="1519" max="1519" width="42.7109375" style="23" customWidth="1"/>
    <col min="1520" max="1520" width="12.85546875" style="23" customWidth="1"/>
    <col min="1521" max="1772" width="9.140625" style="23"/>
    <col min="1773" max="1773" width="1.7109375" style="23" customWidth="1"/>
    <col min="1774" max="1774" width="9.140625" style="23"/>
    <col min="1775" max="1775" width="42.7109375" style="23" customWidth="1"/>
    <col min="1776" max="1776" width="12.85546875" style="23" customWidth="1"/>
    <col min="1777" max="2028" width="9.140625" style="23"/>
    <col min="2029" max="2029" width="1.7109375" style="23" customWidth="1"/>
    <col min="2030" max="2030" width="9.140625" style="23"/>
    <col min="2031" max="2031" width="42.7109375" style="23" customWidth="1"/>
    <col min="2032" max="2032" width="12.85546875" style="23" customWidth="1"/>
    <col min="2033" max="2284" width="9.140625" style="23"/>
    <col min="2285" max="2285" width="1.7109375" style="23" customWidth="1"/>
    <col min="2286" max="2286" width="9.140625" style="23"/>
    <col min="2287" max="2287" width="42.7109375" style="23" customWidth="1"/>
    <col min="2288" max="2288" width="12.85546875" style="23" customWidth="1"/>
    <col min="2289" max="2540" width="9.140625" style="23"/>
    <col min="2541" max="2541" width="1.7109375" style="23" customWidth="1"/>
    <col min="2542" max="2542" width="9.140625" style="23"/>
    <col min="2543" max="2543" width="42.7109375" style="23" customWidth="1"/>
    <col min="2544" max="2544" width="12.85546875" style="23" customWidth="1"/>
    <col min="2545" max="2796" width="9.140625" style="23"/>
    <col min="2797" max="2797" width="1.7109375" style="23" customWidth="1"/>
    <col min="2798" max="2798" width="9.140625" style="23"/>
    <col min="2799" max="2799" width="42.7109375" style="23" customWidth="1"/>
    <col min="2800" max="2800" width="12.85546875" style="23" customWidth="1"/>
    <col min="2801" max="3052" width="9.140625" style="23"/>
    <col min="3053" max="3053" width="1.7109375" style="23" customWidth="1"/>
    <col min="3054" max="3054" width="9.140625" style="23"/>
    <col min="3055" max="3055" width="42.7109375" style="23" customWidth="1"/>
    <col min="3056" max="3056" width="12.85546875" style="23" customWidth="1"/>
    <col min="3057" max="3308" width="9.140625" style="23"/>
    <col min="3309" max="3309" width="1.7109375" style="23" customWidth="1"/>
    <col min="3310" max="3310" width="9.140625" style="23"/>
    <col min="3311" max="3311" width="42.7109375" style="23" customWidth="1"/>
    <col min="3312" max="3312" width="12.85546875" style="23" customWidth="1"/>
    <col min="3313" max="3564" width="9.140625" style="23"/>
    <col min="3565" max="3565" width="1.7109375" style="23" customWidth="1"/>
    <col min="3566" max="3566" width="9.140625" style="23"/>
    <col min="3567" max="3567" width="42.7109375" style="23" customWidth="1"/>
    <col min="3568" max="3568" width="12.85546875" style="23" customWidth="1"/>
    <col min="3569" max="3820" width="9.140625" style="23"/>
    <col min="3821" max="3821" width="1.7109375" style="23" customWidth="1"/>
    <col min="3822" max="3822" width="9.140625" style="23"/>
    <col min="3823" max="3823" width="42.7109375" style="23" customWidth="1"/>
    <col min="3824" max="3824" width="12.85546875" style="23" customWidth="1"/>
    <col min="3825" max="4076" width="9.140625" style="23"/>
    <col min="4077" max="4077" width="1.7109375" style="23" customWidth="1"/>
    <col min="4078" max="4078" width="9.140625" style="23"/>
    <col min="4079" max="4079" width="42.7109375" style="23" customWidth="1"/>
    <col min="4080" max="4080" width="12.85546875" style="23" customWidth="1"/>
    <col min="4081" max="4332" width="9.140625" style="23"/>
    <col min="4333" max="4333" width="1.7109375" style="23" customWidth="1"/>
    <col min="4334" max="4334" width="9.140625" style="23"/>
    <col min="4335" max="4335" width="42.7109375" style="23" customWidth="1"/>
    <col min="4336" max="4336" width="12.85546875" style="23" customWidth="1"/>
    <col min="4337" max="4588" width="9.140625" style="23"/>
    <col min="4589" max="4589" width="1.7109375" style="23" customWidth="1"/>
    <col min="4590" max="4590" width="9.140625" style="23"/>
    <col min="4591" max="4591" width="42.7109375" style="23" customWidth="1"/>
    <col min="4592" max="4592" width="12.85546875" style="23" customWidth="1"/>
    <col min="4593" max="4844" width="9.140625" style="23"/>
    <col min="4845" max="4845" width="1.7109375" style="23" customWidth="1"/>
    <col min="4846" max="4846" width="9.140625" style="23"/>
    <col min="4847" max="4847" width="42.7109375" style="23" customWidth="1"/>
    <col min="4848" max="4848" width="12.85546875" style="23" customWidth="1"/>
    <col min="4849" max="5100" width="9.140625" style="23"/>
    <col min="5101" max="5101" width="1.7109375" style="23" customWidth="1"/>
    <col min="5102" max="5102" width="9.140625" style="23"/>
    <col min="5103" max="5103" width="42.7109375" style="23" customWidth="1"/>
    <col min="5104" max="5104" width="12.85546875" style="23" customWidth="1"/>
    <col min="5105" max="5356" width="9.140625" style="23"/>
    <col min="5357" max="5357" width="1.7109375" style="23" customWidth="1"/>
    <col min="5358" max="5358" width="9.140625" style="23"/>
    <col min="5359" max="5359" width="42.7109375" style="23" customWidth="1"/>
    <col min="5360" max="5360" width="12.85546875" style="23" customWidth="1"/>
    <col min="5361" max="5612" width="9.140625" style="23"/>
    <col min="5613" max="5613" width="1.7109375" style="23" customWidth="1"/>
    <col min="5614" max="5614" width="9.140625" style="23"/>
    <col min="5615" max="5615" width="42.7109375" style="23" customWidth="1"/>
    <col min="5616" max="5616" width="12.85546875" style="23" customWidth="1"/>
    <col min="5617" max="5868" width="9.140625" style="23"/>
    <col min="5869" max="5869" width="1.7109375" style="23" customWidth="1"/>
    <col min="5870" max="5870" width="9.140625" style="23"/>
    <col min="5871" max="5871" width="42.7109375" style="23" customWidth="1"/>
    <col min="5872" max="5872" width="12.85546875" style="23" customWidth="1"/>
    <col min="5873" max="6124" width="9.140625" style="23"/>
    <col min="6125" max="6125" width="1.7109375" style="23" customWidth="1"/>
    <col min="6126" max="6126" width="9.140625" style="23"/>
    <col min="6127" max="6127" width="42.7109375" style="23" customWidth="1"/>
    <col min="6128" max="6128" width="12.85546875" style="23" customWidth="1"/>
    <col min="6129" max="6380" width="9.140625" style="23"/>
    <col min="6381" max="6381" width="1.7109375" style="23" customWidth="1"/>
    <col min="6382" max="6382" width="9.140625" style="23"/>
    <col min="6383" max="6383" width="42.7109375" style="23" customWidth="1"/>
    <col min="6384" max="6384" width="12.85546875" style="23" customWidth="1"/>
    <col min="6385" max="6636" width="9.140625" style="23"/>
    <col min="6637" max="6637" width="1.7109375" style="23" customWidth="1"/>
    <col min="6638" max="6638" width="9.140625" style="23"/>
    <col min="6639" max="6639" width="42.7109375" style="23" customWidth="1"/>
    <col min="6640" max="6640" width="12.85546875" style="23" customWidth="1"/>
    <col min="6641" max="6892" width="9.140625" style="23"/>
    <col min="6893" max="6893" width="1.7109375" style="23" customWidth="1"/>
    <col min="6894" max="6894" width="9.140625" style="23"/>
    <col min="6895" max="6895" width="42.7109375" style="23" customWidth="1"/>
    <col min="6896" max="6896" width="12.85546875" style="23" customWidth="1"/>
    <col min="6897" max="7148" width="9.140625" style="23"/>
    <col min="7149" max="7149" width="1.7109375" style="23" customWidth="1"/>
    <col min="7150" max="7150" width="9.140625" style="23"/>
    <col min="7151" max="7151" width="42.7109375" style="23" customWidth="1"/>
    <col min="7152" max="7152" width="12.85546875" style="23" customWidth="1"/>
    <col min="7153" max="7404" width="9.140625" style="23"/>
    <col min="7405" max="7405" width="1.7109375" style="23" customWidth="1"/>
    <col min="7406" max="7406" width="9.140625" style="23"/>
    <col min="7407" max="7407" width="42.7109375" style="23" customWidth="1"/>
    <col min="7408" max="7408" width="12.85546875" style="23" customWidth="1"/>
    <col min="7409" max="7660" width="9.140625" style="23"/>
    <col min="7661" max="7661" width="1.7109375" style="23" customWidth="1"/>
    <col min="7662" max="7662" width="9.140625" style="23"/>
    <col min="7663" max="7663" width="42.7109375" style="23" customWidth="1"/>
    <col min="7664" max="7664" width="12.85546875" style="23" customWidth="1"/>
    <col min="7665" max="7916" width="9.140625" style="23"/>
    <col min="7917" max="7917" width="1.7109375" style="23" customWidth="1"/>
    <col min="7918" max="7918" width="9.140625" style="23"/>
    <col min="7919" max="7919" width="42.7109375" style="23" customWidth="1"/>
    <col min="7920" max="7920" width="12.85546875" style="23" customWidth="1"/>
    <col min="7921" max="8172" width="9.140625" style="23"/>
    <col min="8173" max="8173" width="1.7109375" style="23" customWidth="1"/>
    <col min="8174" max="8174" width="9.140625" style="23"/>
    <col min="8175" max="8175" width="42.7109375" style="23" customWidth="1"/>
    <col min="8176" max="8176" width="12.85546875" style="23" customWidth="1"/>
    <col min="8177" max="8428" width="9.140625" style="23"/>
    <col min="8429" max="8429" width="1.7109375" style="23" customWidth="1"/>
    <col min="8430" max="8430" width="9.140625" style="23"/>
    <col min="8431" max="8431" width="42.7109375" style="23" customWidth="1"/>
    <col min="8432" max="8432" width="12.85546875" style="23" customWidth="1"/>
    <col min="8433" max="8684" width="9.140625" style="23"/>
    <col min="8685" max="8685" width="1.7109375" style="23" customWidth="1"/>
    <col min="8686" max="8686" width="9.140625" style="23"/>
    <col min="8687" max="8687" width="42.7109375" style="23" customWidth="1"/>
    <col min="8688" max="8688" width="12.85546875" style="23" customWidth="1"/>
    <col min="8689" max="8940" width="9.140625" style="23"/>
    <col min="8941" max="8941" width="1.7109375" style="23" customWidth="1"/>
    <col min="8942" max="8942" width="9.140625" style="23"/>
    <col min="8943" max="8943" width="42.7109375" style="23" customWidth="1"/>
    <col min="8944" max="8944" width="12.85546875" style="23" customWidth="1"/>
    <col min="8945" max="9196" width="9.140625" style="23"/>
    <col min="9197" max="9197" width="1.7109375" style="23" customWidth="1"/>
    <col min="9198" max="9198" width="9.140625" style="23"/>
    <col min="9199" max="9199" width="42.7109375" style="23" customWidth="1"/>
    <col min="9200" max="9200" width="12.85546875" style="23" customWidth="1"/>
    <col min="9201" max="9452" width="9.140625" style="23"/>
    <col min="9453" max="9453" width="1.7109375" style="23" customWidth="1"/>
    <col min="9454" max="9454" width="9.140625" style="23"/>
    <col min="9455" max="9455" width="42.7109375" style="23" customWidth="1"/>
    <col min="9456" max="9456" width="12.85546875" style="23" customWidth="1"/>
    <col min="9457" max="9708" width="9.140625" style="23"/>
    <col min="9709" max="9709" width="1.7109375" style="23" customWidth="1"/>
    <col min="9710" max="9710" width="9.140625" style="23"/>
    <col min="9711" max="9711" width="42.7109375" style="23" customWidth="1"/>
    <col min="9712" max="9712" width="12.85546875" style="23" customWidth="1"/>
    <col min="9713" max="9964" width="9.140625" style="23"/>
    <col min="9965" max="9965" width="1.7109375" style="23" customWidth="1"/>
    <col min="9966" max="9966" width="9.140625" style="23"/>
    <col min="9967" max="9967" width="42.7109375" style="23" customWidth="1"/>
    <col min="9968" max="9968" width="12.85546875" style="23" customWidth="1"/>
    <col min="9969" max="10220" width="9.140625" style="23"/>
    <col min="10221" max="10221" width="1.7109375" style="23" customWidth="1"/>
    <col min="10222" max="10222" width="9.140625" style="23"/>
    <col min="10223" max="10223" width="42.7109375" style="23" customWidth="1"/>
    <col min="10224" max="10224" width="12.85546875" style="23" customWidth="1"/>
    <col min="10225" max="10476" width="9.140625" style="23"/>
    <col min="10477" max="10477" width="1.7109375" style="23" customWidth="1"/>
    <col min="10478" max="10478" width="9.140625" style="23"/>
    <col min="10479" max="10479" width="42.7109375" style="23" customWidth="1"/>
    <col min="10480" max="10480" width="12.85546875" style="23" customWidth="1"/>
    <col min="10481" max="10732" width="9.140625" style="23"/>
    <col min="10733" max="10733" width="1.7109375" style="23" customWidth="1"/>
    <col min="10734" max="10734" width="9.140625" style="23"/>
    <col min="10735" max="10735" width="42.7109375" style="23" customWidth="1"/>
    <col min="10736" max="10736" width="12.85546875" style="23" customWidth="1"/>
    <col min="10737" max="10988" width="9.140625" style="23"/>
    <col min="10989" max="10989" width="1.7109375" style="23" customWidth="1"/>
    <col min="10990" max="10990" width="9.140625" style="23"/>
    <col min="10991" max="10991" width="42.7109375" style="23" customWidth="1"/>
    <col min="10992" max="10992" width="12.85546875" style="23" customWidth="1"/>
    <col min="10993" max="11244" width="9.140625" style="23"/>
    <col min="11245" max="11245" width="1.7109375" style="23" customWidth="1"/>
    <col min="11246" max="11246" width="9.140625" style="23"/>
    <col min="11247" max="11247" width="42.7109375" style="23" customWidth="1"/>
    <col min="11248" max="11248" width="12.85546875" style="23" customWidth="1"/>
    <col min="11249" max="11500" width="9.140625" style="23"/>
    <col min="11501" max="11501" width="1.7109375" style="23" customWidth="1"/>
    <col min="11502" max="11502" width="9.140625" style="23"/>
    <col min="11503" max="11503" width="42.7109375" style="23" customWidth="1"/>
    <col min="11504" max="11504" width="12.85546875" style="23" customWidth="1"/>
    <col min="11505" max="11756" width="9.140625" style="23"/>
    <col min="11757" max="11757" width="1.7109375" style="23" customWidth="1"/>
    <col min="11758" max="11758" width="9.140625" style="23"/>
    <col min="11759" max="11759" width="42.7109375" style="23" customWidth="1"/>
    <col min="11760" max="11760" width="12.85546875" style="23" customWidth="1"/>
    <col min="11761" max="12012" width="9.140625" style="23"/>
    <col min="12013" max="12013" width="1.7109375" style="23" customWidth="1"/>
    <col min="12014" max="12014" width="9.140625" style="23"/>
    <col min="12015" max="12015" width="42.7109375" style="23" customWidth="1"/>
    <col min="12016" max="12016" width="12.85546875" style="23" customWidth="1"/>
    <col min="12017" max="12268" width="9.140625" style="23"/>
    <col min="12269" max="12269" width="1.7109375" style="23" customWidth="1"/>
    <col min="12270" max="12270" width="9.140625" style="23"/>
    <col min="12271" max="12271" width="42.7109375" style="23" customWidth="1"/>
    <col min="12272" max="12272" width="12.85546875" style="23" customWidth="1"/>
    <col min="12273" max="12524" width="9.140625" style="23"/>
    <col min="12525" max="12525" width="1.7109375" style="23" customWidth="1"/>
    <col min="12526" max="12526" width="9.140625" style="23"/>
    <col min="12527" max="12527" width="42.7109375" style="23" customWidth="1"/>
    <col min="12528" max="12528" width="12.85546875" style="23" customWidth="1"/>
    <col min="12529" max="12780" width="9.140625" style="23"/>
    <col min="12781" max="12781" width="1.7109375" style="23" customWidth="1"/>
    <col min="12782" max="12782" width="9.140625" style="23"/>
    <col min="12783" max="12783" width="42.7109375" style="23" customWidth="1"/>
    <col min="12784" max="12784" width="12.85546875" style="23" customWidth="1"/>
    <col min="12785" max="13036" width="9.140625" style="23"/>
    <col min="13037" max="13037" width="1.7109375" style="23" customWidth="1"/>
    <col min="13038" max="13038" width="9.140625" style="23"/>
    <col min="13039" max="13039" width="42.7109375" style="23" customWidth="1"/>
    <col min="13040" max="13040" width="12.85546875" style="23" customWidth="1"/>
    <col min="13041" max="13292" width="9.140625" style="23"/>
    <col min="13293" max="13293" width="1.7109375" style="23" customWidth="1"/>
    <col min="13294" max="13294" width="9.140625" style="23"/>
    <col min="13295" max="13295" width="42.7109375" style="23" customWidth="1"/>
    <col min="13296" max="13296" width="12.85546875" style="23" customWidth="1"/>
    <col min="13297" max="13548" width="9.140625" style="23"/>
    <col min="13549" max="13549" width="1.7109375" style="23" customWidth="1"/>
    <col min="13550" max="13550" width="9.140625" style="23"/>
    <col min="13551" max="13551" width="42.7109375" style="23" customWidth="1"/>
    <col min="13552" max="13552" width="12.85546875" style="23" customWidth="1"/>
    <col min="13553" max="13804" width="9.140625" style="23"/>
    <col min="13805" max="13805" width="1.7109375" style="23" customWidth="1"/>
    <col min="13806" max="13806" width="9.140625" style="23"/>
    <col min="13807" max="13807" width="42.7109375" style="23" customWidth="1"/>
    <col min="13808" max="13808" width="12.85546875" style="23" customWidth="1"/>
    <col min="13809" max="14060" width="9.140625" style="23"/>
    <col min="14061" max="14061" width="1.7109375" style="23" customWidth="1"/>
    <col min="14062" max="14062" width="9.140625" style="23"/>
    <col min="14063" max="14063" width="42.7109375" style="23" customWidth="1"/>
    <col min="14064" max="14064" width="12.85546875" style="23" customWidth="1"/>
    <col min="14065" max="14316" width="9.140625" style="23"/>
    <col min="14317" max="14317" width="1.7109375" style="23" customWidth="1"/>
    <col min="14318" max="14318" width="9.140625" style="23"/>
    <col min="14319" max="14319" width="42.7109375" style="23" customWidth="1"/>
    <col min="14320" max="14320" width="12.85546875" style="23" customWidth="1"/>
    <col min="14321" max="14572" width="9.140625" style="23"/>
    <col min="14573" max="14573" width="1.7109375" style="23" customWidth="1"/>
    <col min="14574" max="14574" width="9.140625" style="23"/>
    <col min="14575" max="14575" width="42.7109375" style="23" customWidth="1"/>
    <col min="14576" max="14576" width="12.85546875" style="23" customWidth="1"/>
    <col min="14577" max="14828" width="9.140625" style="23"/>
    <col min="14829" max="14829" width="1.7109375" style="23" customWidth="1"/>
    <col min="14830" max="14830" width="9.140625" style="23"/>
    <col min="14831" max="14831" width="42.7109375" style="23" customWidth="1"/>
    <col min="14832" max="14832" width="12.85546875" style="23" customWidth="1"/>
    <col min="14833" max="15084" width="9.140625" style="23"/>
    <col min="15085" max="15085" width="1.7109375" style="23" customWidth="1"/>
    <col min="15086" max="15086" width="9.140625" style="23"/>
    <col min="15087" max="15087" width="42.7109375" style="23" customWidth="1"/>
    <col min="15088" max="15088" width="12.85546875" style="23" customWidth="1"/>
    <col min="15089" max="15340" width="9.140625" style="23"/>
    <col min="15341" max="15341" width="1.7109375" style="23" customWidth="1"/>
    <col min="15342" max="15342" width="9.140625" style="23"/>
    <col min="15343" max="15343" width="42.7109375" style="23" customWidth="1"/>
    <col min="15344" max="15344" width="12.85546875" style="23" customWidth="1"/>
    <col min="15345" max="15596" width="9.140625" style="23"/>
    <col min="15597" max="15597" width="1.7109375" style="23" customWidth="1"/>
    <col min="15598" max="15598" width="9.140625" style="23"/>
    <col min="15599" max="15599" width="42.7109375" style="23" customWidth="1"/>
    <col min="15600" max="15600" width="12.85546875" style="23" customWidth="1"/>
    <col min="15601" max="15852" width="9.140625" style="23"/>
    <col min="15853" max="15853" width="1.7109375" style="23" customWidth="1"/>
    <col min="15854" max="15854" width="9.140625" style="23"/>
    <col min="15855" max="15855" width="42.7109375" style="23" customWidth="1"/>
    <col min="15856" max="15856" width="12.85546875" style="23" customWidth="1"/>
    <col min="15857" max="16108" width="9.140625" style="23"/>
    <col min="16109" max="16109" width="1.7109375" style="23" customWidth="1"/>
    <col min="16110" max="16110" width="9.140625" style="23"/>
    <col min="16111" max="16111" width="42.7109375" style="23" customWidth="1"/>
    <col min="16112" max="16112" width="12.85546875" style="23" customWidth="1"/>
    <col min="16113" max="16384" width="9.140625" style="23"/>
  </cols>
  <sheetData>
    <row r="1" spans="2:7" ht="18.75" customHeight="1">
      <c r="B1" s="210" t="s">
        <v>309</v>
      </c>
      <c r="C1" s="210" t="s">
        <v>312</v>
      </c>
      <c r="D1" s="21"/>
      <c r="E1" s="22" t="s">
        <v>253</v>
      </c>
      <c r="F1" s="10">
        <v>2011</v>
      </c>
    </row>
    <row r="2" spans="2:7" ht="18.75" customHeight="1">
      <c r="B2" s="210"/>
      <c r="C2" s="210"/>
      <c r="D2" s="21"/>
      <c r="E2" s="22" t="s">
        <v>323</v>
      </c>
      <c r="F2" s="10" t="s">
        <v>325</v>
      </c>
    </row>
    <row r="3" spans="2:7" ht="18.75" customHeight="1">
      <c r="B3" s="210"/>
      <c r="C3" s="210"/>
      <c r="D3" s="21"/>
      <c r="E3" s="22" t="s">
        <v>324</v>
      </c>
      <c r="F3" s="10" t="s">
        <v>326</v>
      </c>
    </row>
    <row r="4" spans="2:7" ht="14.25" customHeight="1">
      <c r="B4" s="24">
        <v>1</v>
      </c>
      <c r="C4" s="25">
        <f>B4+1</f>
        <v>2</v>
      </c>
      <c r="D4" s="25">
        <f>C4+1</f>
        <v>3</v>
      </c>
      <c r="E4" s="24">
        <v>4</v>
      </c>
      <c r="F4" s="25">
        <f>E4+1</f>
        <v>5</v>
      </c>
    </row>
    <row r="5" spans="2:7" s="27" customFormat="1" ht="30" customHeight="1">
      <c r="B5" s="26" t="s">
        <v>130</v>
      </c>
      <c r="C5" s="26" t="s">
        <v>249</v>
      </c>
      <c r="D5" s="26" t="s">
        <v>250</v>
      </c>
      <c r="E5" s="26" t="s">
        <v>353</v>
      </c>
      <c r="F5" s="26" t="s">
        <v>252</v>
      </c>
    </row>
    <row r="6" spans="2:7" s="33" customFormat="1" ht="19.5" customHeight="1">
      <c r="B6" s="28">
        <v>100000</v>
      </c>
      <c r="C6" s="29" t="s">
        <v>0</v>
      </c>
      <c r="D6" s="1">
        <f>+D7+D264+D269+D319+D332+D365+D376</f>
        <v>0</v>
      </c>
      <c r="E6" s="31">
        <f>+E7+E264+E269+E319+E332+E365+E376</f>
        <v>0</v>
      </c>
      <c r="F6" s="32" t="str">
        <f>IF(ABS(D6)&lt;&gt;0,D6-E6,"")</f>
        <v/>
      </c>
      <c r="G6" s="33" t="s">
        <v>352</v>
      </c>
    </row>
    <row r="7" spans="2:7" s="33" customFormat="1" ht="18" customHeight="1" outlineLevel="1">
      <c r="B7" s="28">
        <v>110000</v>
      </c>
      <c r="C7" s="29" t="s">
        <v>1</v>
      </c>
      <c r="D7" s="1">
        <f>+D8+D51+D65+D78+D97+D129+D147+D177+D187+D220+D224+D231+D259</f>
        <v>0</v>
      </c>
      <c r="E7" s="31">
        <f>+E8+E51+E65+E78+E97+E129+E147+E177+E187+E220+E224+E231+E259</f>
        <v>0</v>
      </c>
      <c r="F7" s="32" t="str">
        <f t="shared" ref="F7:F70" si="0">IF(ABS(D7)&lt;&gt;0,D7-E7,"")</f>
        <v/>
      </c>
    </row>
    <row r="8" spans="2:7" s="36" customFormat="1" ht="20.100000000000001" customHeight="1" outlineLevel="2">
      <c r="B8" s="28">
        <v>110100</v>
      </c>
      <c r="C8" s="34" t="s">
        <v>131</v>
      </c>
      <c r="D8" s="2">
        <f>+D9+D46</f>
        <v>0</v>
      </c>
      <c r="E8" s="35">
        <f>+E9+E46</f>
        <v>0</v>
      </c>
      <c r="F8" s="32" t="str">
        <f t="shared" si="0"/>
        <v/>
      </c>
      <c r="G8" s="33"/>
    </row>
    <row r="9" spans="2:7" outlineLevel="3">
      <c r="B9" s="28">
        <v>110110</v>
      </c>
      <c r="C9" s="37" t="s">
        <v>132</v>
      </c>
      <c r="D9" s="1">
        <f>+D10+D16+D22+D25+D30+D33+D36+D40+D44</f>
        <v>0</v>
      </c>
      <c r="E9" s="31">
        <f>+E10+E16+E22+E25+E30+E33+E36+E40+E44</f>
        <v>0</v>
      </c>
      <c r="F9" s="32" t="str">
        <f t="shared" si="0"/>
        <v/>
      </c>
      <c r="G9" s="33"/>
    </row>
    <row r="10" spans="2:7" outlineLevel="4">
      <c r="B10" s="28">
        <v>110111</v>
      </c>
      <c r="C10" s="38" t="s">
        <v>2</v>
      </c>
      <c r="D10" s="1">
        <f>SUM(D11:D15)</f>
        <v>0</v>
      </c>
      <c r="E10" s="31">
        <f>SUM(E11:E15)</f>
        <v>0</v>
      </c>
      <c r="F10" s="32" t="str">
        <f t="shared" si="0"/>
        <v/>
      </c>
      <c r="G10" s="33"/>
    </row>
    <row r="11" spans="2:7" outlineLevel="4">
      <c r="B11" s="28">
        <v>1101111</v>
      </c>
      <c r="C11" s="39" t="s">
        <v>3</v>
      </c>
      <c r="D11" s="1"/>
      <c r="E11" s="31">
        <f>VLOOKUP(B11,Estimated11,2,0)</f>
        <v>0</v>
      </c>
      <c r="F11" s="32" t="str">
        <f t="shared" si="0"/>
        <v/>
      </c>
      <c r="G11" s="33"/>
    </row>
    <row r="12" spans="2:7" ht="12.75" customHeight="1" outlineLevel="4">
      <c r="B12" s="28">
        <v>1101112</v>
      </c>
      <c r="C12" s="39" t="s">
        <v>133</v>
      </c>
      <c r="D12" s="1"/>
      <c r="E12" s="31">
        <f>VLOOKUP(B12,Estimated11,2,0)</f>
        <v>0</v>
      </c>
      <c r="F12" s="32" t="str">
        <f t="shared" si="0"/>
        <v/>
      </c>
      <c r="G12" s="33"/>
    </row>
    <row r="13" spans="2:7" outlineLevel="4">
      <c r="B13" s="28">
        <v>1101113</v>
      </c>
      <c r="C13" s="40" t="s">
        <v>4</v>
      </c>
      <c r="D13" s="1"/>
      <c r="E13" s="31">
        <f>VLOOKUP(B13,Estimated11,2,0)</f>
        <v>0</v>
      </c>
      <c r="F13" s="32" t="str">
        <f t="shared" si="0"/>
        <v/>
      </c>
      <c r="G13" s="33"/>
    </row>
    <row r="14" spans="2:7" ht="12.75" customHeight="1" outlineLevel="4">
      <c r="B14" s="28">
        <v>1101114</v>
      </c>
      <c r="C14" s="39" t="s">
        <v>5</v>
      </c>
      <c r="D14" s="1"/>
      <c r="E14" s="31">
        <f>VLOOKUP(B14,Estimated11,2,0)</f>
        <v>0</v>
      </c>
      <c r="F14" s="32" t="str">
        <f t="shared" si="0"/>
        <v/>
      </c>
      <c r="G14" s="33"/>
    </row>
    <row r="15" spans="2:7" ht="12.75" customHeight="1" outlineLevel="4">
      <c r="B15" s="28">
        <v>1101115</v>
      </c>
      <c r="C15" s="40" t="s">
        <v>6</v>
      </c>
      <c r="D15" s="1"/>
      <c r="E15" s="31">
        <f>VLOOKUP(B15,Estimated11,2,0)</f>
        <v>0</v>
      </c>
      <c r="F15" s="32" t="str">
        <f t="shared" si="0"/>
        <v/>
      </c>
      <c r="G15" s="33"/>
    </row>
    <row r="16" spans="2:7" ht="12.75" customHeight="1" outlineLevel="4">
      <c r="B16" s="28">
        <v>110112</v>
      </c>
      <c r="C16" s="41" t="s">
        <v>7</v>
      </c>
      <c r="D16" s="1">
        <f>SUM(D17:D21)</f>
        <v>0</v>
      </c>
      <c r="E16" s="31">
        <f>SUM(E17:E21)</f>
        <v>0</v>
      </c>
      <c r="F16" s="32" t="str">
        <f t="shared" si="0"/>
        <v/>
      </c>
      <c r="G16" s="33"/>
    </row>
    <row r="17" spans="2:7" outlineLevel="4">
      <c r="B17" s="28">
        <v>1101121</v>
      </c>
      <c r="C17" s="40" t="s">
        <v>8</v>
      </c>
      <c r="D17" s="1"/>
      <c r="E17" s="31">
        <f>VLOOKUP(B17,Estimated11,2,0)</f>
        <v>0</v>
      </c>
      <c r="F17" s="32" t="str">
        <f t="shared" si="0"/>
        <v/>
      </c>
      <c r="G17" s="33"/>
    </row>
    <row r="18" spans="2:7" outlineLevel="4">
      <c r="B18" s="28">
        <v>1101122</v>
      </c>
      <c r="C18" s="39" t="s">
        <v>9</v>
      </c>
      <c r="D18" s="1"/>
      <c r="E18" s="31">
        <f>VLOOKUP(B18,Estimated11,2,0)</f>
        <v>0</v>
      </c>
      <c r="F18" s="32" t="str">
        <f t="shared" si="0"/>
        <v/>
      </c>
      <c r="G18" s="33"/>
    </row>
    <row r="19" spans="2:7" ht="12.75" customHeight="1" outlineLevel="4">
      <c r="B19" s="28">
        <v>1101123</v>
      </c>
      <c r="C19" s="39" t="s">
        <v>10</v>
      </c>
      <c r="D19" s="1"/>
      <c r="E19" s="31">
        <f>VLOOKUP(B19,Estimated11,2,0)</f>
        <v>0</v>
      </c>
      <c r="F19" s="32" t="str">
        <f t="shared" si="0"/>
        <v/>
      </c>
      <c r="G19" s="33"/>
    </row>
    <row r="20" spans="2:7" ht="12.75" customHeight="1" outlineLevel="4">
      <c r="B20" s="28">
        <v>1101124</v>
      </c>
      <c r="C20" s="39" t="s">
        <v>11</v>
      </c>
      <c r="D20" s="1"/>
      <c r="E20" s="31">
        <f>VLOOKUP(B20,Estimated11,2,0)</f>
        <v>0</v>
      </c>
      <c r="F20" s="32" t="str">
        <f t="shared" si="0"/>
        <v/>
      </c>
      <c r="G20" s="33"/>
    </row>
    <row r="21" spans="2:7" ht="12.75" customHeight="1" outlineLevel="4">
      <c r="B21" s="28">
        <v>1101125</v>
      </c>
      <c r="C21" s="39" t="s">
        <v>12</v>
      </c>
      <c r="D21" s="1"/>
      <c r="E21" s="31">
        <f>VLOOKUP(B21,Estimated11,2,0)</f>
        <v>0</v>
      </c>
      <c r="F21" s="32" t="str">
        <f t="shared" si="0"/>
        <v/>
      </c>
      <c r="G21" s="33"/>
    </row>
    <row r="22" spans="2:7" ht="12.75" customHeight="1" outlineLevel="4">
      <c r="B22" s="28">
        <v>110113</v>
      </c>
      <c r="C22" s="42" t="s">
        <v>134</v>
      </c>
      <c r="D22" s="1">
        <f>SUM(D23:D24)</f>
        <v>0</v>
      </c>
      <c r="E22" s="31">
        <f>SUM(E23:E24)</f>
        <v>0</v>
      </c>
      <c r="F22" s="32" t="str">
        <f t="shared" si="0"/>
        <v/>
      </c>
      <c r="G22" s="33"/>
    </row>
    <row r="23" spans="2:7" ht="12.75" customHeight="1" outlineLevel="4">
      <c r="B23" s="28">
        <v>1101131</v>
      </c>
      <c r="C23" s="43" t="s">
        <v>13</v>
      </c>
      <c r="D23" s="1"/>
      <c r="E23" s="31">
        <f>VLOOKUP(B23,Estimated11,2,0)</f>
        <v>0</v>
      </c>
      <c r="F23" s="32" t="str">
        <f t="shared" si="0"/>
        <v/>
      </c>
      <c r="G23" s="33"/>
    </row>
    <row r="24" spans="2:7" ht="12.75" customHeight="1" outlineLevel="4">
      <c r="B24" s="28">
        <v>1101132</v>
      </c>
      <c r="C24" s="43" t="s">
        <v>14</v>
      </c>
      <c r="D24" s="1"/>
      <c r="E24" s="31">
        <f>VLOOKUP(B24,Estimated11,2,0)</f>
        <v>0</v>
      </c>
      <c r="F24" s="32" t="str">
        <f t="shared" si="0"/>
        <v/>
      </c>
      <c r="G24" s="33"/>
    </row>
    <row r="25" spans="2:7" ht="12.75" customHeight="1" outlineLevel="4">
      <c r="B25" s="28">
        <v>110114</v>
      </c>
      <c r="C25" s="42" t="s">
        <v>15</v>
      </c>
      <c r="D25" s="1">
        <f>SUM(D26:D29)</f>
        <v>0</v>
      </c>
      <c r="E25" s="31">
        <f>SUM(E26:E29)</f>
        <v>0</v>
      </c>
      <c r="F25" s="32" t="str">
        <f t="shared" si="0"/>
        <v/>
      </c>
      <c r="G25" s="33"/>
    </row>
    <row r="26" spans="2:7" ht="12.75" customHeight="1" outlineLevel="4">
      <c r="B26" s="28">
        <v>1101141</v>
      </c>
      <c r="C26" s="43" t="s">
        <v>16</v>
      </c>
      <c r="D26" s="1"/>
      <c r="E26" s="31">
        <f>VLOOKUP(B26,Estimated11,2,0)</f>
        <v>0</v>
      </c>
      <c r="F26" s="32" t="str">
        <f t="shared" si="0"/>
        <v/>
      </c>
      <c r="G26" s="33"/>
    </row>
    <row r="27" spans="2:7" ht="12.75" customHeight="1" outlineLevel="4">
      <c r="B27" s="28">
        <v>1101142</v>
      </c>
      <c r="C27" s="43" t="s">
        <v>17</v>
      </c>
      <c r="D27" s="1"/>
      <c r="E27" s="31">
        <f>VLOOKUP(B27,Estimated11,2,0)</f>
        <v>0</v>
      </c>
      <c r="F27" s="32" t="str">
        <f t="shared" si="0"/>
        <v/>
      </c>
      <c r="G27" s="33"/>
    </row>
    <row r="28" spans="2:7" ht="12.75" customHeight="1" outlineLevel="4">
      <c r="B28" s="28">
        <v>1101143</v>
      </c>
      <c r="C28" s="43" t="s">
        <v>18</v>
      </c>
      <c r="D28" s="1"/>
      <c r="E28" s="31">
        <f>VLOOKUP(B28,Estimated11,2,0)</f>
        <v>0</v>
      </c>
      <c r="F28" s="32" t="str">
        <f t="shared" si="0"/>
        <v/>
      </c>
      <c r="G28" s="33"/>
    </row>
    <row r="29" spans="2:7" ht="12.75" customHeight="1" outlineLevel="4">
      <c r="B29" s="28">
        <v>1101144</v>
      </c>
      <c r="C29" s="43" t="s">
        <v>19</v>
      </c>
      <c r="D29" s="1"/>
      <c r="E29" s="31">
        <f>VLOOKUP(B29,Estimated11,2,0)</f>
        <v>0</v>
      </c>
      <c r="F29" s="32" t="str">
        <f t="shared" si="0"/>
        <v/>
      </c>
      <c r="G29" s="33"/>
    </row>
    <row r="30" spans="2:7" ht="12.75" customHeight="1" outlineLevel="4">
      <c r="B30" s="28">
        <v>110115</v>
      </c>
      <c r="C30" s="42" t="s">
        <v>20</v>
      </c>
      <c r="D30" s="1">
        <f>SUM(D31:D32)</f>
        <v>0</v>
      </c>
      <c r="E30" s="31">
        <f>SUM(E31:E32)</f>
        <v>0</v>
      </c>
      <c r="F30" s="32" t="str">
        <f t="shared" si="0"/>
        <v/>
      </c>
      <c r="G30" s="33"/>
    </row>
    <row r="31" spans="2:7" ht="12.75" customHeight="1" outlineLevel="4">
      <c r="B31" s="28">
        <v>1101151</v>
      </c>
      <c r="C31" s="43" t="s">
        <v>21</v>
      </c>
      <c r="D31" s="1"/>
      <c r="E31" s="31">
        <f>VLOOKUP(B31,Estimated11,2,0)</f>
        <v>0</v>
      </c>
      <c r="F31" s="32" t="str">
        <f t="shared" si="0"/>
        <v/>
      </c>
      <c r="G31" s="33"/>
    </row>
    <row r="32" spans="2:7" ht="12.75" customHeight="1" outlineLevel="4">
      <c r="B32" s="28">
        <v>1101152</v>
      </c>
      <c r="C32" s="43" t="s">
        <v>22</v>
      </c>
      <c r="D32" s="1"/>
      <c r="E32" s="31">
        <f>VLOOKUP(B32,Estimated11,2,0)</f>
        <v>0</v>
      </c>
      <c r="F32" s="32" t="str">
        <f t="shared" si="0"/>
        <v/>
      </c>
      <c r="G32" s="33"/>
    </row>
    <row r="33" spans="2:7" outlineLevel="4">
      <c r="B33" s="28">
        <v>110116</v>
      </c>
      <c r="C33" s="38" t="s">
        <v>23</v>
      </c>
      <c r="D33" s="1">
        <f>SUM(D34:D35)</f>
        <v>0</v>
      </c>
      <c r="E33" s="31">
        <f>SUM(E34:E35)</f>
        <v>0</v>
      </c>
      <c r="F33" s="32" t="str">
        <f t="shared" si="0"/>
        <v/>
      </c>
      <c r="G33" s="33"/>
    </row>
    <row r="34" spans="2:7" ht="12.75" customHeight="1" outlineLevel="4">
      <c r="B34" s="28">
        <v>1101161</v>
      </c>
      <c r="C34" s="39" t="s">
        <v>24</v>
      </c>
      <c r="D34" s="1"/>
      <c r="E34" s="31">
        <f>VLOOKUP(B34,Estimated11,2,0)</f>
        <v>0</v>
      </c>
      <c r="F34" s="32" t="str">
        <f t="shared" si="0"/>
        <v/>
      </c>
      <c r="G34" s="33"/>
    </row>
    <row r="35" spans="2:7" ht="12.75" customHeight="1" outlineLevel="4">
      <c r="B35" s="28">
        <v>1101162</v>
      </c>
      <c r="C35" s="39" t="s">
        <v>25</v>
      </c>
      <c r="D35" s="1"/>
      <c r="E35" s="31">
        <f>VLOOKUP(B35,Estimated11,2,0)</f>
        <v>0</v>
      </c>
      <c r="F35" s="32" t="str">
        <f t="shared" si="0"/>
        <v/>
      </c>
      <c r="G35" s="33"/>
    </row>
    <row r="36" spans="2:7" ht="12.75" customHeight="1" outlineLevel="4">
      <c r="B36" s="28">
        <v>110117</v>
      </c>
      <c r="C36" s="38" t="s">
        <v>26</v>
      </c>
      <c r="D36" s="1">
        <f>SUM(D37:D39)</f>
        <v>0</v>
      </c>
      <c r="E36" s="31">
        <f>SUM(E37:E39)</f>
        <v>0</v>
      </c>
      <c r="F36" s="32" t="str">
        <f t="shared" si="0"/>
        <v/>
      </c>
      <c r="G36" s="33"/>
    </row>
    <row r="37" spans="2:7" ht="12.75" customHeight="1" outlineLevel="4">
      <c r="B37" s="28">
        <v>1101171</v>
      </c>
      <c r="C37" s="39" t="s">
        <v>27</v>
      </c>
      <c r="D37" s="1"/>
      <c r="E37" s="31">
        <f>VLOOKUP(B37,Estimated11,2,0)</f>
        <v>0</v>
      </c>
      <c r="F37" s="32" t="str">
        <f t="shared" si="0"/>
        <v/>
      </c>
      <c r="G37" s="33"/>
    </row>
    <row r="38" spans="2:7" ht="12.75" customHeight="1" outlineLevel="4">
      <c r="B38" s="28">
        <v>1101172</v>
      </c>
      <c r="C38" s="39" t="s">
        <v>28</v>
      </c>
      <c r="D38" s="1"/>
      <c r="E38" s="31">
        <f>VLOOKUP(B38,Estimated11,2,0)</f>
        <v>0</v>
      </c>
      <c r="F38" s="32" t="str">
        <f t="shared" si="0"/>
        <v/>
      </c>
      <c r="G38" s="33"/>
    </row>
    <row r="39" spans="2:7" outlineLevel="4">
      <c r="B39" s="28">
        <v>1101173</v>
      </c>
      <c r="C39" s="39" t="s">
        <v>29</v>
      </c>
      <c r="D39" s="1"/>
      <c r="E39" s="31">
        <f>VLOOKUP(B39,Estimated11,2,0)</f>
        <v>0</v>
      </c>
      <c r="F39" s="32" t="str">
        <f t="shared" si="0"/>
        <v/>
      </c>
      <c r="G39" s="33"/>
    </row>
    <row r="40" spans="2:7" ht="12.75" customHeight="1" outlineLevel="4">
      <c r="B40" s="28">
        <v>110118</v>
      </c>
      <c r="C40" s="38" t="s">
        <v>30</v>
      </c>
      <c r="D40" s="1">
        <f>SUM(D41:D43)</f>
        <v>0</v>
      </c>
      <c r="E40" s="31">
        <f>SUM(E41:E43)</f>
        <v>0</v>
      </c>
      <c r="F40" s="32" t="str">
        <f t="shared" si="0"/>
        <v/>
      </c>
      <c r="G40" s="33"/>
    </row>
    <row r="41" spans="2:7" ht="12.75" customHeight="1" outlineLevel="4">
      <c r="B41" s="28">
        <v>1101181</v>
      </c>
      <c r="C41" s="39" t="s">
        <v>31</v>
      </c>
      <c r="D41" s="1"/>
      <c r="E41" s="31">
        <f>VLOOKUP(B41,Estimated11,2,0)</f>
        <v>0</v>
      </c>
      <c r="F41" s="32" t="str">
        <f t="shared" si="0"/>
        <v/>
      </c>
      <c r="G41" s="33"/>
    </row>
    <row r="42" spans="2:7" ht="12.75" customHeight="1" outlineLevel="4">
      <c r="B42" s="28">
        <v>1101182</v>
      </c>
      <c r="C42" s="39" t="s">
        <v>32</v>
      </c>
      <c r="D42" s="1"/>
      <c r="E42" s="31">
        <f>VLOOKUP(B42,Estimated11,2,0)</f>
        <v>0</v>
      </c>
      <c r="F42" s="32" t="str">
        <f t="shared" si="0"/>
        <v/>
      </c>
      <c r="G42" s="33"/>
    </row>
    <row r="43" spans="2:7" ht="12.75" customHeight="1" outlineLevel="4">
      <c r="B43" s="28">
        <v>1101183</v>
      </c>
      <c r="C43" s="39" t="s">
        <v>33</v>
      </c>
      <c r="D43" s="1"/>
      <c r="E43" s="31">
        <f>VLOOKUP(B43,Estimated11,2,0)</f>
        <v>0</v>
      </c>
      <c r="F43" s="32" t="str">
        <f t="shared" si="0"/>
        <v/>
      </c>
      <c r="G43" s="33"/>
    </row>
    <row r="44" spans="2:7" ht="12.75" customHeight="1" outlineLevel="4">
      <c r="B44" s="28">
        <v>110119</v>
      </c>
      <c r="C44" s="38" t="s">
        <v>34</v>
      </c>
      <c r="D44" s="1">
        <f>+D45</f>
        <v>0</v>
      </c>
      <c r="E44" s="31">
        <f>+E45</f>
        <v>0</v>
      </c>
      <c r="F44" s="32" t="str">
        <f t="shared" si="0"/>
        <v/>
      </c>
      <c r="G44" s="33"/>
    </row>
    <row r="45" spans="2:7" ht="12.75" customHeight="1" outlineLevel="4">
      <c r="B45" s="28">
        <v>1101191</v>
      </c>
      <c r="C45" s="39" t="s">
        <v>34</v>
      </c>
      <c r="D45" s="1"/>
      <c r="E45" s="31">
        <f>VLOOKUP(B45,Estimated11,2,0)</f>
        <v>0</v>
      </c>
      <c r="F45" s="32" t="str">
        <f t="shared" si="0"/>
        <v/>
      </c>
      <c r="G45" s="33"/>
    </row>
    <row r="46" spans="2:7" ht="12.75" customHeight="1" outlineLevel="3">
      <c r="B46" s="28">
        <v>110120</v>
      </c>
      <c r="C46" s="37" t="s">
        <v>135</v>
      </c>
      <c r="D46" s="1">
        <f>+D47+D49</f>
        <v>0</v>
      </c>
      <c r="E46" s="31">
        <f>+E47+E49</f>
        <v>0</v>
      </c>
      <c r="F46" s="32" t="str">
        <f t="shared" si="0"/>
        <v/>
      </c>
      <c r="G46" s="33"/>
    </row>
    <row r="47" spans="2:7" outlineLevel="4">
      <c r="B47" s="28">
        <v>110121</v>
      </c>
      <c r="C47" s="38" t="s">
        <v>35</v>
      </c>
      <c r="D47" s="1">
        <f>+D48</f>
        <v>0</v>
      </c>
      <c r="E47" s="31">
        <f>+E48</f>
        <v>0</v>
      </c>
      <c r="F47" s="32" t="str">
        <f t="shared" si="0"/>
        <v/>
      </c>
      <c r="G47" s="33"/>
    </row>
    <row r="48" spans="2:7" ht="12.75" customHeight="1" outlineLevel="4">
      <c r="B48" s="28">
        <v>1101211</v>
      </c>
      <c r="C48" s="39" t="s">
        <v>35</v>
      </c>
      <c r="D48" s="1"/>
      <c r="E48" s="31">
        <f>VLOOKUP(B48,Estimated11,2,0)</f>
        <v>0</v>
      </c>
      <c r="F48" s="32" t="str">
        <f t="shared" si="0"/>
        <v/>
      </c>
      <c r="G48" s="33"/>
    </row>
    <row r="49" spans="2:7" ht="12.75" customHeight="1" outlineLevel="4">
      <c r="B49" s="28">
        <v>110122</v>
      </c>
      <c r="C49" s="38" t="s">
        <v>36</v>
      </c>
      <c r="D49" s="1">
        <f>+D50</f>
        <v>0</v>
      </c>
      <c r="E49" s="31">
        <f>+E50</f>
        <v>0</v>
      </c>
      <c r="F49" s="32" t="str">
        <f t="shared" si="0"/>
        <v/>
      </c>
      <c r="G49" s="33"/>
    </row>
    <row r="50" spans="2:7" ht="12.75" customHeight="1" outlineLevel="4">
      <c r="B50" s="28">
        <v>1101221</v>
      </c>
      <c r="C50" s="39" t="s">
        <v>36</v>
      </c>
      <c r="D50" s="1"/>
      <c r="E50" s="31">
        <f>VLOOKUP(B50,Estimated11,2,0)</f>
        <v>0</v>
      </c>
      <c r="F50" s="32" t="str">
        <f t="shared" si="0"/>
        <v/>
      </c>
      <c r="G50" s="33"/>
    </row>
    <row r="51" spans="2:7" s="36" customFormat="1" ht="20.100000000000001" customHeight="1" outlineLevel="2">
      <c r="B51" s="28">
        <v>110200</v>
      </c>
      <c r="C51" s="44" t="s">
        <v>136</v>
      </c>
      <c r="D51" s="2">
        <f>+D52+D59+D62</f>
        <v>0</v>
      </c>
      <c r="E51" s="35">
        <f>+E52+E59+E62</f>
        <v>0</v>
      </c>
      <c r="F51" s="32" t="str">
        <f t="shared" si="0"/>
        <v/>
      </c>
      <c r="G51" s="33"/>
    </row>
    <row r="52" spans="2:7" ht="12.75" customHeight="1" outlineLevel="3">
      <c r="B52" s="28">
        <v>110210</v>
      </c>
      <c r="C52" s="37" t="s">
        <v>137</v>
      </c>
      <c r="D52" s="1">
        <f>+D53+D55+D57</f>
        <v>0</v>
      </c>
      <c r="E52" s="31">
        <f>+E53+E55+E57</f>
        <v>0</v>
      </c>
      <c r="F52" s="32" t="str">
        <f t="shared" si="0"/>
        <v/>
      </c>
      <c r="G52" s="33"/>
    </row>
    <row r="53" spans="2:7" ht="12.75" customHeight="1" outlineLevel="4">
      <c r="B53" s="28">
        <v>110211</v>
      </c>
      <c r="C53" s="38" t="s">
        <v>37</v>
      </c>
      <c r="D53" s="1">
        <f>+D54</f>
        <v>0</v>
      </c>
      <c r="E53" s="31">
        <f>+E54</f>
        <v>0</v>
      </c>
      <c r="F53" s="32" t="str">
        <f t="shared" si="0"/>
        <v/>
      </c>
      <c r="G53" s="33"/>
    </row>
    <row r="54" spans="2:7" ht="12.75" customHeight="1" outlineLevel="4">
      <c r="B54" s="28">
        <v>1102111</v>
      </c>
      <c r="C54" s="39" t="s">
        <v>37</v>
      </c>
      <c r="D54" s="1"/>
      <c r="E54" s="31">
        <f>VLOOKUP(B54,Estimated11,2,0)</f>
        <v>0</v>
      </c>
      <c r="F54" s="32" t="str">
        <f t="shared" si="0"/>
        <v/>
      </c>
      <c r="G54" s="33"/>
    </row>
    <row r="55" spans="2:7" ht="12.75" customHeight="1" outlineLevel="4">
      <c r="B55" s="28">
        <v>110212</v>
      </c>
      <c r="C55" s="38" t="s">
        <v>38</v>
      </c>
      <c r="D55" s="1">
        <f>+D56</f>
        <v>0</v>
      </c>
      <c r="E55" s="31">
        <f>+E56</f>
        <v>0</v>
      </c>
      <c r="F55" s="32" t="str">
        <f t="shared" si="0"/>
        <v/>
      </c>
      <c r="G55" s="33"/>
    </row>
    <row r="56" spans="2:7" ht="12.75" customHeight="1" outlineLevel="4">
      <c r="B56" s="28">
        <v>1102121</v>
      </c>
      <c r="C56" s="39" t="s">
        <v>38</v>
      </c>
      <c r="D56" s="1"/>
      <c r="E56" s="31">
        <f>VLOOKUP(B56,Estimated11,2,0)</f>
        <v>0</v>
      </c>
      <c r="F56" s="32" t="str">
        <f t="shared" si="0"/>
        <v/>
      </c>
      <c r="G56" s="33"/>
    </row>
    <row r="57" spans="2:7" ht="12.75" customHeight="1" outlineLevel="4">
      <c r="B57" s="28">
        <v>110213</v>
      </c>
      <c r="C57" s="38" t="s">
        <v>39</v>
      </c>
      <c r="D57" s="1">
        <f>+D58</f>
        <v>0</v>
      </c>
      <c r="E57" s="31">
        <f>+E58</f>
        <v>0</v>
      </c>
      <c r="F57" s="32" t="str">
        <f t="shared" si="0"/>
        <v/>
      </c>
      <c r="G57" s="33"/>
    </row>
    <row r="58" spans="2:7" ht="12.75" customHeight="1" outlineLevel="4">
      <c r="B58" s="28">
        <v>1102131</v>
      </c>
      <c r="C58" s="39" t="s">
        <v>39</v>
      </c>
      <c r="D58" s="1"/>
      <c r="E58" s="31">
        <f>VLOOKUP(B58,Estimated11,2,0)</f>
        <v>0</v>
      </c>
      <c r="F58" s="32" t="str">
        <f t="shared" si="0"/>
        <v/>
      </c>
      <c r="G58" s="33"/>
    </row>
    <row r="59" spans="2:7" ht="12.75" customHeight="1" outlineLevel="3">
      <c r="B59" s="28">
        <v>110220</v>
      </c>
      <c r="C59" s="37" t="s">
        <v>138</v>
      </c>
      <c r="D59" s="1">
        <f>+D60</f>
        <v>0</v>
      </c>
      <c r="E59" s="31">
        <f>+E60</f>
        <v>0</v>
      </c>
      <c r="F59" s="32" t="str">
        <f t="shared" si="0"/>
        <v/>
      </c>
      <c r="G59" s="33"/>
    </row>
    <row r="60" spans="2:7" outlineLevel="4">
      <c r="B60" s="28">
        <v>110221</v>
      </c>
      <c r="C60" s="38" t="s">
        <v>40</v>
      </c>
      <c r="D60" s="1">
        <f>+D61</f>
        <v>0</v>
      </c>
      <c r="E60" s="31">
        <f>+E61</f>
        <v>0</v>
      </c>
      <c r="F60" s="32" t="str">
        <f t="shared" si="0"/>
        <v/>
      </c>
      <c r="G60" s="33"/>
    </row>
    <row r="61" spans="2:7" ht="12.75" customHeight="1" outlineLevel="4">
      <c r="B61" s="28">
        <v>1102211</v>
      </c>
      <c r="C61" s="39" t="s">
        <v>40</v>
      </c>
      <c r="D61" s="1"/>
      <c r="E61" s="31">
        <f>VLOOKUP(B61,Estimated11,2,0)</f>
        <v>0</v>
      </c>
      <c r="F61" s="32" t="str">
        <f t="shared" si="0"/>
        <v/>
      </c>
      <c r="G61" s="33"/>
    </row>
    <row r="62" spans="2:7" ht="12.75" customHeight="1" outlineLevel="3">
      <c r="B62" s="28">
        <v>110230</v>
      </c>
      <c r="C62" s="37" t="s">
        <v>139</v>
      </c>
      <c r="D62" s="1">
        <f>+D63</f>
        <v>0</v>
      </c>
      <c r="E62" s="31">
        <f>+E63</f>
        <v>0</v>
      </c>
      <c r="F62" s="32" t="str">
        <f t="shared" si="0"/>
        <v/>
      </c>
      <c r="G62" s="33"/>
    </row>
    <row r="63" spans="2:7" ht="12.75" customHeight="1" outlineLevel="4">
      <c r="B63" s="28">
        <v>110231</v>
      </c>
      <c r="C63" s="38" t="s">
        <v>41</v>
      </c>
      <c r="D63" s="1">
        <f>+D64</f>
        <v>0</v>
      </c>
      <c r="E63" s="31">
        <f>+E64</f>
        <v>0</v>
      </c>
      <c r="F63" s="32" t="str">
        <f t="shared" si="0"/>
        <v/>
      </c>
      <c r="G63" s="33"/>
    </row>
    <row r="64" spans="2:7" ht="12.75" customHeight="1" outlineLevel="4">
      <c r="B64" s="28">
        <v>1102311</v>
      </c>
      <c r="C64" s="39" t="s">
        <v>41</v>
      </c>
      <c r="D64" s="1"/>
      <c r="E64" s="31">
        <f>VLOOKUP(B64,Estimated11,2,0)</f>
        <v>0</v>
      </c>
      <c r="F64" s="32" t="str">
        <f t="shared" si="0"/>
        <v/>
      </c>
      <c r="G64" s="33"/>
    </row>
    <row r="65" spans="2:7" s="36" customFormat="1" ht="20.100000000000001" customHeight="1" outlineLevel="2">
      <c r="B65" s="28">
        <v>110300</v>
      </c>
      <c r="C65" s="44" t="s">
        <v>223</v>
      </c>
      <c r="D65" s="2">
        <f>+D66+D73</f>
        <v>0</v>
      </c>
      <c r="E65" s="35">
        <f>+E66+E73</f>
        <v>0</v>
      </c>
      <c r="F65" s="32" t="str">
        <f t="shared" si="0"/>
        <v/>
      </c>
      <c r="G65" s="33"/>
    </row>
    <row r="66" spans="2:7" ht="12.75" customHeight="1" outlineLevel="3">
      <c r="B66" s="28">
        <v>110310</v>
      </c>
      <c r="C66" s="37" t="s">
        <v>140</v>
      </c>
      <c r="D66" s="1">
        <f>+D67+D69+D71</f>
        <v>0</v>
      </c>
      <c r="E66" s="31">
        <f>+E67+E69+E71</f>
        <v>0</v>
      </c>
      <c r="F66" s="32" t="str">
        <f t="shared" si="0"/>
        <v/>
      </c>
      <c r="G66" s="33"/>
    </row>
    <row r="67" spans="2:7" ht="12.75" customHeight="1" outlineLevel="4">
      <c r="B67" s="28">
        <v>110311</v>
      </c>
      <c r="C67" s="38" t="s">
        <v>42</v>
      </c>
      <c r="D67" s="1">
        <f>+D68</f>
        <v>0</v>
      </c>
      <c r="E67" s="31">
        <f>+E68</f>
        <v>0</v>
      </c>
      <c r="F67" s="32" t="str">
        <f t="shared" si="0"/>
        <v/>
      </c>
      <c r="G67" s="33"/>
    </row>
    <row r="68" spans="2:7" ht="12.75" customHeight="1" outlineLevel="4">
      <c r="B68" s="28">
        <v>1103111</v>
      </c>
      <c r="C68" s="39" t="s">
        <v>42</v>
      </c>
      <c r="D68" s="1"/>
      <c r="E68" s="31">
        <f>VLOOKUP(B68,Estimated11,2,0)</f>
        <v>0</v>
      </c>
      <c r="F68" s="32" t="str">
        <f t="shared" si="0"/>
        <v/>
      </c>
      <c r="G68" s="33"/>
    </row>
    <row r="69" spans="2:7" ht="12.75" customHeight="1" outlineLevel="4">
      <c r="B69" s="28">
        <v>110312</v>
      </c>
      <c r="C69" s="38" t="s">
        <v>43</v>
      </c>
      <c r="D69" s="1">
        <f>SUM(D70:D70)</f>
        <v>0</v>
      </c>
      <c r="E69" s="31">
        <f>SUM(E70:E70)</f>
        <v>0</v>
      </c>
      <c r="F69" s="32" t="str">
        <f t="shared" si="0"/>
        <v/>
      </c>
      <c r="G69" s="33"/>
    </row>
    <row r="70" spans="2:7" ht="12.75" customHeight="1" outlineLevel="4">
      <c r="B70" s="28">
        <v>1103121</v>
      </c>
      <c r="C70" s="39" t="s">
        <v>43</v>
      </c>
      <c r="D70" s="1"/>
      <c r="E70" s="31">
        <f>VLOOKUP(B70,Estimated11,2,0)</f>
        <v>0</v>
      </c>
      <c r="F70" s="32" t="str">
        <f t="shared" si="0"/>
        <v/>
      </c>
      <c r="G70" s="33"/>
    </row>
    <row r="71" spans="2:7" ht="12.75" customHeight="1" outlineLevel="4">
      <c r="B71" s="28">
        <v>110314</v>
      </c>
      <c r="C71" s="38" t="s">
        <v>44</v>
      </c>
      <c r="D71" s="1">
        <f>+D72</f>
        <v>0</v>
      </c>
      <c r="E71" s="31">
        <f>+E72</f>
        <v>0</v>
      </c>
      <c r="F71" s="32" t="str">
        <f t="shared" ref="F71:F134" si="1">IF(ABS(D71)&lt;&gt;0,D71-E71,"")</f>
        <v/>
      </c>
      <c r="G71" s="33"/>
    </row>
    <row r="72" spans="2:7" ht="12.75" customHeight="1" outlineLevel="4">
      <c r="B72" s="28">
        <v>1103141</v>
      </c>
      <c r="C72" s="39" t="s">
        <v>44</v>
      </c>
      <c r="D72" s="1"/>
      <c r="E72" s="31">
        <f>VLOOKUP(B72,Estimated11,2,0)</f>
        <v>0</v>
      </c>
      <c r="F72" s="32" t="str">
        <f t="shared" si="1"/>
        <v/>
      </c>
      <c r="G72" s="33"/>
    </row>
    <row r="73" spans="2:7" ht="12.75" customHeight="1" outlineLevel="3">
      <c r="B73" s="28">
        <v>110320</v>
      </c>
      <c r="C73" s="37" t="s">
        <v>141</v>
      </c>
      <c r="D73" s="1">
        <f>+D74+D76</f>
        <v>0</v>
      </c>
      <c r="E73" s="31">
        <f>+E74+E76</f>
        <v>0</v>
      </c>
      <c r="F73" s="32" t="str">
        <f t="shared" si="1"/>
        <v/>
      </c>
      <c r="G73" s="33"/>
    </row>
    <row r="74" spans="2:7" ht="12.75" customHeight="1" outlineLevel="4">
      <c r="B74" s="28">
        <v>110321</v>
      </c>
      <c r="C74" s="38" t="s">
        <v>45</v>
      </c>
      <c r="D74" s="1">
        <f>+D75</f>
        <v>0</v>
      </c>
      <c r="E74" s="31">
        <f>+E75</f>
        <v>0</v>
      </c>
      <c r="F74" s="32" t="str">
        <f t="shared" si="1"/>
        <v/>
      </c>
      <c r="G74" s="33"/>
    </row>
    <row r="75" spans="2:7" s="45" customFormat="1" outlineLevel="4">
      <c r="B75" s="28">
        <v>1103211</v>
      </c>
      <c r="C75" s="39" t="s">
        <v>45</v>
      </c>
      <c r="D75" s="1"/>
      <c r="E75" s="31">
        <f>VLOOKUP(B75,Estimated11,2,0)</f>
        <v>0</v>
      </c>
      <c r="F75" s="32" t="str">
        <f t="shared" si="1"/>
        <v/>
      </c>
      <c r="G75" s="33"/>
    </row>
    <row r="76" spans="2:7" s="45" customFormat="1" outlineLevel="4">
      <c r="B76" s="28">
        <v>110322</v>
      </c>
      <c r="C76" s="38" t="s">
        <v>46</v>
      </c>
      <c r="D76" s="1">
        <f>+D77</f>
        <v>0</v>
      </c>
      <c r="E76" s="31">
        <f>+E77</f>
        <v>0</v>
      </c>
      <c r="F76" s="32" t="str">
        <f t="shared" si="1"/>
        <v/>
      </c>
      <c r="G76" s="33"/>
    </row>
    <row r="77" spans="2:7" ht="12.75" customHeight="1" outlineLevel="4">
      <c r="B77" s="28">
        <v>1103221</v>
      </c>
      <c r="C77" s="39" t="s">
        <v>46</v>
      </c>
      <c r="D77" s="1"/>
      <c r="E77" s="31">
        <f>VLOOKUP(B77,Estimated11,2,0)</f>
        <v>0</v>
      </c>
      <c r="F77" s="32" t="str">
        <f t="shared" si="1"/>
        <v/>
      </c>
      <c r="G77" s="33"/>
    </row>
    <row r="78" spans="2:7" s="36" customFormat="1" ht="20.100000000000001" customHeight="1" outlineLevel="2">
      <c r="B78" s="28">
        <v>110400</v>
      </c>
      <c r="C78" s="34" t="s">
        <v>142</v>
      </c>
      <c r="D78" s="2">
        <f>+D79+D82+D85+D90</f>
        <v>0</v>
      </c>
      <c r="E78" s="35">
        <f>+E79+E82+E85+E90</f>
        <v>0</v>
      </c>
      <c r="F78" s="32" t="str">
        <f t="shared" si="1"/>
        <v/>
      </c>
      <c r="G78" s="33"/>
    </row>
    <row r="79" spans="2:7" ht="12.75" customHeight="1" outlineLevel="3">
      <c r="B79" s="28">
        <v>110410</v>
      </c>
      <c r="C79" s="37" t="s">
        <v>143</v>
      </c>
      <c r="D79" s="1">
        <f>+D80</f>
        <v>0</v>
      </c>
      <c r="E79" s="31">
        <f>+E80</f>
        <v>0</v>
      </c>
      <c r="F79" s="32" t="str">
        <f t="shared" si="1"/>
        <v/>
      </c>
      <c r="G79" s="33"/>
    </row>
    <row r="80" spans="2:7" ht="12.75" customHeight="1" outlineLevel="4">
      <c r="B80" s="28">
        <v>110411</v>
      </c>
      <c r="C80" s="38" t="s">
        <v>47</v>
      </c>
      <c r="D80" s="1">
        <f>+D81</f>
        <v>0</v>
      </c>
      <c r="E80" s="31">
        <f>+E81</f>
        <v>0</v>
      </c>
      <c r="F80" s="32" t="str">
        <f t="shared" si="1"/>
        <v/>
      </c>
      <c r="G80" s="33"/>
    </row>
    <row r="81" spans="2:7" ht="12.75" customHeight="1" outlineLevel="4">
      <c r="B81" s="28">
        <v>1104111</v>
      </c>
      <c r="C81" s="39" t="s">
        <v>47</v>
      </c>
      <c r="D81" s="1"/>
      <c r="E81" s="31">
        <f>VLOOKUP(B81,Estimated11,2,0)</f>
        <v>0</v>
      </c>
      <c r="F81" s="32" t="str">
        <f t="shared" si="1"/>
        <v/>
      </c>
      <c r="G81" s="33"/>
    </row>
    <row r="82" spans="2:7" ht="12.75" customHeight="1" outlineLevel="3">
      <c r="B82" s="28">
        <v>110430</v>
      </c>
      <c r="C82" s="37" t="s">
        <v>144</v>
      </c>
      <c r="D82" s="1">
        <f>+D83</f>
        <v>0</v>
      </c>
      <c r="E82" s="31">
        <f>+E83</f>
        <v>0</v>
      </c>
      <c r="F82" s="32" t="str">
        <f t="shared" si="1"/>
        <v/>
      </c>
      <c r="G82" s="33"/>
    </row>
    <row r="83" spans="2:7" ht="12.75" customHeight="1" outlineLevel="4">
      <c r="B83" s="28">
        <v>110431</v>
      </c>
      <c r="C83" s="38" t="s">
        <v>48</v>
      </c>
      <c r="D83" s="1">
        <f>+D84</f>
        <v>0</v>
      </c>
      <c r="E83" s="31">
        <f>+E84</f>
        <v>0</v>
      </c>
      <c r="F83" s="32" t="str">
        <f t="shared" si="1"/>
        <v/>
      </c>
      <c r="G83" s="33"/>
    </row>
    <row r="84" spans="2:7" ht="12.75" customHeight="1" outlineLevel="4">
      <c r="B84" s="28">
        <v>1104311</v>
      </c>
      <c r="C84" s="39" t="s">
        <v>48</v>
      </c>
      <c r="D84" s="1"/>
      <c r="E84" s="31">
        <f>VLOOKUP(B84,Estimated11,2,0)</f>
        <v>0</v>
      </c>
      <c r="F84" s="32" t="str">
        <f t="shared" si="1"/>
        <v/>
      </c>
      <c r="G84" s="33"/>
    </row>
    <row r="85" spans="2:7" ht="12.75" customHeight="1" outlineLevel="3">
      <c r="B85" s="28">
        <v>110440</v>
      </c>
      <c r="C85" s="37" t="s">
        <v>145</v>
      </c>
      <c r="D85" s="1">
        <f>+D86+D88</f>
        <v>0</v>
      </c>
      <c r="E85" s="31">
        <f>+E86+E88</f>
        <v>0</v>
      </c>
      <c r="F85" s="32" t="str">
        <f t="shared" si="1"/>
        <v/>
      </c>
      <c r="G85" s="33"/>
    </row>
    <row r="86" spans="2:7" ht="12.75" customHeight="1" outlineLevel="4">
      <c r="B86" s="28">
        <v>110441</v>
      </c>
      <c r="C86" s="38" t="s">
        <v>49</v>
      </c>
      <c r="D86" s="1">
        <f>+D87</f>
        <v>0</v>
      </c>
      <c r="E86" s="31">
        <f>+E87</f>
        <v>0</v>
      </c>
      <c r="F86" s="32" t="str">
        <f t="shared" si="1"/>
        <v/>
      </c>
      <c r="G86" s="33"/>
    </row>
    <row r="87" spans="2:7" ht="12.75" customHeight="1" outlineLevel="4">
      <c r="B87" s="28">
        <v>1104411</v>
      </c>
      <c r="C87" s="39" t="s">
        <v>49</v>
      </c>
      <c r="D87" s="1"/>
      <c r="E87" s="31">
        <f>VLOOKUP(B87,Estimated11,2,0)</f>
        <v>0</v>
      </c>
      <c r="F87" s="32" t="str">
        <f t="shared" si="1"/>
        <v/>
      </c>
      <c r="G87" s="33"/>
    </row>
    <row r="88" spans="2:7" ht="12.75" customHeight="1" outlineLevel="4">
      <c r="B88" s="28">
        <v>110442</v>
      </c>
      <c r="C88" s="38" t="s">
        <v>50</v>
      </c>
      <c r="D88" s="1">
        <f>+D89</f>
        <v>0</v>
      </c>
      <c r="E88" s="31">
        <f>+E89</f>
        <v>0</v>
      </c>
      <c r="F88" s="32" t="str">
        <f t="shared" si="1"/>
        <v/>
      </c>
      <c r="G88" s="33"/>
    </row>
    <row r="89" spans="2:7" ht="12.75" customHeight="1" outlineLevel="4">
      <c r="B89" s="28">
        <v>1104421</v>
      </c>
      <c r="C89" s="39" t="s">
        <v>50</v>
      </c>
      <c r="D89" s="1"/>
      <c r="E89" s="31">
        <f>VLOOKUP(B89,Estimated11,2,0)</f>
        <v>0</v>
      </c>
      <c r="F89" s="32" t="str">
        <f t="shared" si="1"/>
        <v/>
      </c>
      <c r="G89" s="33"/>
    </row>
    <row r="90" spans="2:7" ht="12.75" customHeight="1" outlineLevel="3">
      <c r="B90" s="28">
        <v>110450</v>
      </c>
      <c r="C90" s="37" t="s">
        <v>146</v>
      </c>
      <c r="D90" s="1">
        <f>+D91+D93+D95</f>
        <v>0</v>
      </c>
      <c r="E90" s="31">
        <f>+E91+E93+E95</f>
        <v>0</v>
      </c>
      <c r="F90" s="32" t="str">
        <f t="shared" si="1"/>
        <v/>
      </c>
      <c r="G90" s="33"/>
    </row>
    <row r="91" spans="2:7" ht="12.75" customHeight="1" outlineLevel="4">
      <c r="B91" s="28">
        <v>110451</v>
      </c>
      <c r="C91" s="38" t="s">
        <v>51</v>
      </c>
      <c r="D91" s="1">
        <f>+D92</f>
        <v>0</v>
      </c>
      <c r="E91" s="31">
        <f>+E92</f>
        <v>0</v>
      </c>
      <c r="F91" s="32" t="str">
        <f t="shared" si="1"/>
        <v/>
      </c>
      <c r="G91" s="33"/>
    </row>
    <row r="92" spans="2:7" ht="12.75" customHeight="1" outlineLevel="4">
      <c r="B92" s="28">
        <v>1104511</v>
      </c>
      <c r="C92" s="39" t="s">
        <v>51</v>
      </c>
      <c r="D92" s="1"/>
      <c r="E92" s="31">
        <f>VLOOKUP(B92,Estimated11,2,0)</f>
        <v>0</v>
      </c>
      <c r="F92" s="32" t="str">
        <f t="shared" si="1"/>
        <v/>
      </c>
      <c r="G92" s="33"/>
    </row>
    <row r="93" spans="2:7" ht="12.75" customHeight="1" outlineLevel="4">
      <c r="B93" s="28">
        <v>110452</v>
      </c>
      <c r="C93" s="38" t="s">
        <v>52</v>
      </c>
      <c r="D93" s="1">
        <f>+D94</f>
        <v>0</v>
      </c>
      <c r="E93" s="31">
        <f>+E94</f>
        <v>0</v>
      </c>
      <c r="F93" s="32" t="str">
        <f t="shared" si="1"/>
        <v/>
      </c>
      <c r="G93" s="33"/>
    </row>
    <row r="94" spans="2:7" ht="12.75" customHeight="1" outlineLevel="4">
      <c r="B94" s="28">
        <v>1104521</v>
      </c>
      <c r="C94" s="39" t="s">
        <v>52</v>
      </c>
      <c r="D94" s="1"/>
      <c r="E94" s="31">
        <f>VLOOKUP(B94,Estimated11,2,0)</f>
        <v>0</v>
      </c>
      <c r="F94" s="32" t="str">
        <f t="shared" si="1"/>
        <v/>
      </c>
      <c r="G94" s="33"/>
    </row>
    <row r="95" spans="2:7" ht="12.75" customHeight="1" outlineLevel="4">
      <c r="B95" s="28">
        <v>110453</v>
      </c>
      <c r="C95" s="38" t="s">
        <v>53</v>
      </c>
      <c r="D95" s="1">
        <f>+D96</f>
        <v>0</v>
      </c>
      <c r="E95" s="31">
        <f>+E96</f>
        <v>0</v>
      </c>
      <c r="F95" s="32" t="str">
        <f t="shared" si="1"/>
        <v/>
      </c>
      <c r="G95" s="33"/>
    </row>
    <row r="96" spans="2:7" ht="12.75" customHeight="1" outlineLevel="4">
      <c r="B96" s="28">
        <v>1104531</v>
      </c>
      <c r="C96" s="39" t="s">
        <v>53</v>
      </c>
      <c r="D96" s="1"/>
      <c r="E96" s="31">
        <f>VLOOKUP(B96,Estimated11,2,0)</f>
        <v>0</v>
      </c>
      <c r="F96" s="32" t="str">
        <f t="shared" si="1"/>
        <v/>
      </c>
      <c r="G96" s="33"/>
    </row>
    <row r="97" spans="2:7" s="36" customFormat="1" ht="20.100000000000001" customHeight="1" outlineLevel="2">
      <c r="B97" s="28">
        <v>110500</v>
      </c>
      <c r="C97" s="34" t="s">
        <v>224</v>
      </c>
      <c r="D97" s="2">
        <f>+D98+D105+D108+D115+D118+D123</f>
        <v>0</v>
      </c>
      <c r="E97" s="35">
        <f>+E98+E105+E108+E115+E118+E123</f>
        <v>0</v>
      </c>
      <c r="F97" s="32" t="str">
        <f t="shared" si="1"/>
        <v/>
      </c>
      <c r="G97" s="33"/>
    </row>
    <row r="98" spans="2:7" ht="12.75" customHeight="1" outlineLevel="3">
      <c r="B98" s="28">
        <v>110510</v>
      </c>
      <c r="C98" s="37" t="s">
        <v>147</v>
      </c>
      <c r="D98" s="1">
        <f>+D99+D101+D103</f>
        <v>0</v>
      </c>
      <c r="E98" s="31">
        <f>+E99+E101+E103</f>
        <v>0</v>
      </c>
      <c r="F98" s="32" t="str">
        <f t="shared" si="1"/>
        <v/>
      </c>
      <c r="G98" s="33"/>
    </row>
    <row r="99" spans="2:7" ht="12.75" customHeight="1" outlineLevel="4">
      <c r="B99" s="28">
        <v>110511</v>
      </c>
      <c r="C99" s="38" t="s">
        <v>54</v>
      </c>
      <c r="D99" s="1">
        <f>SUM(D100:D100)</f>
        <v>0</v>
      </c>
      <c r="E99" s="31">
        <f>SUM(E100:E100)</f>
        <v>0</v>
      </c>
      <c r="F99" s="32" t="str">
        <f t="shared" si="1"/>
        <v/>
      </c>
      <c r="G99" s="33"/>
    </row>
    <row r="100" spans="2:7" ht="12.75" customHeight="1" outlineLevel="4">
      <c r="B100" s="28">
        <v>1105111</v>
      </c>
      <c r="C100" s="46" t="s">
        <v>54</v>
      </c>
      <c r="D100" s="1"/>
      <c r="E100" s="31">
        <f>VLOOKUP(B100,Estimated11,2,0)</f>
        <v>0</v>
      </c>
      <c r="F100" s="32" t="str">
        <f t="shared" si="1"/>
        <v/>
      </c>
      <c r="G100" s="33"/>
    </row>
    <row r="101" spans="2:7" ht="12.75" customHeight="1" outlineLevel="4">
      <c r="B101" s="28">
        <v>110512</v>
      </c>
      <c r="C101" s="38" t="s">
        <v>55</v>
      </c>
      <c r="D101" s="1">
        <f>+D102</f>
        <v>0</v>
      </c>
      <c r="E101" s="31">
        <f>+E102</f>
        <v>0</v>
      </c>
      <c r="F101" s="32" t="str">
        <f t="shared" si="1"/>
        <v/>
      </c>
      <c r="G101" s="33"/>
    </row>
    <row r="102" spans="2:7" ht="12.75" customHeight="1" outlineLevel="4">
      <c r="B102" s="28">
        <v>1105121</v>
      </c>
      <c r="C102" s="39" t="s">
        <v>55</v>
      </c>
      <c r="D102" s="1"/>
      <c r="E102" s="31">
        <f>VLOOKUP(B102,Estimated11,2,0)</f>
        <v>0</v>
      </c>
      <c r="F102" s="32" t="str">
        <f t="shared" si="1"/>
        <v/>
      </c>
      <c r="G102" s="33"/>
    </row>
    <row r="103" spans="2:7" ht="12.75" customHeight="1" outlineLevel="4">
      <c r="B103" s="28">
        <v>110513</v>
      </c>
      <c r="C103" s="38" t="s">
        <v>56</v>
      </c>
      <c r="D103" s="1">
        <f>+D104</f>
        <v>0</v>
      </c>
      <c r="E103" s="31">
        <f>+E104</f>
        <v>0</v>
      </c>
      <c r="F103" s="32" t="str">
        <f t="shared" si="1"/>
        <v/>
      </c>
      <c r="G103" s="33"/>
    </row>
    <row r="104" spans="2:7" ht="12.75" customHeight="1" outlineLevel="4">
      <c r="B104" s="28">
        <v>1105131</v>
      </c>
      <c r="C104" s="39" t="s">
        <v>56</v>
      </c>
      <c r="D104" s="1"/>
      <c r="E104" s="31">
        <f>VLOOKUP(B104,Estimated11,2,0)</f>
        <v>0</v>
      </c>
      <c r="F104" s="32" t="str">
        <f t="shared" si="1"/>
        <v/>
      </c>
      <c r="G104" s="33"/>
    </row>
    <row r="105" spans="2:7" ht="12.75" customHeight="1" outlineLevel="3">
      <c r="B105" s="28">
        <v>110520</v>
      </c>
      <c r="C105" s="37" t="s">
        <v>148</v>
      </c>
      <c r="D105" s="1">
        <f>+D106</f>
        <v>0</v>
      </c>
      <c r="E105" s="31">
        <f>+E106</f>
        <v>0</v>
      </c>
      <c r="F105" s="32" t="str">
        <f t="shared" si="1"/>
        <v/>
      </c>
      <c r="G105" s="33"/>
    </row>
    <row r="106" spans="2:7" ht="12.75" customHeight="1" outlineLevel="4">
      <c r="B106" s="28">
        <v>110521</v>
      </c>
      <c r="C106" s="38" t="s">
        <v>57</v>
      </c>
      <c r="D106" s="1">
        <f>+D107</f>
        <v>0</v>
      </c>
      <c r="E106" s="31">
        <f>+E107</f>
        <v>0</v>
      </c>
      <c r="F106" s="32" t="str">
        <f t="shared" si="1"/>
        <v/>
      </c>
      <c r="G106" s="33"/>
    </row>
    <row r="107" spans="2:7" ht="12.75" customHeight="1" outlineLevel="4">
      <c r="B107" s="28">
        <v>1105211</v>
      </c>
      <c r="C107" s="39" t="s">
        <v>57</v>
      </c>
      <c r="D107" s="1"/>
      <c r="E107" s="31">
        <f>VLOOKUP(B107,Estimated11,2,0)</f>
        <v>0</v>
      </c>
      <c r="F107" s="32" t="str">
        <f t="shared" si="1"/>
        <v/>
      </c>
      <c r="G107" s="33"/>
    </row>
    <row r="108" spans="2:7" ht="12.75" customHeight="1" outlineLevel="3">
      <c r="B108" s="28">
        <v>110530</v>
      </c>
      <c r="C108" s="37" t="s">
        <v>149</v>
      </c>
      <c r="D108" s="1">
        <f>+D109+D111+D113</f>
        <v>0</v>
      </c>
      <c r="E108" s="31">
        <f>+E109+E111+E113</f>
        <v>0</v>
      </c>
      <c r="F108" s="32" t="str">
        <f t="shared" si="1"/>
        <v/>
      </c>
      <c r="G108" s="33"/>
    </row>
    <row r="109" spans="2:7" ht="12.75" customHeight="1" outlineLevel="4">
      <c r="B109" s="28">
        <v>110531</v>
      </c>
      <c r="C109" s="38" t="s">
        <v>58</v>
      </c>
      <c r="D109" s="1">
        <f>SUM(D110:D110)</f>
        <v>0</v>
      </c>
      <c r="E109" s="31">
        <f>SUM(E110:E110)</f>
        <v>0</v>
      </c>
      <c r="F109" s="32" t="str">
        <f t="shared" si="1"/>
        <v/>
      </c>
      <c r="G109" s="33"/>
    </row>
    <row r="110" spans="2:7" ht="12.75" customHeight="1" outlineLevel="4">
      <c r="B110" s="28">
        <v>1105311</v>
      </c>
      <c r="C110" s="39" t="s">
        <v>58</v>
      </c>
      <c r="D110" s="1"/>
      <c r="E110" s="31">
        <f>VLOOKUP(B110,Estimated11,2,0)</f>
        <v>0</v>
      </c>
      <c r="F110" s="32" t="str">
        <f t="shared" si="1"/>
        <v/>
      </c>
      <c r="G110" s="33"/>
    </row>
    <row r="111" spans="2:7" ht="12.75" customHeight="1" outlineLevel="4">
      <c r="B111" s="28">
        <v>110532</v>
      </c>
      <c r="C111" s="38" t="s">
        <v>59</v>
      </c>
      <c r="D111" s="1">
        <f>+D112</f>
        <v>0</v>
      </c>
      <c r="E111" s="31">
        <f>+E112</f>
        <v>0</v>
      </c>
      <c r="F111" s="32" t="str">
        <f t="shared" si="1"/>
        <v/>
      </c>
      <c r="G111" s="33"/>
    </row>
    <row r="112" spans="2:7" ht="12.75" customHeight="1" outlineLevel="4">
      <c r="B112" s="28">
        <v>1105321</v>
      </c>
      <c r="C112" s="39" t="s">
        <v>59</v>
      </c>
      <c r="D112" s="1"/>
      <c r="E112" s="31">
        <f>VLOOKUP(B112,Estimated11,2,0)</f>
        <v>0</v>
      </c>
      <c r="F112" s="32" t="str">
        <f t="shared" si="1"/>
        <v/>
      </c>
      <c r="G112" s="33"/>
    </row>
    <row r="113" spans="2:7" ht="12.75" customHeight="1" outlineLevel="4">
      <c r="B113" s="28">
        <v>110533</v>
      </c>
      <c r="C113" s="38" t="s">
        <v>60</v>
      </c>
      <c r="D113" s="1">
        <f>+D114</f>
        <v>0</v>
      </c>
      <c r="E113" s="31">
        <f>+E114</f>
        <v>0</v>
      </c>
      <c r="F113" s="32" t="str">
        <f t="shared" si="1"/>
        <v/>
      </c>
      <c r="G113" s="33"/>
    </row>
    <row r="114" spans="2:7" ht="12.75" customHeight="1" outlineLevel="4">
      <c r="B114" s="28">
        <v>1105331</v>
      </c>
      <c r="C114" s="39" t="s">
        <v>60</v>
      </c>
      <c r="D114" s="1"/>
      <c r="E114" s="31">
        <f>VLOOKUP(B114,Estimated11,2,0)</f>
        <v>0</v>
      </c>
      <c r="F114" s="32" t="str">
        <f t="shared" si="1"/>
        <v/>
      </c>
      <c r="G114" s="33"/>
    </row>
    <row r="115" spans="2:7" ht="12.75" customHeight="1" outlineLevel="3">
      <c r="B115" s="28">
        <v>110540</v>
      </c>
      <c r="C115" s="37" t="s">
        <v>150</v>
      </c>
      <c r="D115" s="1">
        <f>+D116</f>
        <v>0</v>
      </c>
      <c r="E115" s="31">
        <f>+E116</f>
        <v>0</v>
      </c>
      <c r="F115" s="32" t="str">
        <f t="shared" si="1"/>
        <v/>
      </c>
      <c r="G115" s="33"/>
    </row>
    <row r="116" spans="2:7" ht="12.75" customHeight="1" outlineLevel="4">
      <c r="B116" s="28">
        <v>110541</v>
      </c>
      <c r="C116" s="38" t="s">
        <v>61</v>
      </c>
      <c r="D116" s="1">
        <f>+D117</f>
        <v>0</v>
      </c>
      <c r="E116" s="31">
        <f>+E117</f>
        <v>0</v>
      </c>
      <c r="F116" s="32" t="str">
        <f t="shared" si="1"/>
        <v/>
      </c>
      <c r="G116" s="33"/>
    </row>
    <row r="117" spans="2:7" ht="12.75" customHeight="1" outlineLevel="4">
      <c r="B117" s="28">
        <v>1105411</v>
      </c>
      <c r="C117" s="39" t="s">
        <v>61</v>
      </c>
      <c r="D117" s="1"/>
      <c r="E117" s="31">
        <f>VLOOKUP(B117,Estimated11,2,0)</f>
        <v>0</v>
      </c>
      <c r="F117" s="32" t="str">
        <f t="shared" si="1"/>
        <v/>
      </c>
      <c r="G117" s="33"/>
    </row>
    <row r="118" spans="2:7" ht="12.75" customHeight="1" outlineLevel="3">
      <c r="B118" s="28">
        <v>110550</v>
      </c>
      <c r="C118" s="37" t="s">
        <v>151</v>
      </c>
      <c r="D118" s="1">
        <f>+D119+D121</f>
        <v>0</v>
      </c>
      <c r="E118" s="31">
        <f>+E119+E121</f>
        <v>0</v>
      </c>
      <c r="F118" s="32" t="str">
        <f t="shared" si="1"/>
        <v/>
      </c>
      <c r="G118" s="33"/>
    </row>
    <row r="119" spans="2:7" ht="12.75" customHeight="1" outlineLevel="4">
      <c r="B119" s="28">
        <v>110551</v>
      </c>
      <c r="C119" s="38" t="s">
        <v>62</v>
      </c>
      <c r="D119" s="1">
        <f>+D120</f>
        <v>0</v>
      </c>
      <c r="E119" s="31">
        <f>+E120</f>
        <v>0</v>
      </c>
      <c r="F119" s="32" t="str">
        <f t="shared" si="1"/>
        <v/>
      </c>
      <c r="G119" s="33"/>
    </row>
    <row r="120" spans="2:7" ht="12.75" customHeight="1" outlineLevel="4">
      <c r="B120" s="28">
        <v>1105511</v>
      </c>
      <c r="C120" s="39" t="s">
        <v>62</v>
      </c>
      <c r="D120" s="1"/>
      <c r="E120" s="31">
        <f>VLOOKUP(B120,Estimated11,2,0)</f>
        <v>0</v>
      </c>
      <c r="F120" s="32" t="str">
        <f t="shared" si="1"/>
        <v/>
      </c>
      <c r="G120" s="33"/>
    </row>
    <row r="121" spans="2:7" outlineLevel="4">
      <c r="B121" s="28">
        <v>110552</v>
      </c>
      <c r="C121" s="38" t="s">
        <v>63</v>
      </c>
      <c r="D121" s="1">
        <f>+D122</f>
        <v>0</v>
      </c>
      <c r="E121" s="31">
        <f>+E122</f>
        <v>0</v>
      </c>
      <c r="F121" s="32" t="str">
        <f t="shared" si="1"/>
        <v/>
      </c>
      <c r="G121" s="33"/>
    </row>
    <row r="122" spans="2:7" outlineLevel="4">
      <c r="B122" s="28">
        <v>1105521</v>
      </c>
      <c r="C122" s="39" t="s">
        <v>63</v>
      </c>
      <c r="D122" s="1"/>
      <c r="E122" s="31">
        <f>VLOOKUP(B122,Estimated11,2,0)</f>
        <v>0</v>
      </c>
      <c r="F122" s="32" t="str">
        <f t="shared" si="1"/>
        <v/>
      </c>
      <c r="G122" s="33"/>
    </row>
    <row r="123" spans="2:7" ht="12.75" customHeight="1" outlineLevel="3">
      <c r="B123" s="28">
        <v>110560</v>
      </c>
      <c r="C123" s="37" t="s">
        <v>152</v>
      </c>
      <c r="D123" s="1">
        <f>+D124+D126</f>
        <v>0</v>
      </c>
      <c r="E123" s="31">
        <f>+E124+E126</f>
        <v>0</v>
      </c>
      <c r="F123" s="32" t="str">
        <f t="shared" si="1"/>
        <v/>
      </c>
      <c r="G123" s="33"/>
    </row>
    <row r="124" spans="2:7" ht="12.75" customHeight="1" outlineLevel="4">
      <c r="B124" s="28">
        <v>110561</v>
      </c>
      <c r="C124" s="38" t="s">
        <v>64</v>
      </c>
      <c r="D124" s="1">
        <f>+D125</f>
        <v>0</v>
      </c>
      <c r="E124" s="31">
        <f>+E125</f>
        <v>0</v>
      </c>
      <c r="F124" s="32" t="str">
        <f t="shared" si="1"/>
        <v/>
      </c>
      <c r="G124" s="33"/>
    </row>
    <row r="125" spans="2:7" ht="12.75" customHeight="1" outlineLevel="4">
      <c r="B125" s="28">
        <v>1105611</v>
      </c>
      <c r="C125" s="39" t="s">
        <v>64</v>
      </c>
      <c r="D125" s="1"/>
      <c r="E125" s="31">
        <f>VLOOKUP(B125,Estimated11,2,0)</f>
        <v>0</v>
      </c>
      <c r="F125" s="32" t="str">
        <f t="shared" si="1"/>
        <v/>
      </c>
      <c r="G125" s="33"/>
    </row>
    <row r="126" spans="2:7" ht="12.75" customHeight="1" outlineLevel="4">
      <c r="B126" s="28">
        <v>110562</v>
      </c>
      <c r="C126" s="38" t="s">
        <v>153</v>
      </c>
      <c r="D126" s="1">
        <f>+D127+D128</f>
        <v>0</v>
      </c>
      <c r="E126" s="31">
        <f>+E127+E128</f>
        <v>0</v>
      </c>
      <c r="F126" s="32" t="str">
        <f t="shared" si="1"/>
        <v/>
      </c>
      <c r="G126" s="33"/>
    </row>
    <row r="127" spans="2:7" ht="12.75" customHeight="1" outlineLevel="4">
      <c r="B127" s="28">
        <v>1105621</v>
      </c>
      <c r="C127" s="39" t="s">
        <v>65</v>
      </c>
      <c r="D127" s="1"/>
      <c r="E127" s="31">
        <f>VLOOKUP(B127,Estimated11,2,0)</f>
        <v>0</v>
      </c>
      <c r="F127" s="32" t="str">
        <f t="shared" si="1"/>
        <v/>
      </c>
      <c r="G127" s="33"/>
    </row>
    <row r="128" spans="2:7" outlineLevel="4">
      <c r="B128" s="28">
        <v>1105622</v>
      </c>
      <c r="C128" s="39" t="s">
        <v>66</v>
      </c>
      <c r="D128" s="1"/>
      <c r="E128" s="31">
        <f>VLOOKUP(B128,Estimated11,2,0)</f>
        <v>0</v>
      </c>
      <c r="F128" s="32" t="str">
        <f t="shared" si="1"/>
        <v/>
      </c>
      <c r="G128" s="33"/>
    </row>
    <row r="129" spans="2:7" s="36" customFormat="1" ht="20.100000000000001" customHeight="1" outlineLevel="2">
      <c r="B129" s="28">
        <v>110600</v>
      </c>
      <c r="C129" s="34" t="s">
        <v>154</v>
      </c>
      <c r="D129" s="2">
        <f>+D130+D137+D144</f>
        <v>0</v>
      </c>
      <c r="E129" s="35">
        <f>+E130+E137+E144</f>
        <v>0</v>
      </c>
      <c r="F129" s="32" t="str">
        <f t="shared" si="1"/>
        <v/>
      </c>
      <c r="G129" s="33"/>
    </row>
    <row r="130" spans="2:7" ht="12.75" customHeight="1" outlineLevel="3">
      <c r="B130" s="28">
        <v>110610</v>
      </c>
      <c r="C130" s="37" t="s">
        <v>155</v>
      </c>
      <c r="D130" s="1">
        <f>+D131+D133+D135</f>
        <v>0</v>
      </c>
      <c r="E130" s="31">
        <f>+E131+E133+E135</f>
        <v>0</v>
      </c>
      <c r="F130" s="32" t="str">
        <f t="shared" si="1"/>
        <v/>
      </c>
      <c r="G130" s="33"/>
    </row>
    <row r="131" spans="2:7" ht="12.75" customHeight="1" outlineLevel="4">
      <c r="B131" s="28">
        <v>110611</v>
      </c>
      <c r="C131" s="38" t="s">
        <v>68</v>
      </c>
      <c r="D131" s="1">
        <f>+D132</f>
        <v>0</v>
      </c>
      <c r="E131" s="31">
        <f>+E132</f>
        <v>0</v>
      </c>
      <c r="F131" s="32" t="str">
        <f t="shared" si="1"/>
        <v/>
      </c>
      <c r="G131" s="33"/>
    </row>
    <row r="132" spans="2:7" ht="12.75" customHeight="1" outlineLevel="4">
      <c r="B132" s="28">
        <v>1106111</v>
      </c>
      <c r="C132" s="39" t="s">
        <v>68</v>
      </c>
      <c r="D132" s="1"/>
      <c r="E132" s="31">
        <f>VLOOKUP(B132,Estimated11,2,0)</f>
        <v>0</v>
      </c>
      <c r="F132" s="32" t="str">
        <f t="shared" si="1"/>
        <v/>
      </c>
      <c r="G132" s="33"/>
    </row>
    <row r="133" spans="2:7" ht="12.75" customHeight="1" outlineLevel="4">
      <c r="B133" s="28">
        <v>110612</v>
      </c>
      <c r="C133" s="38" t="s">
        <v>69</v>
      </c>
      <c r="D133" s="1">
        <f>+D134</f>
        <v>0</v>
      </c>
      <c r="E133" s="31">
        <f>+E134</f>
        <v>0</v>
      </c>
      <c r="F133" s="32" t="str">
        <f t="shared" si="1"/>
        <v/>
      </c>
      <c r="G133" s="33"/>
    </row>
    <row r="134" spans="2:7" ht="12.75" customHeight="1" outlineLevel="4">
      <c r="B134" s="28">
        <v>1106121</v>
      </c>
      <c r="C134" s="39" t="s">
        <v>69</v>
      </c>
      <c r="D134" s="1"/>
      <c r="E134" s="31">
        <f>VLOOKUP(B134,Estimated11,2,0)</f>
        <v>0</v>
      </c>
      <c r="F134" s="32" t="str">
        <f t="shared" si="1"/>
        <v/>
      </c>
      <c r="G134" s="33"/>
    </row>
    <row r="135" spans="2:7" ht="12.75" customHeight="1" outlineLevel="4">
      <c r="B135" s="28">
        <v>110613</v>
      </c>
      <c r="C135" s="38" t="s">
        <v>109</v>
      </c>
      <c r="D135" s="1">
        <f>+D136</f>
        <v>0</v>
      </c>
      <c r="E135" s="31">
        <f>+E136</f>
        <v>0</v>
      </c>
      <c r="F135" s="32" t="str">
        <f t="shared" ref="F135:F198" si="2">IF(ABS(D135)&lt;&gt;0,D135-E135,"")</f>
        <v/>
      </c>
      <c r="G135" s="33"/>
    </row>
    <row r="136" spans="2:7" ht="12.75" customHeight="1" outlineLevel="4">
      <c r="B136" s="28">
        <v>1106131</v>
      </c>
      <c r="C136" s="39" t="s">
        <v>109</v>
      </c>
      <c r="D136" s="1"/>
      <c r="E136" s="31">
        <f>VLOOKUP(B136,Estimated11,2,0)</f>
        <v>0</v>
      </c>
      <c r="F136" s="32" t="str">
        <f t="shared" si="2"/>
        <v/>
      </c>
      <c r="G136" s="33"/>
    </row>
    <row r="137" spans="2:7" ht="12.75" customHeight="1" outlineLevel="3">
      <c r="B137" s="28">
        <v>110620</v>
      </c>
      <c r="C137" s="37" t="s">
        <v>156</v>
      </c>
      <c r="D137" s="1">
        <f>+D138+D140+D142</f>
        <v>0</v>
      </c>
      <c r="E137" s="31">
        <f>+E138+E140+E142</f>
        <v>0</v>
      </c>
      <c r="F137" s="32" t="str">
        <f t="shared" si="2"/>
        <v/>
      </c>
      <c r="G137" s="33"/>
    </row>
    <row r="138" spans="2:7" ht="12.75" customHeight="1" outlineLevel="4">
      <c r="B138" s="28">
        <v>110621</v>
      </c>
      <c r="C138" s="38" t="s">
        <v>157</v>
      </c>
      <c r="D138" s="1">
        <f>+D139</f>
        <v>0</v>
      </c>
      <c r="E138" s="31">
        <f>+E139</f>
        <v>0</v>
      </c>
      <c r="F138" s="32" t="str">
        <f t="shared" si="2"/>
        <v/>
      </c>
      <c r="G138" s="33"/>
    </row>
    <row r="139" spans="2:7" ht="12.75" customHeight="1" outlineLevel="4">
      <c r="B139" s="28">
        <v>1106211</v>
      </c>
      <c r="C139" s="39" t="s">
        <v>157</v>
      </c>
      <c r="D139" s="1"/>
      <c r="E139" s="31">
        <f>VLOOKUP(B139,Estimated11,2,0)</f>
        <v>0</v>
      </c>
      <c r="F139" s="32" t="str">
        <f t="shared" si="2"/>
        <v/>
      </c>
      <c r="G139" s="33"/>
    </row>
    <row r="140" spans="2:7" outlineLevel="4">
      <c r="B140" s="28">
        <v>110622</v>
      </c>
      <c r="C140" s="38" t="s">
        <v>158</v>
      </c>
      <c r="D140" s="1">
        <f>+D141</f>
        <v>0</v>
      </c>
      <c r="E140" s="31">
        <f>+E141</f>
        <v>0</v>
      </c>
      <c r="F140" s="32" t="str">
        <f t="shared" si="2"/>
        <v/>
      </c>
      <c r="G140" s="33"/>
    </row>
    <row r="141" spans="2:7" ht="12.75" customHeight="1" outlineLevel="4">
      <c r="B141" s="28">
        <v>1106221</v>
      </c>
      <c r="C141" s="39" t="s">
        <v>158</v>
      </c>
      <c r="D141" s="1"/>
      <c r="E141" s="31">
        <f>VLOOKUP(B141,Estimated11,2,0)</f>
        <v>0</v>
      </c>
      <c r="F141" s="32" t="str">
        <f t="shared" si="2"/>
        <v/>
      </c>
      <c r="G141" s="33"/>
    </row>
    <row r="142" spans="2:7" ht="12.75" customHeight="1" outlineLevel="4">
      <c r="B142" s="28">
        <v>110623</v>
      </c>
      <c r="C142" s="38" t="s">
        <v>70</v>
      </c>
      <c r="D142" s="1">
        <f>+D143</f>
        <v>0</v>
      </c>
      <c r="E142" s="31">
        <f>+E143</f>
        <v>0</v>
      </c>
      <c r="F142" s="32" t="str">
        <f t="shared" si="2"/>
        <v/>
      </c>
      <c r="G142" s="33"/>
    </row>
    <row r="143" spans="2:7" ht="12.75" customHeight="1" outlineLevel="4">
      <c r="B143" s="28">
        <v>1106231</v>
      </c>
      <c r="C143" s="39" t="s">
        <v>70</v>
      </c>
      <c r="D143" s="1"/>
      <c r="E143" s="31">
        <f>VLOOKUP(B143,Estimated11,2,0)</f>
        <v>0</v>
      </c>
      <c r="F143" s="32" t="str">
        <f t="shared" si="2"/>
        <v/>
      </c>
      <c r="G143" s="33"/>
    </row>
    <row r="144" spans="2:7" ht="12.75" customHeight="1" outlineLevel="3">
      <c r="B144" s="28">
        <v>110630</v>
      </c>
      <c r="C144" s="37" t="s">
        <v>159</v>
      </c>
      <c r="D144" s="1">
        <f>+D145</f>
        <v>0</v>
      </c>
      <c r="E144" s="31">
        <f>+E145</f>
        <v>0</v>
      </c>
      <c r="F144" s="32" t="str">
        <f t="shared" si="2"/>
        <v/>
      </c>
      <c r="G144" s="33"/>
    </row>
    <row r="145" spans="2:7" ht="12.75" customHeight="1" outlineLevel="4">
      <c r="B145" s="28">
        <v>110631</v>
      </c>
      <c r="C145" s="38" t="s">
        <v>71</v>
      </c>
      <c r="D145" s="1">
        <f>SUM(D146:D146)</f>
        <v>0</v>
      </c>
      <c r="E145" s="31">
        <f>SUM(E146:E146)</f>
        <v>0</v>
      </c>
      <c r="F145" s="32" t="str">
        <f t="shared" si="2"/>
        <v/>
      </c>
      <c r="G145" s="33"/>
    </row>
    <row r="146" spans="2:7" outlineLevel="4">
      <c r="B146" s="28">
        <v>1106311</v>
      </c>
      <c r="C146" s="39" t="s">
        <v>71</v>
      </c>
      <c r="D146" s="1"/>
      <c r="E146" s="31">
        <f>VLOOKUP(B146,Estimated11,2,0)</f>
        <v>0</v>
      </c>
      <c r="F146" s="32" t="str">
        <f t="shared" si="2"/>
        <v/>
      </c>
      <c r="G146" s="33"/>
    </row>
    <row r="147" spans="2:7" s="36" customFormat="1" ht="20.100000000000001" customHeight="1" outlineLevel="2">
      <c r="B147" s="28">
        <v>110700</v>
      </c>
      <c r="C147" s="34" t="s">
        <v>160</v>
      </c>
      <c r="D147" s="2">
        <f>+D148+D157+D164</f>
        <v>0</v>
      </c>
      <c r="E147" s="35">
        <f>+E148+E157+E164</f>
        <v>0</v>
      </c>
      <c r="F147" s="32" t="str">
        <f t="shared" si="2"/>
        <v/>
      </c>
      <c r="G147" s="33"/>
    </row>
    <row r="148" spans="2:7" ht="12.75" customHeight="1" outlineLevel="3">
      <c r="B148" s="28">
        <v>110710</v>
      </c>
      <c r="C148" s="37" t="s">
        <v>161</v>
      </c>
      <c r="D148" s="1">
        <f>+D149+D151+D153+D155</f>
        <v>0</v>
      </c>
      <c r="E148" s="31">
        <f>+E149+E151+E153+E155</f>
        <v>0</v>
      </c>
      <c r="F148" s="32" t="str">
        <f t="shared" si="2"/>
        <v/>
      </c>
      <c r="G148" s="33"/>
    </row>
    <row r="149" spans="2:7" outlineLevel="4">
      <c r="B149" s="28">
        <v>110711</v>
      </c>
      <c r="C149" s="38" t="s">
        <v>72</v>
      </c>
      <c r="D149" s="1">
        <f>SUM(D150:D150)</f>
        <v>0</v>
      </c>
      <c r="E149" s="31">
        <f>SUM(E150:E150)</f>
        <v>0</v>
      </c>
      <c r="F149" s="32" t="str">
        <f t="shared" si="2"/>
        <v/>
      </c>
      <c r="G149" s="33"/>
    </row>
    <row r="150" spans="2:7" outlineLevel="4">
      <c r="B150" s="28">
        <v>1107111</v>
      </c>
      <c r="C150" s="39" t="s">
        <v>72</v>
      </c>
      <c r="D150" s="1"/>
      <c r="E150" s="31">
        <f>VLOOKUP(B150,Estimated11,2,0)</f>
        <v>0</v>
      </c>
      <c r="F150" s="32" t="str">
        <f t="shared" si="2"/>
        <v/>
      </c>
      <c r="G150" s="33"/>
    </row>
    <row r="151" spans="2:7" ht="12.75" customHeight="1" outlineLevel="4">
      <c r="B151" s="28">
        <v>110712</v>
      </c>
      <c r="C151" s="38" t="s">
        <v>73</v>
      </c>
      <c r="D151" s="1">
        <f>+D152</f>
        <v>0</v>
      </c>
      <c r="E151" s="31">
        <f>+E152</f>
        <v>0</v>
      </c>
      <c r="F151" s="32" t="str">
        <f t="shared" si="2"/>
        <v/>
      </c>
      <c r="G151" s="33"/>
    </row>
    <row r="152" spans="2:7" ht="12.75" customHeight="1" outlineLevel="4">
      <c r="B152" s="28">
        <v>1107121</v>
      </c>
      <c r="C152" s="39" t="s">
        <v>73</v>
      </c>
      <c r="D152" s="1"/>
      <c r="E152" s="31">
        <f>VLOOKUP(B152,Estimated11,2,0)</f>
        <v>0</v>
      </c>
      <c r="F152" s="32" t="str">
        <f t="shared" si="2"/>
        <v/>
      </c>
      <c r="G152" s="33"/>
    </row>
    <row r="153" spans="2:7" ht="12.75" customHeight="1" outlineLevel="4">
      <c r="B153" s="28">
        <v>110713</v>
      </c>
      <c r="C153" s="38" t="s">
        <v>74</v>
      </c>
      <c r="D153" s="1">
        <f>+D154</f>
        <v>0</v>
      </c>
      <c r="E153" s="31">
        <f>+E154</f>
        <v>0</v>
      </c>
      <c r="F153" s="32" t="str">
        <f t="shared" si="2"/>
        <v/>
      </c>
      <c r="G153" s="33"/>
    </row>
    <row r="154" spans="2:7" ht="12.75" customHeight="1" outlineLevel="4">
      <c r="B154" s="28">
        <v>1107131</v>
      </c>
      <c r="C154" s="39" t="s">
        <v>74</v>
      </c>
      <c r="D154" s="1"/>
      <c r="E154" s="31">
        <f>VLOOKUP(B154,Estimated11,2,0)</f>
        <v>0</v>
      </c>
      <c r="F154" s="32" t="str">
        <f t="shared" si="2"/>
        <v/>
      </c>
      <c r="G154" s="33"/>
    </row>
    <row r="155" spans="2:7" outlineLevel="4">
      <c r="B155" s="28">
        <v>110714</v>
      </c>
      <c r="C155" s="38" t="s">
        <v>75</v>
      </c>
      <c r="D155" s="1">
        <f>+D156</f>
        <v>0</v>
      </c>
      <c r="E155" s="31">
        <f>+E156</f>
        <v>0</v>
      </c>
      <c r="F155" s="32" t="str">
        <f t="shared" si="2"/>
        <v/>
      </c>
      <c r="G155" s="33"/>
    </row>
    <row r="156" spans="2:7" ht="12.75" customHeight="1" outlineLevel="4">
      <c r="B156" s="28">
        <v>1107141</v>
      </c>
      <c r="C156" s="39" t="s">
        <v>75</v>
      </c>
      <c r="D156" s="1"/>
      <c r="E156" s="31">
        <f>VLOOKUP(B156,Estimated11,2,0)</f>
        <v>0</v>
      </c>
      <c r="F156" s="32" t="str">
        <f t="shared" si="2"/>
        <v/>
      </c>
      <c r="G156" s="33"/>
    </row>
    <row r="157" spans="2:7" ht="12.75" customHeight="1" outlineLevel="3">
      <c r="B157" s="28">
        <v>110720</v>
      </c>
      <c r="C157" s="37" t="s">
        <v>162</v>
      </c>
      <c r="D157" s="1">
        <f>+D158+D160+D162</f>
        <v>0</v>
      </c>
      <c r="E157" s="31">
        <f>+E158+E160+E162</f>
        <v>0</v>
      </c>
      <c r="F157" s="32" t="str">
        <f t="shared" si="2"/>
        <v/>
      </c>
      <c r="G157" s="33"/>
    </row>
    <row r="158" spans="2:7" ht="12.75" customHeight="1" outlineLevel="4">
      <c r="B158" s="28">
        <v>110722</v>
      </c>
      <c r="C158" s="38" t="s">
        <v>76</v>
      </c>
      <c r="D158" s="1">
        <f>+D159</f>
        <v>0</v>
      </c>
      <c r="E158" s="31">
        <f>+E159</f>
        <v>0</v>
      </c>
      <c r="F158" s="32" t="str">
        <f t="shared" si="2"/>
        <v/>
      </c>
      <c r="G158" s="33"/>
    </row>
    <row r="159" spans="2:7" ht="12.75" customHeight="1" outlineLevel="4">
      <c r="B159" s="28">
        <v>1107221</v>
      </c>
      <c r="C159" s="39" t="s">
        <v>76</v>
      </c>
      <c r="D159" s="1"/>
      <c r="E159" s="31">
        <f>VLOOKUP(B159,Estimated11,2,0)</f>
        <v>0</v>
      </c>
      <c r="F159" s="32" t="str">
        <f t="shared" si="2"/>
        <v/>
      </c>
      <c r="G159" s="33"/>
    </row>
    <row r="160" spans="2:7" ht="12.75" customHeight="1" outlineLevel="4">
      <c r="B160" s="28">
        <v>110723</v>
      </c>
      <c r="C160" s="38" t="s">
        <v>354</v>
      </c>
      <c r="D160" s="1">
        <f>+D161</f>
        <v>0</v>
      </c>
      <c r="E160" s="31">
        <f>+E161</f>
        <v>0</v>
      </c>
      <c r="F160" s="32" t="str">
        <f t="shared" si="2"/>
        <v/>
      </c>
      <c r="G160" s="33"/>
    </row>
    <row r="161" spans="2:7" ht="12.75" customHeight="1" outlineLevel="4">
      <c r="B161" s="28">
        <v>1107231</v>
      </c>
      <c r="C161" s="39" t="s">
        <v>354</v>
      </c>
      <c r="D161" s="1"/>
      <c r="E161" s="31">
        <f>VLOOKUP(B161,Estimated11,2,0)</f>
        <v>0</v>
      </c>
      <c r="F161" s="32" t="str">
        <f t="shared" si="2"/>
        <v/>
      </c>
      <c r="G161" s="33"/>
    </row>
    <row r="162" spans="2:7" ht="12.75" customHeight="1" outlineLevel="4">
      <c r="B162" s="28">
        <v>110724</v>
      </c>
      <c r="C162" s="38" t="s">
        <v>77</v>
      </c>
      <c r="D162" s="1">
        <f>+D163</f>
        <v>0</v>
      </c>
      <c r="E162" s="31">
        <f>+E163</f>
        <v>0</v>
      </c>
      <c r="F162" s="32" t="str">
        <f t="shared" si="2"/>
        <v/>
      </c>
      <c r="G162" s="33"/>
    </row>
    <row r="163" spans="2:7" ht="12.75" customHeight="1" outlineLevel="4">
      <c r="B163" s="28">
        <v>1107241</v>
      </c>
      <c r="C163" s="39" t="s">
        <v>77</v>
      </c>
      <c r="D163" s="1"/>
      <c r="E163" s="31">
        <f>VLOOKUP(B163,Estimated11,2,0)</f>
        <v>0</v>
      </c>
      <c r="F163" s="32" t="str">
        <f t="shared" si="2"/>
        <v/>
      </c>
      <c r="G163" s="33"/>
    </row>
    <row r="164" spans="2:7" ht="12.75" customHeight="1" outlineLevel="3">
      <c r="B164" s="28">
        <v>110730</v>
      </c>
      <c r="C164" s="37" t="s">
        <v>163</v>
      </c>
      <c r="D164" s="1">
        <f>+D165+D167+D169+D171+D173+D175</f>
        <v>0</v>
      </c>
      <c r="E164" s="31">
        <f>+E165+E167+E169+E171+E173+E175</f>
        <v>0</v>
      </c>
      <c r="F164" s="32" t="str">
        <f t="shared" si="2"/>
        <v/>
      </c>
      <c r="G164" s="33"/>
    </row>
    <row r="165" spans="2:7" ht="12.75" customHeight="1" outlineLevel="4">
      <c r="B165" s="28">
        <v>110731</v>
      </c>
      <c r="C165" s="38" t="s">
        <v>78</v>
      </c>
      <c r="D165" s="1">
        <f>+D166</f>
        <v>0</v>
      </c>
      <c r="E165" s="31">
        <f>+E166</f>
        <v>0</v>
      </c>
      <c r="F165" s="32" t="str">
        <f t="shared" si="2"/>
        <v/>
      </c>
      <c r="G165" s="33"/>
    </row>
    <row r="166" spans="2:7" outlineLevel="4">
      <c r="B166" s="28">
        <v>1107311</v>
      </c>
      <c r="C166" s="39" t="s">
        <v>78</v>
      </c>
      <c r="D166" s="1"/>
      <c r="E166" s="31">
        <f>VLOOKUP(B166,Estimated11,2,0)</f>
        <v>0</v>
      </c>
      <c r="F166" s="32" t="str">
        <f t="shared" si="2"/>
        <v/>
      </c>
      <c r="G166" s="33"/>
    </row>
    <row r="167" spans="2:7" outlineLevel="4">
      <c r="B167" s="28">
        <v>110732</v>
      </c>
      <c r="C167" s="38" t="s">
        <v>79</v>
      </c>
      <c r="D167" s="1">
        <f>+D168</f>
        <v>0</v>
      </c>
      <c r="E167" s="31">
        <f>+E168</f>
        <v>0</v>
      </c>
      <c r="F167" s="32" t="str">
        <f t="shared" si="2"/>
        <v/>
      </c>
      <c r="G167" s="33"/>
    </row>
    <row r="168" spans="2:7" ht="12.75" customHeight="1" outlineLevel="4">
      <c r="B168" s="28">
        <v>1107321</v>
      </c>
      <c r="C168" s="39" t="s">
        <v>79</v>
      </c>
      <c r="D168" s="1"/>
      <c r="E168" s="31">
        <f>VLOOKUP(B168,Estimated11,2,0)</f>
        <v>0</v>
      </c>
      <c r="F168" s="32" t="str">
        <f t="shared" si="2"/>
        <v/>
      </c>
      <c r="G168" s="33"/>
    </row>
    <row r="169" spans="2:7" ht="12.75" customHeight="1" outlineLevel="4">
      <c r="B169" s="28">
        <v>110733</v>
      </c>
      <c r="C169" s="38" t="s">
        <v>80</v>
      </c>
      <c r="D169" s="1">
        <f>+D170</f>
        <v>0</v>
      </c>
      <c r="E169" s="31">
        <f>+E170</f>
        <v>0</v>
      </c>
      <c r="F169" s="32" t="str">
        <f t="shared" si="2"/>
        <v/>
      </c>
      <c r="G169" s="33"/>
    </row>
    <row r="170" spans="2:7" ht="12.75" customHeight="1" outlineLevel="4">
      <c r="B170" s="28">
        <v>1107331</v>
      </c>
      <c r="C170" s="39" t="s">
        <v>80</v>
      </c>
      <c r="D170" s="1"/>
      <c r="E170" s="31">
        <f>VLOOKUP(B170,Estimated11,2,0)</f>
        <v>0</v>
      </c>
      <c r="F170" s="32" t="str">
        <f t="shared" si="2"/>
        <v/>
      </c>
      <c r="G170" s="33"/>
    </row>
    <row r="171" spans="2:7" ht="12.75" customHeight="1" outlineLevel="4">
      <c r="B171" s="28">
        <v>110734</v>
      </c>
      <c r="C171" s="38" t="s">
        <v>81</v>
      </c>
      <c r="D171" s="1">
        <f>+D172</f>
        <v>0</v>
      </c>
      <c r="E171" s="31">
        <f>+E172</f>
        <v>0</v>
      </c>
      <c r="F171" s="32" t="str">
        <f t="shared" si="2"/>
        <v/>
      </c>
      <c r="G171" s="33"/>
    </row>
    <row r="172" spans="2:7" ht="12.75" customHeight="1" outlineLevel="4">
      <c r="B172" s="28">
        <v>1107341</v>
      </c>
      <c r="C172" s="39" t="s">
        <v>81</v>
      </c>
      <c r="D172" s="1"/>
      <c r="E172" s="31">
        <f>VLOOKUP(B172,Estimated11,2,0)</f>
        <v>0</v>
      </c>
      <c r="F172" s="32" t="str">
        <f t="shared" si="2"/>
        <v/>
      </c>
      <c r="G172" s="33"/>
    </row>
    <row r="173" spans="2:7" ht="12.75" customHeight="1" outlineLevel="4">
      <c r="B173" s="28">
        <v>110735</v>
      </c>
      <c r="C173" s="38" t="s">
        <v>82</v>
      </c>
      <c r="D173" s="1">
        <f>+D174</f>
        <v>0</v>
      </c>
      <c r="E173" s="31">
        <f>+E174</f>
        <v>0</v>
      </c>
      <c r="F173" s="32" t="str">
        <f t="shared" si="2"/>
        <v/>
      </c>
      <c r="G173" s="33"/>
    </row>
    <row r="174" spans="2:7" ht="12.75" customHeight="1" outlineLevel="4">
      <c r="B174" s="28">
        <v>1107351</v>
      </c>
      <c r="C174" s="39" t="s">
        <v>82</v>
      </c>
      <c r="D174" s="1"/>
      <c r="E174" s="31">
        <f>VLOOKUP(B174,Estimated11,2,0)</f>
        <v>0</v>
      </c>
      <c r="F174" s="32" t="str">
        <f t="shared" si="2"/>
        <v/>
      </c>
      <c r="G174" s="33"/>
    </row>
    <row r="175" spans="2:7" ht="12.75" customHeight="1" outlineLevel="4">
      <c r="B175" s="28">
        <v>110736</v>
      </c>
      <c r="C175" s="38" t="s">
        <v>83</v>
      </c>
      <c r="D175" s="1">
        <f>+D176</f>
        <v>0</v>
      </c>
      <c r="E175" s="31">
        <f>+E176</f>
        <v>0</v>
      </c>
      <c r="F175" s="32" t="str">
        <f t="shared" si="2"/>
        <v/>
      </c>
      <c r="G175" s="33"/>
    </row>
    <row r="176" spans="2:7" ht="12.75" customHeight="1" outlineLevel="4">
      <c r="B176" s="28">
        <v>1107361</v>
      </c>
      <c r="C176" s="39" t="s">
        <v>83</v>
      </c>
      <c r="D176" s="1"/>
      <c r="E176" s="31">
        <f>VLOOKUP(B176,Estimated11,2,0)</f>
        <v>0</v>
      </c>
      <c r="F176" s="32" t="str">
        <f t="shared" si="2"/>
        <v/>
      </c>
      <c r="G176" s="33"/>
    </row>
    <row r="177" spans="2:7" s="36" customFormat="1" ht="20.100000000000001" customHeight="1" outlineLevel="2">
      <c r="B177" s="28">
        <v>110800</v>
      </c>
      <c r="C177" s="34" t="s">
        <v>164</v>
      </c>
      <c r="D177" s="2">
        <f>+D178+D181+D184</f>
        <v>0</v>
      </c>
      <c r="E177" s="35">
        <f>+E178+E181+E184</f>
        <v>0</v>
      </c>
      <c r="F177" s="32" t="str">
        <f t="shared" si="2"/>
        <v/>
      </c>
      <c r="G177" s="33"/>
    </row>
    <row r="178" spans="2:7" ht="12.75" customHeight="1" outlineLevel="3">
      <c r="B178" s="28">
        <v>110810</v>
      </c>
      <c r="C178" s="37" t="s">
        <v>165</v>
      </c>
      <c r="D178" s="1">
        <f>+D179</f>
        <v>0</v>
      </c>
      <c r="E178" s="31">
        <f>+E179</f>
        <v>0</v>
      </c>
      <c r="F178" s="32" t="str">
        <f t="shared" si="2"/>
        <v/>
      </c>
      <c r="G178" s="33"/>
    </row>
    <row r="179" spans="2:7" ht="12.75" customHeight="1" outlineLevel="4">
      <c r="B179" s="28">
        <v>110811</v>
      </c>
      <c r="C179" s="38" t="s">
        <v>84</v>
      </c>
      <c r="D179" s="1">
        <f>+D180</f>
        <v>0</v>
      </c>
      <c r="E179" s="31">
        <f>+E180</f>
        <v>0</v>
      </c>
      <c r="F179" s="32" t="str">
        <f t="shared" si="2"/>
        <v/>
      </c>
      <c r="G179" s="33"/>
    </row>
    <row r="180" spans="2:7" ht="12.75" customHeight="1" outlineLevel="4">
      <c r="B180" s="28">
        <v>1108111</v>
      </c>
      <c r="C180" s="39" t="s">
        <v>84</v>
      </c>
      <c r="D180" s="1"/>
      <c r="E180" s="31">
        <f>VLOOKUP(B180,Estimated11,2,0)</f>
        <v>0</v>
      </c>
      <c r="F180" s="32" t="str">
        <f t="shared" si="2"/>
        <v/>
      </c>
      <c r="G180" s="33"/>
    </row>
    <row r="181" spans="2:7" ht="12.75" customHeight="1" outlineLevel="3">
      <c r="B181" s="28">
        <v>110820</v>
      </c>
      <c r="C181" s="37" t="s">
        <v>166</v>
      </c>
      <c r="D181" s="1">
        <f>+D182</f>
        <v>0</v>
      </c>
      <c r="E181" s="31">
        <f>+E182</f>
        <v>0</v>
      </c>
      <c r="F181" s="32" t="str">
        <f t="shared" si="2"/>
        <v/>
      </c>
      <c r="G181" s="33"/>
    </row>
    <row r="182" spans="2:7" ht="12.75" customHeight="1" outlineLevel="4">
      <c r="B182" s="28">
        <v>110821</v>
      </c>
      <c r="C182" s="38" t="s">
        <v>85</v>
      </c>
      <c r="D182" s="1">
        <f>+D183</f>
        <v>0</v>
      </c>
      <c r="E182" s="31">
        <f>+E183</f>
        <v>0</v>
      </c>
      <c r="F182" s="32" t="str">
        <f t="shared" si="2"/>
        <v/>
      </c>
      <c r="G182" s="33"/>
    </row>
    <row r="183" spans="2:7" ht="12.75" customHeight="1" outlineLevel="4">
      <c r="B183" s="28">
        <v>1108211</v>
      </c>
      <c r="C183" s="39" t="s">
        <v>85</v>
      </c>
      <c r="D183" s="1"/>
      <c r="E183" s="31">
        <f>VLOOKUP(B183,Estimated11,2,0)</f>
        <v>0</v>
      </c>
      <c r="F183" s="32" t="str">
        <f t="shared" si="2"/>
        <v/>
      </c>
      <c r="G183" s="33"/>
    </row>
    <row r="184" spans="2:7" ht="12.75" customHeight="1" outlineLevel="3">
      <c r="B184" s="28">
        <v>110830</v>
      </c>
      <c r="C184" s="37" t="s">
        <v>167</v>
      </c>
      <c r="D184" s="1">
        <f>+D185</f>
        <v>0</v>
      </c>
      <c r="E184" s="31">
        <f>+E185</f>
        <v>0</v>
      </c>
      <c r="F184" s="32" t="str">
        <f t="shared" si="2"/>
        <v/>
      </c>
      <c r="G184" s="33"/>
    </row>
    <row r="185" spans="2:7" ht="12.75" customHeight="1" outlineLevel="4">
      <c r="B185" s="28">
        <v>110831</v>
      </c>
      <c r="C185" s="38" t="s">
        <v>86</v>
      </c>
      <c r="D185" s="1">
        <f>+D186</f>
        <v>0</v>
      </c>
      <c r="E185" s="31">
        <f>+E186</f>
        <v>0</v>
      </c>
      <c r="F185" s="32" t="str">
        <f t="shared" si="2"/>
        <v/>
      </c>
      <c r="G185" s="33"/>
    </row>
    <row r="186" spans="2:7" outlineLevel="4">
      <c r="B186" s="28">
        <v>1108311</v>
      </c>
      <c r="C186" s="39" t="s">
        <v>86</v>
      </c>
      <c r="D186" s="1"/>
      <c r="E186" s="31">
        <f>VLOOKUP(B186,Estimated11,2,0)</f>
        <v>0</v>
      </c>
      <c r="F186" s="32" t="str">
        <f t="shared" si="2"/>
        <v/>
      </c>
      <c r="G186" s="33"/>
    </row>
    <row r="187" spans="2:7" s="36" customFormat="1" ht="20.100000000000001" customHeight="1" outlineLevel="2">
      <c r="B187" s="28">
        <v>110900</v>
      </c>
      <c r="C187" s="47" t="s">
        <v>168</v>
      </c>
      <c r="D187" s="2">
        <f>+D188+D195+D200+D207+D214+D217</f>
        <v>0</v>
      </c>
      <c r="E187" s="35">
        <f>+E188+E195+E200+E207+E214+E217</f>
        <v>0</v>
      </c>
      <c r="F187" s="32" t="str">
        <f t="shared" si="2"/>
        <v/>
      </c>
      <c r="G187" s="33"/>
    </row>
    <row r="188" spans="2:7" ht="12.75" customHeight="1" outlineLevel="3">
      <c r="B188" s="28">
        <v>110910</v>
      </c>
      <c r="C188" s="48" t="s">
        <v>169</v>
      </c>
      <c r="D188" s="1">
        <f>+D189+D191+D193</f>
        <v>0</v>
      </c>
      <c r="E188" s="31">
        <f>+E189+E191+E193</f>
        <v>0</v>
      </c>
      <c r="F188" s="32" t="str">
        <f t="shared" si="2"/>
        <v/>
      </c>
      <c r="G188" s="33"/>
    </row>
    <row r="189" spans="2:7" ht="12.75" customHeight="1" outlineLevel="4">
      <c r="B189" s="28">
        <v>110911</v>
      </c>
      <c r="C189" s="49" t="s">
        <v>87</v>
      </c>
      <c r="D189" s="1">
        <f>+D190</f>
        <v>0</v>
      </c>
      <c r="E189" s="31">
        <f>+E190</f>
        <v>0</v>
      </c>
      <c r="F189" s="32" t="str">
        <f t="shared" si="2"/>
        <v/>
      </c>
      <c r="G189" s="33"/>
    </row>
    <row r="190" spans="2:7" ht="12.75" customHeight="1" outlineLevel="4">
      <c r="B190" s="28">
        <v>1109111</v>
      </c>
      <c r="C190" s="50" t="s">
        <v>87</v>
      </c>
      <c r="D190" s="1"/>
      <c r="E190" s="31">
        <f>VLOOKUP(B190,Estimated11,2,0)</f>
        <v>0</v>
      </c>
      <c r="F190" s="32" t="str">
        <f t="shared" si="2"/>
        <v/>
      </c>
      <c r="G190" s="33"/>
    </row>
    <row r="191" spans="2:7" ht="12.75" customHeight="1" outlineLevel="4">
      <c r="B191" s="28">
        <v>110914</v>
      </c>
      <c r="C191" s="49" t="s">
        <v>88</v>
      </c>
      <c r="D191" s="1">
        <f>+D192</f>
        <v>0</v>
      </c>
      <c r="E191" s="31">
        <f>+E192</f>
        <v>0</v>
      </c>
      <c r="F191" s="32" t="str">
        <f t="shared" si="2"/>
        <v/>
      </c>
      <c r="G191" s="33"/>
    </row>
    <row r="192" spans="2:7" ht="12.75" customHeight="1" outlineLevel="4">
      <c r="B192" s="28">
        <v>1109141</v>
      </c>
      <c r="C192" s="50" t="s">
        <v>88</v>
      </c>
      <c r="D192" s="1"/>
      <c r="E192" s="31">
        <f>VLOOKUP(B192,Estimated11,2,0)</f>
        <v>0</v>
      </c>
      <c r="F192" s="32" t="str">
        <f t="shared" si="2"/>
        <v/>
      </c>
      <c r="G192" s="33"/>
    </row>
    <row r="193" spans="2:7" ht="12.75" customHeight="1" outlineLevel="4">
      <c r="B193" s="28">
        <v>110915</v>
      </c>
      <c r="C193" s="49" t="s">
        <v>89</v>
      </c>
      <c r="D193" s="1">
        <f>+D194</f>
        <v>0</v>
      </c>
      <c r="E193" s="31">
        <f>+E194</f>
        <v>0</v>
      </c>
      <c r="F193" s="32" t="str">
        <f t="shared" si="2"/>
        <v/>
      </c>
      <c r="G193" s="33"/>
    </row>
    <row r="194" spans="2:7" ht="12.75" customHeight="1" outlineLevel="4">
      <c r="B194" s="28">
        <v>1109151</v>
      </c>
      <c r="C194" s="51" t="s">
        <v>89</v>
      </c>
      <c r="D194" s="1"/>
      <c r="E194" s="31">
        <f>VLOOKUP(B194,Estimated11,2,0)</f>
        <v>0</v>
      </c>
      <c r="F194" s="32" t="str">
        <f t="shared" si="2"/>
        <v/>
      </c>
      <c r="G194" s="33"/>
    </row>
    <row r="195" spans="2:7" ht="12.75" customHeight="1" outlineLevel="3">
      <c r="B195" s="28">
        <v>110920</v>
      </c>
      <c r="C195" s="48" t="s">
        <v>170</v>
      </c>
      <c r="D195" s="1">
        <f>+D196+D198</f>
        <v>0</v>
      </c>
      <c r="E195" s="31">
        <f>+E196+E198</f>
        <v>0</v>
      </c>
      <c r="F195" s="32" t="str">
        <f t="shared" si="2"/>
        <v/>
      </c>
      <c r="G195" s="33"/>
    </row>
    <row r="196" spans="2:7" ht="12.75" customHeight="1" outlineLevel="4">
      <c r="B196" s="28">
        <v>110921</v>
      </c>
      <c r="C196" s="49" t="s">
        <v>90</v>
      </c>
      <c r="D196" s="1">
        <f>+D197</f>
        <v>0</v>
      </c>
      <c r="E196" s="31">
        <f>+E197</f>
        <v>0</v>
      </c>
      <c r="F196" s="32" t="str">
        <f t="shared" si="2"/>
        <v/>
      </c>
      <c r="G196" s="33"/>
    </row>
    <row r="197" spans="2:7" ht="12.75" customHeight="1" outlineLevel="4">
      <c r="B197" s="28">
        <v>1109211</v>
      </c>
      <c r="C197" s="51" t="s">
        <v>90</v>
      </c>
      <c r="D197" s="1"/>
      <c r="E197" s="31">
        <f>VLOOKUP(B197,Estimated11,2,0)</f>
        <v>0</v>
      </c>
      <c r="F197" s="32" t="str">
        <f t="shared" si="2"/>
        <v/>
      </c>
      <c r="G197" s="33"/>
    </row>
    <row r="198" spans="2:7" ht="12.75" customHeight="1" outlineLevel="4">
      <c r="B198" s="28">
        <v>110923</v>
      </c>
      <c r="C198" s="49" t="s">
        <v>225</v>
      </c>
      <c r="D198" s="1">
        <f>+D199</f>
        <v>0</v>
      </c>
      <c r="E198" s="31">
        <f>+E199</f>
        <v>0</v>
      </c>
      <c r="F198" s="32" t="str">
        <f t="shared" si="2"/>
        <v/>
      </c>
      <c r="G198" s="33"/>
    </row>
    <row r="199" spans="2:7" ht="12.75" customHeight="1" outlineLevel="4">
      <c r="B199" s="28">
        <v>1109231</v>
      </c>
      <c r="C199" s="51" t="s">
        <v>225</v>
      </c>
      <c r="D199" s="1"/>
      <c r="E199" s="31">
        <f>VLOOKUP(B199,Estimated11,2,0)</f>
        <v>0</v>
      </c>
      <c r="F199" s="32" t="str">
        <f t="shared" ref="F199:F262" si="3">IF(ABS(D199)&lt;&gt;0,D199-E199,"")</f>
        <v/>
      </c>
      <c r="G199" s="33"/>
    </row>
    <row r="200" spans="2:7" ht="12.75" customHeight="1" outlineLevel="3">
      <c r="B200" s="28">
        <v>110930</v>
      </c>
      <c r="C200" s="48" t="s">
        <v>171</v>
      </c>
      <c r="D200" s="1">
        <f>+D201+D203+D205</f>
        <v>0</v>
      </c>
      <c r="E200" s="31">
        <f>+E201+E203+E205</f>
        <v>0</v>
      </c>
      <c r="F200" s="32" t="str">
        <f t="shared" si="3"/>
        <v/>
      </c>
      <c r="G200" s="33"/>
    </row>
    <row r="201" spans="2:7" ht="12.75" customHeight="1" outlineLevel="4">
      <c r="B201" s="28">
        <v>110931</v>
      </c>
      <c r="C201" s="49" t="s">
        <v>91</v>
      </c>
      <c r="D201" s="1">
        <f>+D202</f>
        <v>0</v>
      </c>
      <c r="E201" s="31">
        <f>+E202</f>
        <v>0</v>
      </c>
      <c r="F201" s="32" t="str">
        <f t="shared" si="3"/>
        <v/>
      </c>
      <c r="G201" s="33"/>
    </row>
    <row r="202" spans="2:7" ht="12.75" customHeight="1" outlineLevel="4">
      <c r="B202" s="28">
        <v>1109311</v>
      </c>
      <c r="C202" s="51" t="s">
        <v>91</v>
      </c>
      <c r="D202" s="1"/>
      <c r="E202" s="31">
        <f>VLOOKUP(B202,Estimated11,2,0)</f>
        <v>0</v>
      </c>
      <c r="F202" s="32" t="str">
        <f t="shared" si="3"/>
        <v/>
      </c>
      <c r="G202" s="33"/>
    </row>
    <row r="203" spans="2:7" outlineLevel="4">
      <c r="B203" s="28">
        <v>110933</v>
      </c>
      <c r="C203" s="49" t="s">
        <v>172</v>
      </c>
      <c r="D203" s="1">
        <f>+D204</f>
        <v>0</v>
      </c>
      <c r="E203" s="31">
        <f>+E204</f>
        <v>0</v>
      </c>
      <c r="F203" s="32" t="str">
        <f t="shared" si="3"/>
        <v/>
      </c>
      <c r="G203" s="33"/>
    </row>
    <row r="204" spans="2:7" outlineLevel="4">
      <c r="B204" s="28">
        <v>1109331</v>
      </c>
      <c r="C204" s="51" t="s">
        <v>172</v>
      </c>
      <c r="D204" s="1"/>
      <c r="E204" s="31">
        <f>VLOOKUP(B204,Estimated11,2,0)</f>
        <v>0</v>
      </c>
      <c r="F204" s="32" t="str">
        <f t="shared" si="3"/>
        <v/>
      </c>
      <c r="G204" s="33"/>
    </row>
    <row r="205" spans="2:7" ht="12.75" customHeight="1" outlineLevel="4">
      <c r="B205" s="28">
        <v>110935</v>
      </c>
      <c r="C205" s="49" t="s">
        <v>92</v>
      </c>
      <c r="D205" s="1">
        <f>+D206</f>
        <v>0</v>
      </c>
      <c r="E205" s="31">
        <f>+E206</f>
        <v>0</v>
      </c>
      <c r="F205" s="32" t="str">
        <f t="shared" si="3"/>
        <v/>
      </c>
      <c r="G205" s="33"/>
    </row>
    <row r="206" spans="2:7" ht="12.75" customHeight="1" outlineLevel="4">
      <c r="B206" s="28">
        <v>1109351</v>
      </c>
      <c r="C206" s="51" t="s">
        <v>92</v>
      </c>
      <c r="D206" s="1"/>
      <c r="E206" s="31">
        <f>VLOOKUP(B206,Estimated11,2,0)</f>
        <v>0</v>
      </c>
      <c r="F206" s="32" t="str">
        <f t="shared" si="3"/>
        <v/>
      </c>
      <c r="G206" s="33"/>
    </row>
    <row r="207" spans="2:7" ht="12.75" customHeight="1" outlineLevel="3">
      <c r="B207" s="28">
        <v>110940</v>
      </c>
      <c r="C207" s="48" t="s">
        <v>173</v>
      </c>
      <c r="D207" s="1">
        <f>+D208+D210+D212</f>
        <v>0</v>
      </c>
      <c r="E207" s="31">
        <f>+E208+E210+E212</f>
        <v>0</v>
      </c>
      <c r="F207" s="32" t="str">
        <f t="shared" si="3"/>
        <v/>
      </c>
      <c r="G207" s="33"/>
    </row>
    <row r="208" spans="2:7" ht="12.75" customHeight="1" outlineLevel="4">
      <c r="B208" s="28">
        <v>110941</v>
      </c>
      <c r="C208" s="49" t="s">
        <v>93</v>
      </c>
      <c r="D208" s="1">
        <f>+D209</f>
        <v>0</v>
      </c>
      <c r="E208" s="31">
        <f>+E209</f>
        <v>0</v>
      </c>
      <c r="F208" s="32" t="str">
        <f t="shared" si="3"/>
        <v/>
      </c>
      <c r="G208" s="33"/>
    </row>
    <row r="209" spans="2:7" ht="12.75" customHeight="1" outlineLevel="4">
      <c r="B209" s="28">
        <v>1109411</v>
      </c>
      <c r="C209" s="51" t="s">
        <v>93</v>
      </c>
      <c r="D209" s="1"/>
      <c r="E209" s="31">
        <f>VLOOKUP(B209,Estimated11,2,0)</f>
        <v>0</v>
      </c>
      <c r="F209" s="32" t="str">
        <f t="shared" si="3"/>
        <v/>
      </c>
      <c r="G209" s="33"/>
    </row>
    <row r="210" spans="2:7" ht="12.75" customHeight="1" outlineLevel="4">
      <c r="B210" s="28">
        <v>110942</v>
      </c>
      <c r="C210" s="49" t="s">
        <v>174</v>
      </c>
      <c r="D210" s="1">
        <f>+D211</f>
        <v>0</v>
      </c>
      <c r="E210" s="31">
        <f>+E211</f>
        <v>0</v>
      </c>
      <c r="F210" s="32" t="str">
        <f t="shared" si="3"/>
        <v/>
      </c>
      <c r="G210" s="33"/>
    </row>
    <row r="211" spans="2:7" ht="12.75" customHeight="1" outlineLevel="4">
      <c r="B211" s="28">
        <v>1109421</v>
      </c>
      <c r="C211" s="51" t="s">
        <v>174</v>
      </c>
      <c r="D211" s="1"/>
      <c r="E211" s="31">
        <f>VLOOKUP(B211,Estimated11,2,0)</f>
        <v>0</v>
      </c>
      <c r="F211" s="32" t="str">
        <f t="shared" si="3"/>
        <v/>
      </c>
      <c r="G211" s="33"/>
    </row>
    <row r="212" spans="2:7" ht="12.75" customHeight="1" outlineLevel="4">
      <c r="B212" s="28">
        <v>110943</v>
      </c>
      <c r="C212" s="49" t="s">
        <v>94</v>
      </c>
      <c r="D212" s="1">
        <f>+D213</f>
        <v>0</v>
      </c>
      <c r="E212" s="31">
        <f>+E213</f>
        <v>0</v>
      </c>
      <c r="F212" s="32" t="str">
        <f t="shared" si="3"/>
        <v/>
      </c>
      <c r="G212" s="33"/>
    </row>
    <row r="213" spans="2:7" ht="12.75" customHeight="1" outlineLevel="4">
      <c r="B213" s="28">
        <v>1109431</v>
      </c>
      <c r="C213" s="51" t="s">
        <v>94</v>
      </c>
      <c r="D213" s="1"/>
      <c r="E213" s="31">
        <f>VLOOKUP(B213,Estimated11,2,0)</f>
        <v>0</v>
      </c>
      <c r="F213" s="32" t="str">
        <f t="shared" si="3"/>
        <v/>
      </c>
      <c r="G213" s="33"/>
    </row>
    <row r="214" spans="2:7" ht="12.75" customHeight="1" outlineLevel="3">
      <c r="B214" s="28">
        <v>110950</v>
      </c>
      <c r="C214" s="48" t="s">
        <v>175</v>
      </c>
      <c r="D214" s="1">
        <f>+D215</f>
        <v>0</v>
      </c>
      <c r="E214" s="31">
        <f>+E215</f>
        <v>0</v>
      </c>
      <c r="F214" s="32" t="str">
        <f t="shared" si="3"/>
        <v/>
      </c>
      <c r="G214" s="33"/>
    </row>
    <row r="215" spans="2:7" ht="12.75" customHeight="1" outlineLevel="4">
      <c r="B215" s="28">
        <v>110951</v>
      </c>
      <c r="C215" s="49" t="s">
        <v>95</v>
      </c>
      <c r="D215" s="1">
        <f>+D216</f>
        <v>0</v>
      </c>
      <c r="E215" s="31">
        <f>+E216</f>
        <v>0</v>
      </c>
      <c r="F215" s="32" t="str">
        <f t="shared" si="3"/>
        <v/>
      </c>
      <c r="G215" s="33"/>
    </row>
    <row r="216" spans="2:7" ht="12.75" customHeight="1" outlineLevel="4">
      <c r="B216" s="28">
        <v>1109511</v>
      </c>
      <c r="C216" s="51" t="s">
        <v>95</v>
      </c>
      <c r="D216" s="1"/>
      <c r="E216" s="31">
        <f>VLOOKUP(B216,Estimated11,2,0)</f>
        <v>0</v>
      </c>
      <c r="F216" s="32" t="str">
        <f t="shared" si="3"/>
        <v/>
      </c>
      <c r="G216" s="33"/>
    </row>
    <row r="217" spans="2:7" ht="12.75" customHeight="1" outlineLevel="3">
      <c r="B217" s="28">
        <v>110960</v>
      </c>
      <c r="C217" s="48" t="s">
        <v>176</v>
      </c>
      <c r="D217" s="1">
        <f>+D218</f>
        <v>0</v>
      </c>
      <c r="E217" s="31">
        <f>+E218</f>
        <v>0</v>
      </c>
      <c r="F217" s="32" t="str">
        <f t="shared" si="3"/>
        <v/>
      </c>
      <c r="G217" s="33"/>
    </row>
    <row r="218" spans="2:7" ht="12.75" customHeight="1" outlineLevel="4">
      <c r="B218" s="28">
        <v>110961</v>
      </c>
      <c r="C218" s="49" t="s">
        <v>96</v>
      </c>
      <c r="D218" s="1">
        <f>+D219</f>
        <v>0</v>
      </c>
      <c r="E218" s="31">
        <f>+E219</f>
        <v>0</v>
      </c>
      <c r="F218" s="32" t="str">
        <f t="shared" si="3"/>
        <v/>
      </c>
      <c r="G218" s="33"/>
    </row>
    <row r="219" spans="2:7" ht="12.75" customHeight="1" outlineLevel="4">
      <c r="B219" s="28">
        <v>1109611</v>
      </c>
      <c r="C219" s="51" t="s">
        <v>96</v>
      </c>
      <c r="D219" s="1"/>
      <c r="E219" s="31">
        <f>VLOOKUP(B219,Estimated11,2,0)</f>
        <v>0</v>
      </c>
      <c r="F219" s="32" t="str">
        <f t="shared" si="3"/>
        <v/>
      </c>
      <c r="G219" s="33"/>
    </row>
    <row r="220" spans="2:7" s="36" customFormat="1" ht="20.100000000000001" customHeight="1" outlineLevel="2">
      <c r="B220" s="28">
        <v>111000</v>
      </c>
      <c r="C220" s="47" t="s">
        <v>177</v>
      </c>
      <c r="D220" s="2">
        <f t="shared" ref="D220:E222" si="4">+D221</f>
        <v>0</v>
      </c>
      <c r="E220" s="35">
        <f t="shared" si="4"/>
        <v>0</v>
      </c>
      <c r="F220" s="32" t="str">
        <f t="shared" si="3"/>
        <v/>
      </c>
      <c r="G220" s="33"/>
    </row>
    <row r="221" spans="2:7" ht="12.75" customHeight="1" outlineLevel="3">
      <c r="B221" s="28">
        <v>111010</v>
      </c>
      <c r="C221" s="48" t="s">
        <v>177</v>
      </c>
      <c r="D221" s="1">
        <f t="shared" si="4"/>
        <v>0</v>
      </c>
      <c r="E221" s="31">
        <f t="shared" si="4"/>
        <v>0</v>
      </c>
      <c r="F221" s="32" t="str">
        <f t="shared" si="3"/>
        <v/>
      </c>
      <c r="G221" s="33"/>
    </row>
    <row r="222" spans="2:7" ht="12.75" customHeight="1" outlineLevel="4">
      <c r="B222" s="28">
        <v>111011</v>
      </c>
      <c r="C222" s="49" t="s">
        <v>97</v>
      </c>
      <c r="D222" s="1">
        <f t="shared" si="4"/>
        <v>0</v>
      </c>
      <c r="E222" s="31">
        <f t="shared" si="4"/>
        <v>0</v>
      </c>
      <c r="F222" s="32" t="str">
        <f t="shared" si="3"/>
        <v/>
      </c>
      <c r="G222" s="33"/>
    </row>
    <row r="223" spans="2:7" ht="12.75" customHeight="1" outlineLevel="4">
      <c r="B223" s="28">
        <v>1110111</v>
      </c>
      <c r="C223" s="51" t="s">
        <v>97</v>
      </c>
      <c r="D223" s="1"/>
      <c r="E223" s="31">
        <f>VLOOKUP(B223,Estimated11,2,0)</f>
        <v>0</v>
      </c>
      <c r="F223" s="32" t="str">
        <f t="shared" si="3"/>
        <v/>
      </c>
      <c r="G223" s="33"/>
    </row>
    <row r="224" spans="2:7" s="36" customFormat="1" ht="20.100000000000001" customHeight="1" outlineLevel="2">
      <c r="B224" s="28">
        <v>111100</v>
      </c>
      <c r="C224" s="47" t="s">
        <v>178</v>
      </c>
      <c r="D224" s="2">
        <f>+D225+D228</f>
        <v>0</v>
      </c>
      <c r="E224" s="35">
        <f>+E225+E228</f>
        <v>0</v>
      </c>
      <c r="F224" s="32" t="str">
        <f t="shared" si="3"/>
        <v/>
      </c>
      <c r="G224" s="33"/>
    </row>
    <row r="225" spans="2:7" ht="12.75" customHeight="1" outlineLevel="3">
      <c r="B225" s="28">
        <v>111110</v>
      </c>
      <c r="C225" s="48" t="s">
        <v>179</v>
      </c>
      <c r="D225" s="1">
        <f>+D226</f>
        <v>0</v>
      </c>
      <c r="E225" s="31">
        <f>+E226</f>
        <v>0</v>
      </c>
      <c r="F225" s="32" t="str">
        <f t="shared" si="3"/>
        <v/>
      </c>
      <c r="G225" s="33"/>
    </row>
    <row r="226" spans="2:7" ht="12.75" customHeight="1" outlineLevel="4">
      <c r="B226" s="28">
        <v>111111</v>
      </c>
      <c r="C226" s="49" t="s">
        <v>98</v>
      </c>
      <c r="D226" s="1">
        <f>+D227</f>
        <v>0</v>
      </c>
      <c r="E226" s="31">
        <f>+E227</f>
        <v>0</v>
      </c>
      <c r="F226" s="32" t="str">
        <f t="shared" si="3"/>
        <v/>
      </c>
      <c r="G226" s="33"/>
    </row>
    <row r="227" spans="2:7" ht="12.75" customHeight="1" outlineLevel="4">
      <c r="B227" s="28">
        <v>1111111</v>
      </c>
      <c r="C227" s="51" t="s">
        <v>98</v>
      </c>
      <c r="D227" s="1"/>
      <c r="E227" s="31">
        <f>VLOOKUP(B227,Estimated11,2,0)</f>
        <v>0</v>
      </c>
      <c r="F227" s="32" t="str">
        <f t="shared" si="3"/>
        <v/>
      </c>
      <c r="G227" s="33"/>
    </row>
    <row r="228" spans="2:7" ht="12.75" customHeight="1" outlineLevel="3">
      <c r="B228" s="28">
        <v>111120</v>
      </c>
      <c r="C228" s="48" t="s">
        <v>180</v>
      </c>
      <c r="D228" s="1">
        <f>+D229</f>
        <v>0</v>
      </c>
      <c r="E228" s="31">
        <f>+E229</f>
        <v>0</v>
      </c>
      <c r="F228" s="32" t="str">
        <f t="shared" si="3"/>
        <v/>
      </c>
      <c r="G228" s="33"/>
    </row>
    <row r="229" spans="2:7" ht="12.75" customHeight="1" outlineLevel="4">
      <c r="B229" s="28">
        <v>111121</v>
      </c>
      <c r="C229" s="49" t="s">
        <v>99</v>
      </c>
      <c r="D229" s="1">
        <f>+D230</f>
        <v>0</v>
      </c>
      <c r="E229" s="31">
        <f>+E230</f>
        <v>0</v>
      </c>
      <c r="F229" s="32" t="str">
        <f t="shared" si="3"/>
        <v/>
      </c>
      <c r="G229" s="33"/>
    </row>
    <row r="230" spans="2:7" ht="12.75" customHeight="1" outlineLevel="4">
      <c r="B230" s="28">
        <v>1111211</v>
      </c>
      <c r="C230" s="51" t="s">
        <v>99</v>
      </c>
      <c r="D230" s="1"/>
      <c r="E230" s="31">
        <f>VLOOKUP(B230,Estimated11,2,0)</f>
        <v>0</v>
      </c>
      <c r="F230" s="32" t="str">
        <f t="shared" si="3"/>
        <v/>
      </c>
      <c r="G230" s="33"/>
    </row>
    <row r="231" spans="2:7" s="36" customFormat="1" ht="20.100000000000001" customHeight="1" outlineLevel="2">
      <c r="B231" s="28">
        <v>111200</v>
      </c>
      <c r="C231" s="47" t="s">
        <v>181</v>
      </c>
      <c r="D231" s="2">
        <f>+D232+D237+D240+D245+D248+D251+D256</f>
        <v>0</v>
      </c>
      <c r="E231" s="35">
        <f>+E232+E237+E240+E245+E248+E251+E256</f>
        <v>0</v>
      </c>
      <c r="F231" s="32" t="str">
        <f t="shared" si="3"/>
        <v/>
      </c>
      <c r="G231" s="33"/>
    </row>
    <row r="232" spans="2:7" ht="12.75" customHeight="1" outlineLevel="3">
      <c r="B232" s="28">
        <v>111210</v>
      </c>
      <c r="C232" s="48" t="s">
        <v>182</v>
      </c>
      <c r="D232" s="1">
        <f>+D233+D235</f>
        <v>0</v>
      </c>
      <c r="E232" s="31">
        <f>+E233+E235</f>
        <v>0</v>
      </c>
      <c r="F232" s="32" t="str">
        <f t="shared" si="3"/>
        <v/>
      </c>
      <c r="G232" s="33"/>
    </row>
    <row r="233" spans="2:7" ht="12.75" customHeight="1" outlineLevel="4">
      <c r="B233" s="28">
        <v>111211</v>
      </c>
      <c r="C233" s="49" t="s">
        <v>100</v>
      </c>
      <c r="D233" s="1">
        <f>+D234</f>
        <v>0</v>
      </c>
      <c r="E233" s="31">
        <f>+E234</f>
        <v>0</v>
      </c>
      <c r="F233" s="32" t="str">
        <f t="shared" si="3"/>
        <v/>
      </c>
      <c r="G233" s="33"/>
    </row>
    <row r="234" spans="2:7" ht="12.75" customHeight="1" outlineLevel="4">
      <c r="B234" s="28">
        <v>1112111</v>
      </c>
      <c r="C234" s="51" t="s">
        <v>100</v>
      </c>
      <c r="D234" s="1"/>
      <c r="E234" s="31">
        <f>VLOOKUP(B234,Estimated11,2,0)</f>
        <v>0</v>
      </c>
      <c r="F234" s="32" t="str">
        <f t="shared" si="3"/>
        <v/>
      </c>
      <c r="G234" s="33"/>
    </row>
    <row r="235" spans="2:7" outlineLevel="4">
      <c r="B235" s="28">
        <v>111212</v>
      </c>
      <c r="C235" s="49" t="s">
        <v>101</v>
      </c>
      <c r="D235" s="1">
        <f>+D236</f>
        <v>0</v>
      </c>
      <c r="E235" s="31">
        <f>+E236</f>
        <v>0</v>
      </c>
      <c r="F235" s="32" t="str">
        <f t="shared" si="3"/>
        <v/>
      </c>
      <c r="G235" s="33"/>
    </row>
    <row r="236" spans="2:7" ht="12.75" customHeight="1" outlineLevel="4">
      <c r="B236" s="28">
        <v>1112121</v>
      </c>
      <c r="C236" s="51" t="s">
        <v>101</v>
      </c>
      <c r="D236" s="1"/>
      <c r="E236" s="31">
        <f>VLOOKUP(B236,Estimated11,2,0)</f>
        <v>0</v>
      </c>
      <c r="F236" s="32" t="str">
        <f t="shared" si="3"/>
        <v/>
      </c>
      <c r="G236" s="33"/>
    </row>
    <row r="237" spans="2:7" ht="12.75" customHeight="1" outlineLevel="3">
      <c r="B237" s="28">
        <v>111220</v>
      </c>
      <c r="C237" s="48" t="s">
        <v>183</v>
      </c>
      <c r="D237" s="1">
        <f>+D238</f>
        <v>0</v>
      </c>
      <c r="E237" s="31">
        <f>+E238</f>
        <v>0</v>
      </c>
      <c r="F237" s="32" t="str">
        <f t="shared" si="3"/>
        <v/>
      </c>
      <c r="G237" s="33"/>
    </row>
    <row r="238" spans="2:7" ht="12.75" customHeight="1" outlineLevel="4">
      <c r="B238" s="28">
        <v>111221</v>
      </c>
      <c r="C238" s="49" t="s">
        <v>102</v>
      </c>
      <c r="D238" s="1">
        <f>+D239</f>
        <v>0</v>
      </c>
      <c r="E238" s="31">
        <f>+E239</f>
        <v>0</v>
      </c>
      <c r="F238" s="32" t="str">
        <f t="shared" si="3"/>
        <v/>
      </c>
      <c r="G238" s="33"/>
    </row>
    <row r="239" spans="2:7" ht="12.75" customHeight="1" outlineLevel="4">
      <c r="B239" s="28">
        <v>1112211</v>
      </c>
      <c r="C239" s="51" t="s">
        <v>102</v>
      </c>
      <c r="D239" s="1"/>
      <c r="E239" s="31">
        <f>VLOOKUP(B239,Estimated11,2,0)</f>
        <v>0</v>
      </c>
      <c r="F239" s="32" t="str">
        <f t="shared" si="3"/>
        <v/>
      </c>
      <c r="G239" s="33"/>
    </row>
    <row r="240" spans="2:7" ht="12.75" customHeight="1" outlineLevel="3">
      <c r="B240" s="28">
        <v>111230</v>
      </c>
      <c r="C240" s="48" t="s">
        <v>184</v>
      </c>
      <c r="D240" s="1">
        <f>++D241+D243</f>
        <v>0</v>
      </c>
      <c r="E240" s="31">
        <f>++E241+E243</f>
        <v>0</v>
      </c>
      <c r="F240" s="32" t="str">
        <f t="shared" si="3"/>
        <v/>
      </c>
      <c r="G240" s="33"/>
    </row>
    <row r="241" spans="2:7" outlineLevel="4">
      <c r="B241" s="28">
        <v>111231</v>
      </c>
      <c r="C241" s="49" t="s">
        <v>103</v>
      </c>
      <c r="D241" s="1">
        <f>+D242</f>
        <v>0</v>
      </c>
      <c r="E241" s="31">
        <f>+E242</f>
        <v>0</v>
      </c>
      <c r="F241" s="32" t="str">
        <f t="shared" si="3"/>
        <v/>
      </c>
      <c r="G241" s="33"/>
    </row>
    <row r="242" spans="2:7" ht="12.75" customHeight="1" outlineLevel="4">
      <c r="B242" s="28">
        <v>1112311</v>
      </c>
      <c r="C242" s="51" t="s">
        <v>103</v>
      </c>
      <c r="D242" s="1"/>
      <c r="E242" s="31">
        <f>VLOOKUP(B242,Estimated11,2,0)</f>
        <v>0</v>
      </c>
      <c r="F242" s="32" t="str">
        <f t="shared" si="3"/>
        <v/>
      </c>
      <c r="G242" s="33"/>
    </row>
    <row r="243" spans="2:7" ht="12.75" customHeight="1" outlineLevel="4">
      <c r="B243" s="28">
        <v>111232</v>
      </c>
      <c r="C243" s="49" t="s">
        <v>104</v>
      </c>
      <c r="D243" s="1">
        <f>+D244</f>
        <v>0</v>
      </c>
      <c r="E243" s="31">
        <f>+E244</f>
        <v>0</v>
      </c>
      <c r="F243" s="32" t="str">
        <f t="shared" si="3"/>
        <v/>
      </c>
      <c r="G243" s="33"/>
    </row>
    <row r="244" spans="2:7" ht="12.75" customHeight="1" outlineLevel="4">
      <c r="B244" s="28">
        <v>1112321</v>
      </c>
      <c r="C244" s="51" t="s">
        <v>104</v>
      </c>
      <c r="D244" s="1"/>
      <c r="E244" s="31">
        <f>VLOOKUP(B244,Estimated11,2,0)</f>
        <v>0</v>
      </c>
      <c r="F244" s="32" t="str">
        <f t="shared" si="3"/>
        <v/>
      </c>
      <c r="G244" s="33"/>
    </row>
    <row r="245" spans="2:7" ht="12.75" customHeight="1" outlineLevel="3">
      <c r="B245" s="28">
        <v>111240</v>
      </c>
      <c r="C245" s="48" t="s">
        <v>185</v>
      </c>
      <c r="D245" s="1">
        <f>+D246</f>
        <v>0</v>
      </c>
      <c r="E245" s="31">
        <f>+E246</f>
        <v>0</v>
      </c>
      <c r="F245" s="32" t="str">
        <f t="shared" si="3"/>
        <v/>
      </c>
      <c r="G245" s="33"/>
    </row>
    <row r="246" spans="2:7" ht="12.75" customHeight="1" outlineLevel="4">
      <c r="B246" s="28">
        <v>111241</v>
      </c>
      <c r="C246" s="49" t="s">
        <v>105</v>
      </c>
      <c r="D246" s="1">
        <f>+D247</f>
        <v>0</v>
      </c>
      <c r="E246" s="31">
        <f>+E247</f>
        <v>0</v>
      </c>
      <c r="F246" s="32" t="str">
        <f t="shared" si="3"/>
        <v/>
      </c>
      <c r="G246" s="33"/>
    </row>
    <row r="247" spans="2:7" ht="12.75" customHeight="1" outlineLevel="4">
      <c r="B247" s="28">
        <v>1112411</v>
      </c>
      <c r="C247" s="51" t="s">
        <v>105</v>
      </c>
      <c r="D247" s="1"/>
      <c r="E247" s="31">
        <f>VLOOKUP(B247,Estimated11,2,0)</f>
        <v>0</v>
      </c>
      <c r="F247" s="32" t="str">
        <f t="shared" si="3"/>
        <v/>
      </c>
      <c r="G247" s="33"/>
    </row>
    <row r="248" spans="2:7" ht="12.75" customHeight="1" outlineLevel="3">
      <c r="B248" s="28">
        <v>111250</v>
      </c>
      <c r="C248" s="48" t="s">
        <v>186</v>
      </c>
      <c r="D248" s="1">
        <f>+D249</f>
        <v>0</v>
      </c>
      <c r="E248" s="31">
        <f>+E249</f>
        <v>0</v>
      </c>
      <c r="F248" s="32" t="str">
        <f t="shared" si="3"/>
        <v/>
      </c>
      <c r="G248" s="33"/>
    </row>
    <row r="249" spans="2:7" ht="12.75" customHeight="1" outlineLevel="4">
      <c r="B249" s="28">
        <v>111251</v>
      </c>
      <c r="C249" s="49" t="s">
        <v>106</v>
      </c>
      <c r="D249" s="1">
        <f>+D250</f>
        <v>0</v>
      </c>
      <c r="E249" s="31">
        <f>+E250</f>
        <v>0</v>
      </c>
      <c r="F249" s="32" t="str">
        <f t="shared" si="3"/>
        <v/>
      </c>
      <c r="G249" s="33"/>
    </row>
    <row r="250" spans="2:7" ht="12.75" customHeight="1" outlineLevel="4">
      <c r="B250" s="28">
        <v>1112511</v>
      </c>
      <c r="C250" s="51" t="s">
        <v>106</v>
      </c>
      <c r="D250" s="1"/>
      <c r="E250" s="31">
        <f>VLOOKUP(B250,Estimated11,2,0)</f>
        <v>0</v>
      </c>
      <c r="F250" s="32" t="str">
        <f t="shared" si="3"/>
        <v/>
      </c>
      <c r="G250" s="33"/>
    </row>
    <row r="251" spans="2:7" ht="12.75" customHeight="1" outlineLevel="3">
      <c r="B251" s="28">
        <v>111260</v>
      </c>
      <c r="C251" s="48" t="s">
        <v>187</v>
      </c>
      <c r="D251" s="1">
        <f>+D252+D254</f>
        <v>0</v>
      </c>
      <c r="E251" s="31">
        <f>+E252+E254</f>
        <v>0</v>
      </c>
      <c r="F251" s="32" t="str">
        <f t="shared" si="3"/>
        <v/>
      </c>
      <c r="G251" s="33"/>
    </row>
    <row r="252" spans="2:7" ht="12.75" customHeight="1" outlineLevel="4">
      <c r="B252" s="28">
        <v>111261</v>
      </c>
      <c r="C252" s="49" t="s">
        <v>226</v>
      </c>
      <c r="D252" s="1">
        <f>+D253</f>
        <v>0</v>
      </c>
      <c r="E252" s="31">
        <f>+E253</f>
        <v>0</v>
      </c>
      <c r="F252" s="32" t="str">
        <f t="shared" si="3"/>
        <v/>
      </c>
      <c r="G252" s="33"/>
    </row>
    <row r="253" spans="2:7" ht="12.75" customHeight="1" outlineLevel="4">
      <c r="B253" s="28">
        <v>1112611</v>
      </c>
      <c r="C253" s="51" t="s">
        <v>226</v>
      </c>
      <c r="D253" s="1"/>
      <c r="E253" s="31">
        <f>VLOOKUP(B253,Estimated11,2,0)</f>
        <v>0</v>
      </c>
      <c r="F253" s="32" t="str">
        <f t="shared" si="3"/>
        <v/>
      </c>
      <c r="G253" s="33"/>
    </row>
    <row r="254" spans="2:7" ht="12.75" customHeight="1" outlineLevel="4">
      <c r="B254" s="28">
        <v>111262</v>
      </c>
      <c r="C254" s="49" t="s">
        <v>188</v>
      </c>
      <c r="D254" s="1">
        <f>+D255</f>
        <v>0</v>
      </c>
      <c r="E254" s="31">
        <f>+E255</f>
        <v>0</v>
      </c>
      <c r="F254" s="32" t="str">
        <f t="shared" si="3"/>
        <v/>
      </c>
      <c r="G254" s="33"/>
    </row>
    <row r="255" spans="2:7" ht="12.75" customHeight="1" outlineLevel="4">
      <c r="B255" s="28">
        <v>1112621</v>
      </c>
      <c r="C255" s="51" t="s">
        <v>188</v>
      </c>
      <c r="D255" s="1"/>
      <c r="E255" s="31">
        <f>VLOOKUP(B255,Estimated11,2,0)</f>
        <v>0</v>
      </c>
      <c r="F255" s="32" t="str">
        <f t="shared" si="3"/>
        <v/>
      </c>
      <c r="G255" s="33"/>
    </row>
    <row r="256" spans="2:7" ht="12.75" customHeight="1" outlineLevel="3">
      <c r="B256" s="28">
        <v>111270</v>
      </c>
      <c r="C256" s="48" t="s">
        <v>189</v>
      </c>
      <c r="D256" s="1">
        <f>+D257</f>
        <v>0</v>
      </c>
      <c r="E256" s="31">
        <f>+E257</f>
        <v>0</v>
      </c>
      <c r="F256" s="32" t="str">
        <f t="shared" si="3"/>
        <v/>
      </c>
      <c r="G256" s="33"/>
    </row>
    <row r="257" spans="2:7" ht="12.75" customHeight="1" outlineLevel="4">
      <c r="B257" s="28">
        <v>111271</v>
      </c>
      <c r="C257" s="49" t="s">
        <v>227</v>
      </c>
      <c r="D257" s="1">
        <f>+D258</f>
        <v>0</v>
      </c>
      <c r="E257" s="31">
        <f>+E258</f>
        <v>0</v>
      </c>
      <c r="F257" s="32" t="str">
        <f t="shared" si="3"/>
        <v/>
      </c>
      <c r="G257" s="33"/>
    </row>
    <row r="258" spans="2:7" ht="12.75" customHeight="1" outlineLevel="4">
      <c r="B258" s="28">
        <v>1112711</v>
      </c>
      <c r="C258" s="51" t="s">
        <v>227</v>
      </c>
      <c r="D258" s="1"/>
      <c r="E258" s="31">
        <f>VLOOKUP(B258,Estimated11,2,0)</f>
        <v>0</v>
      </c>
      <c r="F258" s="32" t="str">
        <f t="shared" si="3"/>
        <v/>
      </c>
      <c r="G258" s="33"/>
    </row>
    <row r="259" spans="2:7" s="36" customFormat="1" ht="20.100000000000001" customHeight="1" outlineLevel="2">
      <c r="B259" s="28">
        <v>111300</v>
      </c>
      <c r="C259" s="47" t="s">
        <v>228</v>
      </c>
      <c r="D259" s="2">
        <f>+D260</f>
        <v>0</v>
      </c>
      <c r="E259" s="35">
        <f>+E260</f>
        <v>0</v>
      </c>
      <c r="F259" s="32" t="str">
        <f t="shared" si="3"/>
        <v/>
      </c>
      <c r="G259" s="33"/>
    </row>
    <row r="260" spans="2:7" ht="12.75" customHeight="1" outlineLevel="3">
      <c r="B260" s="28">
        <v>111310</v>
      </c>
      <c r="C260" s="48" t="s">
        <v>228</v>
      </c>
      <c r="D260" s="1">
        <f>+D261</f>
        <v>0</v>
      </c>
      <c r="E260" s="31">
        <f>+E261</f>
        <v>0</v>
      </c>
      <c r="F260" s="32" t="str">
        <f t="shared" si="3"/>
        <v/>
      </c>
      <c r="G260" s="33"/>
    </row>
    <row r="261" spans="2:7" ht="12.75" customHeight="1" outlineLevel="4">
      <c r="B261" s="28">
        <v>111311</v>
      </c>
      <c r="C261" s="49" t="s">
        <v>229</v>
      </c>
      <c r="D261" s="1">
        <f>+D262+D263</f>
        <v>0</v>
      </c>
      <c r="E261" s="31">
        <f>+E262+E263</f>
        <v>0</v>
      </c>
      <c r="F261" s="32" t="str">
        <f t="shared" si="3"/>
        <v/>
      </c>
      <c r="G261" s="33"/>
    </row>
    <row r="262" spans="2:7" ht="12.75" customHeight="1" outlineLevel="4">
      <c r="B262" s="28">
        <v>1113111</v>
      </c>
      <c r="C262" s="51" t="s">
        <v>230</v>
      </c>
      <c r="D262" s="1"/>
      <c r="E262" s="31">
        <f>VLOOKUP(B262,Estimated11,2,0)</f>
        <v>0</v>
      </c>
      <c r="F262" s="32" t="str">
        <f t="shared" si="3"/>
        <v/>
      </c>
      <c r="G262" s="33"/>
    </row>
    <row r="263" spans="2:7" outlineLevel="4">
      <c r="B263" s="28">
        <v>1113112</v>
      </c>
      <c r="C263" s="51" t="s">
        <v>231</v>
      </c>
      <c r="D263" s="1"/>
      <c r="E263" s="31">
        <f>VLOOKUP(B263,Estimated11,2,0)</f>
        <v>0</v>
      </c>
      <c r="F263" s="32" t="str">
        <f t="shared" ref="F263:F327" si="5">IF(ABS(D263)&lt;&gt;0,D263-E263,"")</f>
        <v/>
      </c>
      <c r="G263" s="33"/>
    </row>
    <row r="264" spans="2:7" ht="19.5" customHeight="1" outlineLevel="1">
      <c r="B264" s="28">
        <v>120000</v>
      </c>
      <c r="C264" s="52" t="s">
        <v>190</v>
      </c>
      <c r="D264" s="1">
        <f t="shared" ref="D264:E267" si="6">+D265</f>
        <v>0</v>
      </c>
      <c r="E264" s="31">
        <f t="shared" si="6"/>
        <v>0</v>
      </c>
      <c r="F264" s="32" t="str">
        <f t="shared" si="5"/>
        <v/>
      </c>
      <c r="G264" s="33"/>
    </row>
    <row r="265" spans="2:7" s="36" customFormat="1" ht="20.100000000000001" customHeight="1" outlineLevel="2">
      <c r="B265" s="28">
        <v>120100</v>
      </c>
      <c r="C265" s="47" t="s">
        <v>190</v>
      </c>
      <c r="D265" s="2">
        <f t="shared" si="6"/>
        <v>0</v>
      </c>
      <c r="E265" s="35">
        <f t="shared" si="6"/>
        <v>0</v>
      </c>
      <c r="F265" s="32" t="str">
        <f t="shared" si="5"/>
        <v/>
      </c>
      <c r="G265" s="33"/>
    </row>
    <row r="266" spans="2:7" ht="12.75" customHeight="1" outlineLevel="3">
      <c r="B266" s="28">
        <v>120110</v>
      </c>
      <c r="C266" s="48" t="s">
        <v>190</v>
      </c>
      <c r="D266" s="2">
        <f t="shared" si="6"/>
        <v>0</v>
      </c>
      <c r="E266" s="35">
        <f t="shared" si="6"/>
        <v>0</v>
      </c>
      <c r="F266" s="32" t="str">
        <f t="shared" si="5"/>
        <v/>
      </c>
      <c r="G266" s="33"/>
    </row>
    <row r="267" spans="2:7" ht="12.75" customHeight="1" outlineLevel="3">
      <c r="B267" s="205">
        <v>120111</v>
      </c>
      <c r="C267" s="206" t="s">
        <v>191</v>
      </c>
      <c r="D267" s="2">
        <f t="shared" si="6"/>
        <v>0</v>
      </c>
      <c r="E267" s="35">
        <f t="shared" si="6"/>
        <v>0</v>
      </c>
      <c r="F267" s="32" t="str">
        <f t="shared" si="5"/>
        <v/>
      </c>
      <c r="G267" s="33"/>
    </row>
    <row r="268" spans="2:7" outlineLevel="4">
      <c r="B268" s="28">
        <v>1201111</v>
      </c>
      <c r="C268" s="51" t="s">
        <v>191</v>
      </c>
      <c r="D268" s="1"/>
      <c r="E268" s="31">
        <f>VLOOKUP(B268,Estimated11,2,0)</f>
        <v>0</v>
      </c>
      <c r="F268" s="32" t="str">
        <f t="shared" si="5"/>
        <v/>
      </c>
      <c r="G268" s="33"/>
    </row>
    <row r="269" spans="2:7" ht="16.5" customHeight="1" outlineLevel="1">
      <c r="B269" s="28">
        <v>130000</v>
      </c>
      <c r="C269" s="52" t="s">
        <v>107</v>
      </c>
      <c r="D269" s="1">
        <f>+D270+D274+D296+D300+D315</f>
        <v>0</v>
      </c>
      <c r="E269" s="31">
        <f>+E270+E274+E296+E300+E315</f>
        <v>0</v>
      </c>
      <c r="F269" s="32" t="str">
        <f t="shared" si="5"/>
        <v/>
      </c>
      <c r="G269" s="33"/>
    </row>
    <row r="270" spans="2:7" s="36" customFormat="1" ht="20.100000000000001" customHeight="1" outlineLevel="2">
      <c r="B270" s="28">
        <v>130100</v>
      </c>
      <c r="C270" s="47" t="s">
        <v>192</v>
      </c>
      <c r="D270" s="2">
        <f t="shared" ref="D270:E272" si="7">+D271</f>
        <v>0</v>
      </c>
      <c r="E270" s="35">
        <f t="shared" si="7"/>
        <v>0</v>
      </c>
      <c r="F270" s="32" t="str">
        <f t="shared" si="5"/>
        <v/>
      </c>
      <c r="G270" s="33"/>
    </row>
    <row r="271" spans="2:7" ht="12.75" customHeight="1" outlineLevel="3">
      <c r="B271" s="28">
        <v>130110</v>
      </c>
      <c r="C271" s="48" t="s">
        <v>192</v>
      </c>
      <c r="D271" s="1">
        <f t="shared" si="7"/>
        <v>0</v>
      </c>
      <c r="E271" s="31">
        <f t="shared" si="7"/>
        <v>0</v>
      </c>
      <c r="F271" s="32" t="str">
        <f t="shared" si="5"/>
        <v/>
      </c>
      <c r="G271" s="33"/>
    </row>
    <row r="272" spans="2:7" outlineLevel="4">
      <c r="B272" s="28">
        <v>130111</v>
      </c>
      <c r="C272" s="38" t="s">
        <v>108</v>
      </c>
      <c r="D272" s="1">
        <f t="shared" si="7"/>
        <v>0</v>
      </c>
      <c r="E272" s="31">
        <f t="shared" si="7"/>
        <v>0</v>
      </c>
      <c r="F272" s="32" t="str">
        <f t="shared" si="5"/>
        <v/>
      </c>
      <c r="G272" s="33"/>
    </row>
    <row r="273" spans="2:7" outlineLevel="4">
      <c r="B273" s="28">
        <v>1301111</v>
      </c>
      <c r="C273" s="51" t="s">
        <v>108</v>
      </c>
      <c r="D273" s="1"/>
      <c r="E273" s="31">
        <f>VLOOKUP(B273,Estimated11,2,0)</f>
        <v>0</v>
      </c>
      <c r="F273" s="32" t="str">
        <f t="shared" si="5"/>
        <v/>
      </c>
      <c r="G273" s="33"/>
    </row>
    <row r="274" spans="2:7" s="36" customFormat="1" ht="20.100000000000001" customHeight="1" outlineLevel="2">
      <c r="B274" s="28">
        <v>130200</v>
      </c>
      <c r="C274" s="47" t="s">
        <v>154</v>
      </c>
      <c r="D274" s="2">
        <f>+D275+D285</f>
        <v>0</v>
      </c>
      <c r="E274" s="35">
        <f>+E275+E285</f>
        <v>0</v>
      </c>
      <c r="F274" s="32" t="str">
        <f t="shared" si="5"/>
        <v/>
      </c>
      <c r="G274" s="33"/>
    </row>
    <row r="275" spans="2:7" ht="12.75" customHeight="1" outlineLevel="3">
      <c r="B275" s="28">
        <v>130210</v>
      </c>
      <c r="C275" s="48" t="s">
        <v>193</v>
      </c>
      <c r="D275" s="1">
        <f>+D276+D280</f>
        <v>0</v>
      </c>
      <c r="E275" s="31">
        <f>+E276+E280</f>
        <v>0</v>
      </c>
      <c r="F275" s="32" t="str">
        <f t="shared" si="5"/>
        <v/>
      </c>
      <c r="G275" s="33"/>
    </row>
    <row r="276" spans="2:7" outlineLevel="4">
      <c r="B276" s="28">
        <v>130211</v>
      </c>
      <c r="C276" s="38" t="s">
        <v>67</v>
      </c>
      <c r="D276" s="1">
        <f>+D277+D278+D279</f>
        <v>0</v>
      </c>
      <c r="E276" s="31">
        <f>+E277+E278+E279</f>
        <v>0</v>
      </c>
      <c r="F276" s="32" t="str">
        <f t="shared" si="5"/>
        <v/>
      </c>
      <c r="G276" s="33"/>
    </row>
    <row r="277" spans="2:7" outlineLevel="4">
      <c r="B277" s="28">
        <v>1302111</v>
      </c>
      <c r="C277" s="51" t="s">
        <v>68</v>
      </c>
      <c r="D277" s="1"/>
      <c r="E277" s="31">
        <f>VLOOKUP(B277,Estimated11,2,0)</f>
        <v>0</v>
      </c>
      <c r="F277" s="32" t="str">
        <f t="shared" si="5"/>
        <v/>
      </c>
      <c r="G277" s="33"/>
    </row>
    <row r="278" spans="2:7" outlineLevel="4">
      <c r="B278" s="28">
        <v>1302112</v>
      </c>
      <c r="C278" s="51" t="s">
        <v>69</v>
      </c>
      <c r="D278" s="1"/>
      <c r="E278" s="31">
        <f>VLOOKUP(B278,Estimated11,2,0)</f>
        <v>0</v>
      </c>
      <c r="F278" s="32" t="str">
        <f t="shared" si="5"/>
        <v/>
      </c>
      <c r="G278" s="33"/>
    </row>
    <row r="279" spans="2:7" outlineLevel="4">
      <c r="B279" s="28">
        <v>1302113</v>
      </c>
      <c r="C279" s="51" t="s">
        <v>109</v>
      </c>
      <c r="D279" s="1"/>
      <c r="E279" s="31">
        <f>VLOOKUP(B279,Estimated11,2,0)</f>
        <v>0</v>
      </c>
      <c r="F279" s="32" t="str">
        <f t="shared" si="5"/>
        <v/>
      </c>
      <c r="G279" s="33"/>
    </row>
    <row r="280" spans="2:7" outlineLevel="4">
      <c r="B280" s="28">
        <v>130212</v>
      </c>
      <c r="C280" s="38" t="s">
        <v>110</v>
      </c>
      <c r="D280" s="1">
        <f>+D281+D282+D283+D284</f>
        <v>0</v>
      </c>
      <c r="E280" s="31">
        <f>+E281+E282+E283+E284</f>
        <v>0</v>
      </c>
      <c r="F280" s="32" t="str">
        <f t="shared" si="5"/>
        <v/>
      </c>
      <c r="G280" s="33"/>
    </row>
    <row r="281" spans="2:7" outlineLevel="4">
      <c r="B281" s="28">
        <v>1302121</v>
      </c>
      <c r="C281" s="51" t="s">
        <v>232</v>
      </c>
      <c r="D281" s="1"/>
      <c r="E281" s="31">
        <f>VLOOKUP(B281,Estimated11,2,0)</f>
        <v>0</v>
      </c>
      <c r="F281" s="32" t="str">
        <f t="shared" si="5"/>
        <v/>
      </c>
      <c r="G281" s="33"/>
    </row>
    <row r="282" spans="2:7" outlineLevel="4">
      <c r="B282" s="28">
        <v>1302122</v>
      </c>
      <c r="C282" s="51" t="s">
        <v>233</v>
      </c>
      <c r="D282" s="1"/>
      <c r="E282" s="31">
        <f>VLOOKUP(B282,Estimated11,2,0)</f>
        <v>0</v>
      </c>
      <c r="F282" s="32" t="str">
        <f t="shared" si="5"/>
        <v/>
      </c>
      <c r="G282" s="33"/>
    </row>
    <row r="283" spans="2:7" outlineLevel="4">
      <c r="B283" s="28">
        <v>1302123</v>
      </c>
      <c r="C283" s="51" t="s">
        <v>234</v>
      </c>
      <c r="D283" s="1"/>
      <c r="E283" s="31">
        <f>VLOOKUP(B283,Estimated11,2,0)</f>
        <v>0</v>
      </c>
      <c r="F283" s="32" t="str">
        <f t="shared" si="5"/>
        <v/>
      </c>
      <c r="G283" s="33"/>
    </row>
    <row r="284" spans="2:7" outlineLevel="4">
      <c r="B284" s="28">
        <v>1302124</v>
      </c>
      <c r="C284" s="51" t="s">
        <v>235</v>
      </c>
      <c r="D284" s="1"/>
      <c r="E284" s="31">
        <f>VLOOKUP(B284,Estimated11,2,0)</f>
        <v>0</v>
      </c>
      <c r="F284" s="32" t="str">
        <f t="shared" si="5"/>
        <v/>
      </c>
      <c r="G284" s="33"/>
    </row>
    <row r="285" spans="2:7" ht="12.75" customHeight="1" outlineLevel="3">
      <c r="B285" s="28">
        <v>130220</v>
      </c>
      <c r="C285" s="48" t="s">
        <v>194</v>
      </c>
      <c r="D285" s="1">
        <f>+D286+D288+D290+D292+D294</f>
        <v>0</v>
      </c>
      <c r="E285" s="31">
        <f>+E286+E288+E290+E292+E294</f>
        <v>0</v>
      </c>
      <c r="F285" s="32" t="str">
        <f t="shared" si="5"/>
        <v/>
      </c>
      <c r="G285" s="33"/>
    </row>
    <row r="286" spans="2:7" outlineLevel="4">
      <c r="B286" s="28">
        <v>130221</v>
      </c>
      <c r="C286" s="38" t="s">
        <v>195</v>
      </c>
      <c r="D286" s="1">
        <f>+D287</f>
        <v>0</v>
      </c>
      <c r="E286" s="31">
        <f>+E287</f>
        <v>0</v>
      </c>
      <c r="F286" s="32" t="str">
        <f t="shared" si="5"/>
        <v/>
      </c>
      <c r="G286" s="33"/>
    </row>
    <row r="287" spans="2:7" outlineLevel="4">
      <c r="B287" s="28">
        <v>1302211</v>
      </c>
      <c r="C287" s="51" t="s">
        <v>111</v>
      </c>
      <c r="D287" s="1"/>
      <c r="E287" s="31">
        <f>VLOOKUP(B287,Estimated11,2,0)</f>
        <v>0</v>
      </c>
      <c r="F287" s="32" t="str">
        <f t="shared" si="5"/>
        <v/>
      </c>
      <c r="G287" s="33"/>
    </row>
    <row r="288" spans="2:7" outlineLevel="4">
      <c r="B288" s="28">
        <v>130222</v>
      </c>
      <c r="C288" s="38" t="s">
        <v>112</v>
      </c>
      <c r="D288" s="1">
        <f>+D289</f>
        <v>0</v>
      </c>
      <c r="E288" s="31">
        <f>+E289</f>
        <v>0</v>
      </c>
      <c r="F288" s="32" t="str">
        <f t="shared" si="5"/>
        <v/>
      </c>
      <c r="G288" s="33"/>
    </row>
    <row r="289" spans="2:7" outlineLevel="4">
      <c r="B289" s="28">
        <v>1302221</v>
      </c>
      <c r="C289" s="51" t="s">
        <v>112</v>
      </c>
      <c r="D289" s="1"/>
      <c r="E289" s="31">
        <f>VLOOKUP(B289,Estimated11,2,0)</f>
        <v>0</v>
      </c>
      <c r="F289" s="32" t="str">
        <f t="shared" si="5"/>
        <v/>
      </c>
      <c r="G289" s="33"/>
    </row>
    <row r="290" spans="2:7" outlineLevel="4">
      <c r="B290" s="28">
        <v>130223</v>
      </c>
      <c r="C290" s="38" t="s">
        <v>113</v>
      </c>
      <c r="D290" s="1">
        <f>+D291</f>
        <v>0</v>
      </c>
      <c r="E290" s="31">
        <f>+E291</f>
        <v>0</v>
      </c>
      <c r="F290" s="32" t="str">
        <f t="shared" si="5"/>
        <v/>
      </c>
      <c r="G290" s="33"/>
    </row>
    <row r="291" spans="2:7" outlineLevel="4">
      <c r="B291" s="28">
        <v>1302231</v>
      </c>
      <c r="C291" s="51" t="s">
        <v>113</v>
      </c>
      <c r="D291" s="1"/>
      <c r="E291" s="31">
        <f>VLOOKUP(B291,Estimated11,2,0)</f>
        <v>0</v>
      </c>
      <c r="F291" s="32" t="str">
        <f t="shared" si="5"/>
        <v/>
      </c>
      <c r="G291" s="33"/>
    </row>
    <row r="292" spans="2:7" outlineLevel="4">
      <c r="B292" s="28">
        <v>130224</v>
      </c>
      <c r="C292" s="38" t="s">
        <v>114</v>
      </c>
      <c r="D292" s="1">
        <f>+D293</f>
        <v>0</v>
      </c>
      <c r="E292" s="31">
        <f>+E293</f>
        <v>0</v>
      </c>
      <c r="F292" s="32" t="str">
        <f t="shared" si="5"/>
        <v/>
      </c>
      <c r="G292" s="33"/>
    </row>
    <row r="293" spans="2:7" outlineLevel="4">
      <c r="B293" s="28">
        <v>1302241</v>
      </c>
      <c r="C293" s="51" t="s">
        <v>114</v>
      </c>
      <c r="D293" s="1"/>
      <c r="E293" s="31">
        <f>VLOOKUP(B293,Estimated11,2,0)</f>
        <v>0</v>
      </c>
      <c r="F293" s="32" t="str">
        <f t="shared" si="5"/>
        <v/>
      </c>
      <c r="G293" s="33"/>
    </row>
    <row r="294" spans="2:7" outlineLevel="4">
      <c r="B294" s="28">
        <v>130225</v>
      </c>
      <c r="C294" s="38" t="s">
        <v>115</v>
      </c>
      <c r="D294" s="1">
        <f>+D295</f>
        <v>0</v>
      </c>
      <c r="E294" s="31">
        <f>+E295</f>
        <v>0</v>
      </c>
      <c r="F294" s="32" t="str">
        <f t="shared" si="5"/>
        <v/>
      </c>
      <c r="G294" s="33"/>
    </row>
    <row r="295" spans="2:7" outlineLevel="4">
      <c r="B295" s="28">
        <v>1302251</v>
      </c>
      <c r="C295" s="51" t="s">
        <v>115</v>
      </c>
      <c r="D295" s="1"/>
      <c r="E295" s="31">
        <f>VLOOKUP(B295,Estimated11,2,0)</f>
        <v>0</v>
      </c>
      <c r="F295" s="32" t="str">
        <f t="shared" si="5"/>
        <v/>
      </c>
      <c r="G295" s="33"/>
    </row>
    <row r="296" spans="2:7" s="36" customFormat="1" ht="20.100000000000001" customHeight="1" outlineLevel="2">
      <c r="B296" s="28">
        <v>130300</v>
      </c>
      <c r="C296" s="44" t="s">
        <v>168</v>
      </c>
      <c r="D296" s="2">
        <f t="shared" ref="D296:E298" si="8">+D297</f>
        <v>0</v>
      </c>
      <c r="E296" s="35">
        <f t="shared" si="8"/>
        <v>0</v>
      </c>
      <c r="F296" s="32" t="str">
        <f t="shared" si="5"/>
        <v/>
      </c>
      <c r="G296" s="33"/>
    </row>
    <row r="297" spans="2:7" ht="12.75" customHeight="1" outlineLevel="3">
      <c r="B297" s="28">
        <v>130310</v>
      </c>
      <c r="C297" s="37" t="s">
        <v>168</v>
      </c>
      <c r="D297" s="1">
        <f t="shared" si="8"/>
        <v>0</v>
      </c>
      <c r="E297" s="31">
        <f t="shared" si="8"/>
        <v>0</v>
      </c>
      <c r="F297" s="32" t="str">
        <f t="shared" si="5"/>
        <v/>
      </c>
      <c r="G297" s="33"/>
    </row>
    <row r="298" spans="2:7" outlineLevel="4">
      <c r="B298" s="28">
        <v>130311</v>
      </c>
      <c r="C298" s="38" t="s">
        <v>196</v>
      </c>
      <c r="D298" s="1">
        <f t="shared" si="8"/>
        <v>0</v>
      </c>
      <c r="E298" s="31">
        <f t="shared" si="8"/>
        <v>0</v>
      </c>
      <c r="F298" s="32" t="str">
        <f t="shared" si="5"/>
        <v/>
      </c>
      <c r="G298" s="33"/>
    </row>
    <row r="299" spans="2:7" outlineLevel="4">
      <c r="B299" s="28">
        <v>1303111</v>
      </c>
      <c r="C299" s="51" t="s">
        <v>236</v>
      </c>
      <c r="D299" s="1"/>
      <c r="E299" s="31">
        <f>VLOOKUP(B299,Estimated11,2,0)</f>
        <v>0</v>
      </c>
      <c r="F299" s="32" t="str">
        <f t="shared" si="5"/>
        <v/>
      </c>
      <c r="G299" s="33"/>
    </row>
    <row r="300" spans="2:7" s="36" customFormat="1" ht="20.100000000000001" customHeight="1" outlineLevel="2">
      <c r="B300" s="28">
        <v>130400</v>
      </c>
      <c r="C300" s="44" t="s">
        <v>177</v>
      </c>
      <c r="D300" s="2">
        <f>+D301+D304</f>
        <v>0</v>
      </c>
      <c r="E300" s="35">
        <f>+E301+E304</f>
        <v>0</v>
      </c>
      <c r="F300" s="32" t="str">
        <f t="shared" si="5"/>
        <v/>
      </c>
      <c r="G300" s="33"/>
    </row>
    <row r="301" spans="2:7" ht="12.75" customHeight="1" outlineLevel="3">
      <c r="B301" s="28">
        <v>130410</v>
      </c>
      <c r="C301" s="37" t="s">
        <v>197</v>
      </c>
      <c r="D301" s="1">
        <f>+D302</f>
        <v>0</v>
      </c>
      <c r="E301" s="31">
        <f>+E302</f>
        <v>0</v>
      </c>
      <c r="F301" s="32" t="str">
        <f t="shared" si="5"/>
        <v/>
      </c>
      <c r="G301" s="33"/>
    </row>
    <row r="302" spans="2:7" outlineLevel="4">
      <c r="B302" s="28">
        <v>130411</v>
      </c>
      <c r="C302" s="38" t="s">
        <v>116</v>
      </c>
      <c r="D302" s="1">
        <f>+D303</f>
        <v>0</v>
      </c>
      <c r="E302" s="31">
        <f>+E303</f>
        <v>0</v>
      </c>
      <c r="F302" s="32" t="str">
        <f t="shared" si="5"/>
        <v/>
      </c>
      <c r="G302" s="33"/>
    </row>
    <row r="303" spans="2:7" outlineLevel="4">
      <c r="B303" s="28">
        <v>1304111</v>
      </c>
      <c r="C303" s="51" t="s">
        <v>116</v>
      </c>
      <c r="D303" s="1"/>
      <c r="E303" s="31">
        <f>VLOOKUP(B303,Estimated11,2,0)</f>
        <v>0</v>
      </c>
      <c r="F303" s="32" t="str">
        <f t="shared" si="5"/>
        <v/>
      </c>
      <c r="G303" s="33"/>
    </row>
    <row r="304" spans="2:7" ht="12.75" customHeight="1" outlineLevel="3">
      <c r="B304" s="28">
        <v>130420</v>
      </c>
      <c r="C304" s="37" t="s">
        <v>198</v>
      </c>
      <c r="D304" s="1">
        <f>+D305+D307+D309+D311+D313</f>
        <v>0</v>
      </c>
      <c r="E304" s="31">
        <f>+E305+E307+E309+E311+E313</f>
        <v>0</v>
      </c>
      <c r="F304" s="32" t="str">
        <f t="shared" si="5"/>
        <v/>
      </c>
      <c r="G304" s="33"/>
    </row>
    <row r="305" spans="2:7" outlineLevel="4">
      <c r="B305" s="28">
        <v>130421</v>
      </c>
      <c r="C305" s="38" t="s">
        <v>117</v>
      </c>
      <c r="D305" s="1">
        <f>+D306</f>
        <v>0</v>
      </c>
      <c r="E305" s="31">
        <f>+E306</f>
        <v>0</v>
      </c>
      <c r="F305" s="32" t="str">
        <f t="shared" si="5"/>
        <v/>
      </c>
      <c r="G305" s="33"/>
    </row>
    <row r="306" spans="2:7" outlineLevel="4">
      <c r="B306" s="28">
        <v>1304211</v>
      </c>
      <c r="C306" s="51" t="s">
        <v>111</v>
      </c>
      <c r="D306" s="1"/>
      <c r="E306" s="31">
        <f>VLOOKUP(B306,Estimated11,2,0)</f>
        <v>0</v>
      </c>
      <c r="F306" s="32" t="str">
        <f t="shared" si="5"/>
        <v/>
      </c>
      <c r="G306" s="33"/>
    </row>
    <row r="307" spans="2:7" outlineLevel="4">
      <c r="B307" s="28">
        <v>130422</v>
      </c>
      <c r="C307" s="38" t="s">
        <v>112</v>
      </c>
      <c r="D307" s="1">
        <f>+D308</f>
        <v>0</v>
      </c>
      <c r="E307" s="31">
        <f>+E308</f>
        <v>0</v>
      </c>
      <c r="F307" s="32" t="str">
        <f t="shared" si="5"/>
        <v/>
      </c>
      <c r="G307" s="33"/>
    </row>
    <row r="308" spans="2:7" outlineLevel="4">
      <c r="B308" s="28">
        <v>1304221</v>
      </c>
      <c r="C308" s="51" t="s">
        <v>112</v>
      </c>
      <c r="D308" s="1"/>
      <c r="E308" s="31">
        <f>VLOOKUP(B308,Estimated11,2,0)</f>
        <v>0</v>
      </c>
      <c r="F308" s="32" t="str">
        <f t="shared" si="5"/>
        <v/>
      </c>
      <c r="G308" s="33"/>
    </row>
    <row r="309" spans="2:7" outlineLevel="4">
      <c r="B309" s="28">
        <v>130423</v>
      </c>
      <c r="C309" s="38" t="s">
        <v>113</v>
      </c>
      <c r="D309" s="1">
        <f>+D310</f>
        <v>0</v>
      </c>
      <c r="E309" s="31">
        <f>+E310</f>
        <v>0</v>
      </c>
      <c r="F309" s="32" t="str">
        <f t="shared" si="5"/>
        <v/>
      </c>
      <c r="G309" s="33"/>
    </row>
    <row r="310" spans="2:7" outlineLevel="4">
      <c r="B310" s="28">
        <v>1304231</v>
      </c>
      <c r="C310" s="51" t="s">
        <v>113</v>
      </c>
      <c r="D310" s="1"/>
      <c r="E310" s="31">
        <f>VLOOKUP(B310,Estimated11,2,0)</f>
        <v>0</v>
      </c>
      <c r="F310" s="32" t="str">
        <f t="shared" si="5"/>
        <v/>
      </c>
      <c r="G310" s="33"/>
    </row>
    <row r="311" spans="2:7" outlineLevel="4">
      <c r="B311" s="28">
        <v>130424</v>
      </c>
      <c r="C311" s="38" t="s">
        <v>114</v>
      </c>
      <c r="D311" s="1">
        <f>+D312</f>
        <v>0</v>
      </c>
      <c r="E311" s="31">
        <f>+E312</f>
        <v>0</v>
      </c>
      <c r="F311" s="32" t="str">
        <f t="shared" si="5"/>
        <v/>
      </c>
      <c r="G311" s="33"/>
    </row>
    <row r="312" spans="2:7" outlineLevel="4">
      <c r="B312" s="28">
        <v>1304241</v>
      </c>
      <c r="C312" s="51" t="s">
        <v>114</v>
      </c>
      <c r="D312" s="1"/>
      <c r="E312" s="31">
        <f>VLOOKUP(B312,Estimated11,2,0)</f>
        <v>0</v>
      </c>
      <c r="F312" s="32" t="str">
        <f t="shared" si="5"/>
        <v/>
      </c>
      <c r="G312" s="33"/>
    </row>
    <row r="313" spans="2:7" outlineLevel="4">
      <c r="B313" s="28">
        <v>130425</v>
      </c>
      <c r="C313" s="38" t="s">
        <v>115</v>
      </c>
      <c r="D313" s="1">
        <f>+D314</f>
        <v>0</v>
      </c>
      <c r="E313" s="31">
        <f>+E314</f>
        <v>0</v>
      </c>
      <c r="F313" s="32" t="str">
        <f t="shared" si="5"/>
        <v/>
      </c>
      <c r="G313" s="33"/>
    </row>
    <row r="314" spans="2:7" outlineLevel="4">
      <c r="B314" s="28">
        <v>1304251</v>
      </c>
      <c r="C314" s="51" t="s">
        <v>237</v>
      </c>
      <c r="D314" s="1"/>
      <c r="E314" s="31">
        <f>VLOOKUP(B314,Estimated11,2,0)</f>
        <v>0</v>
      </c>
      <c r="F314" s="32" t="str">
        <f t="shared" si="5"/>
        <v/>
      </c>
      <c r="G314" s="33"/>
    </row>
    <row r="315" spans="2:7" s="36" customFormat="1" ht="20.100000000000001" customHeight="1" outlineLevel="2">
      <c r="B315" s="28">
        <v>130500</v>
      </c>
      <c r="C315" s="53" t="s">
        <v>185</v>
      </c>
      <c r="D315" s="2">
        <f t="shared" ref="D315:E317" si="9">+D316</f>
        <v>0</v>
      </c>
      <c r="E315" s="35">
        <f t="shared" si="9"/>
        <v>0</v>
      </c>
      <c r="F315" s="32" t="str">
        <f t="shared" si="5"/>
        <v/>
      </c>
      <c r="G315" s="33"/>
    </row>
    <row r="316" spans="2:7" ht="12.75" customHeight="1" outlineLevel="3">
      <c r="B316" s="28">
        <v>130510</v>
      </c>
      <c r="C316" s="37" t="s">
        <v>185</v>
      </c>
      <c r="D316" s="1">
        <f t="shared" si="9"/>
        <v>0</v>
      </c>
      <c r="E316" s="31">
        <f t="shared" si="9"/>
        <v>0</v>
      </c>
      <c r="F316" s="32" t="str">
        <f t="shared" si="5"/>
        <v/>
      </c>
      <c r="G316" s="33"/>
    </row>
    <row r="317" spans="2:7" outlineLevel="4">
      <c r="B317" s="28">
        <v>130511</v>
      </c>
      <c r="C317" s="38" t="s">
        <v>199</v>
      </c>
      <c r="D317" s="1">
        <f t="shared" si="9"/>
        <v>0</v>
      </c>
      <c r="E317" s="31">
        <f t="shared" si="9"/>
        <v>0</v>
      </c>
      <c r="F317" s="32" t="str">
        <f t="shared" si="5"/>
        <v/>
      </c>
      <c r="G317" s="33"/>
    </row>
    <row r="318" spans="2:7" outlineLevel="4">
      <c r="B318" s="28">
        <v>1305111</v>
      </c>
      <c r="C318" s="51" t="s">
        <v>105</v>
      </c>
      <c r="D318" s="1"/>
      <c r="E318" s="31">
        <f>VLOOKUP(B318,Estimated11,2,0)</f>
        <v>0</v>
      </c>
      <c r="F318" s="32" t="str">
        <f t="shared" si="5"/>
        <v/>
      </c>
      <c r="G318" s="33"/>
    </row>
    <row r="319" spans="2:7" ht="27" customHeight="1" outlineLevel="1">
      <c r="B319" s="28">
        <v>140000</v>
      </c>
      <c r="C319" s="29" t="s">
        <v>118</v>
      </c>
      <c r="D319" s="1">
        <f>+D320</f>
        <v>0</v>
      </c>
      <c r="E319" s="31">
        <f>+E320</f>
        <v>0</v>
      </c>
      <c r="F319" s="32" t="str">
        <f t="shared" si="5"/>
        <v/>
      </c>
      <c r="G319" s="33"/>
    </row>
    <row r="320" spans="2:7" s="36" customFormat="1" ht="20.100000000000001" customHeight="1" outlineLevel="2">
      <c r="B320" s="28">
        <v>140100</v>
      </c>
      <c r="C320" s="44" t="s">
        <v>200</v>
      </c>
      <c r="D320" s="2">
        <f>+D321</f>
        <v>0</v>
      </c>
      <c r="E320" s="35">
        <f>+E321</f>
        <v>0</v>
      </c>
      <c r="F320" s="32" t="str">
        <f t="shared" si="5"/>
        <v/>
      </c>
      <c r="G320" s="33"/>
    </row>
    <row r="321" spans="2:7" ht="12.75" customHeight="1" outlineLevel="3">
      <c r="B321" s="28">
        <v>140110</v>
      </c>
      <c r="C321" s="37" t="s">
        <v>200</v>
      </c>
      <c r="D321" s="1">
        <f>+D322+D324+D326+D328+D330</f>
        <v>0</v>
      </c>
      <c r="E321" s="31">
        <f>+E322+E324+E326+E328+E330</f>
        <v>0</v>
      </c>
      <c r="F321" s="32" t="str">
        <f t="shared" si="5"/>
        <v/>
      </c>
      <c r="G321" s="33"/>
    </row>
    <row r="322" spans="2:7" outlineLevel="4">
      <c r="B322" s="28">
        <v>140111</v>
      </c>
      <c r="C322" s="38" t="s">
        <v>111</v>
      </c>
      <c r="D322" s="1">
        <f>+D323</f>
        <v>0</v>
      </c>
      <c r="E322" s="31">
        <f>+E323</f>
        <v>0</v>
      </c>
      <c r="F322" s="32" t="str">
        <f t="shared" si="5"/>
        <v/>
      </c>
      <c r="G322" s="33"/>
    </row>
    <row r="323" spans="2:7" outlineLevel="4">
      <c r="B323" s="28">
        <v>1401111</v>
      </c>
      <c r="C323" s="51" t="s">
        <v>111</v>
      </c>
      <c r="D323" s="1"/>
      <c r="E323" s="31">
        <f>VLOOKUP(B323,Estimated11,2,0)</f>
        <v>0</v>
      </c>
      <c r="F323" s="32" t="str">
        <f t="shared" si="5"/>
        <v/>
      </c>
      <c r="G323" s="33"/>
    </row>
    <row r="324" spans="2:7" outlineLevel="4">
      <c r="B324" s="28">
        <v>140112</v>
      </c>
      <c r="C324" s="38" t="s">
        <v>112</v>
      </c>
      <c r="D324" s="1">
        <f>+D325</f>
        <v>0</v>
      </c>
      <c r="E324" s="31">
        <f>+E325</f>
        <v>0</v>
      </c>
      <c r="F324" s="32" t="str">
        <f t="shared" si="5"/>
        <v/>
      </c>
      <c r="G324" s="33"/>
    </row>
    <row r="325" spans="2:7" outlineLevel="4">
      <c r="B325" s="28">
        <v>1401121</v>
      </c>
      <c r="C325" s="51" t="s">
        <v>112</v>
      </c>
      <c r="D325" s="1"/>
      <c r="E325" s="31">
        <f>VLOOKUP(B325,Estimated11,2,0)</f>
        <v>0</v>
      </c>
      <c r="F325" s="32" t="str">
        <f t="shared" si="5"/>
        <v/>
      </c>
      <c r="G325" s="33"/>
    </row>
    <row r="326" spans="2:7" outlineLevel="4">
      <c r="B326" s="28">
        <v>140113</v>
      </c>
      <c r="C326" s="38" t="s">
        <v>113</v>
      </c>
      <c r="D326" s="1">
        <f>+D327</f>
        <v>0</v>
      </c>
      <c r="E326" s="31">
        <f>+E327</f>
        <v>0</v>
      </c>
      <c r="F326" s="32" t="str">
        <f t="shared" si="5"/>
        <v/>
      </c>
      <c r="G326" s="33"/>
    </row>
    <row r="327" spans="2:7" outlineLevel="4">
      <c r="B327" s="28">
        <v>1401131</v>
      </c>
      <c r="C327" s="39" t="s">
        <v>113</v>
      </c>
      <c r="D327" s="1"/>
      <c r="E327" s="31">
        <f>VLOOKUP(B327,Estimated11,2,0)</f>
        <v>0</v>
      </c>
      <c r="F327" s="32" t="str">
        <f t="shared" si="5"/>
        <v/>
      </c>
      <c r="G327" s="33"/>
    </row>
    <row r="328" spans="2:7" outlineLevel="4">
      <c r="B328" s="28">
        <v>140114</v>
      </c>
      <c r="C328" s="38" t="s">
        <v>114</v>
      </c>
      <c r="D328" s="1">
        <f>+D329</f>
        <v>0</v>
      </c>
      <c r="E328" s="31">
        <f>+E329</f>
        <v>0</v>
      </c>
      <c r="F328" s="32" t="str">
        <f t="shared" ref="F328:F381" si="10">IF(ABS(D328)&lt;&gt;0,D328-E328,"")</f>
        <v/>
      </c>
      <c r="G328" s="33"/>
    </row>
    <row r="329" spans="2:7" outlineLevel="4">
      <c r="B329" s="28">
        <v>1401141</v>
      </c>
      <c r="C329" s="51" t="s">
        <v>114</v>
      </c>
      <c r="D329" s="1"/>
      <c r="E329" s="31">
        <f>VLOOKUP(B329,Estimated11,2,0)</f>
        <v>0</v>
      </c>
      <c r="F329" s="32" t="str">
        <f t="shared" si="10"/>
        <v/>
      </c>
      <c r="G329" s="33"/>
    </row>
    <row r="330" spans="2:7" outlineLevel="4">
      <c r="B330" s="28">
        <v>140115</v>
      </c>
      <c r="C330" s="38" t="s">
        <v>115</v>
      </c>
      <c r="D330" s="1">
        <f>+D331</f>
        <v>0</v>
      </c>
      <c r="E330" s="31">
        <f>+E331</f>
        <v>0</v>
      </c>
      <c r="F330" s="32" t="str">
        <f t="shared" si="10"/>
        <v/>
      </c>
      <c r="G330" s="33"/>
    </row>
    <row r="331" spans="2:7" outlineLevel="4">
      <c r="B331" s="28">
        <v>1401151</v>
      </c>
      <c r="C331" s="51" t="s">
        <v>115</v>
      </c>
      <c r="D331" s="1"/>
      <c r="E331" s="31">
        <f>VLOOKUP(B331,Estimated11,2,0)</f>
        <v>0</v>
      </c>
      <c r="F331" s="32" t="str">
        <f t="shared" si="10"/>
        <v/>
      </c>
      <c r="G331" s="33"/>
    </row>
    <row r="332" spans="2:7" ht="27" customHeight="1" outlineLevel="1">
      <c r="B332" s="28">
        <v>150000</v>
      </c>
      <c r="C332" s="29" t="s">
        <v>201</v>
      </c>
      <c r="D332" s="1">
        <f>+D333+D351+D361</f>
        <v>0</v>
      </c>
      <c r="E332" s="31">
        <f>+E333+E351+E361</f>
        <v>0</v>
      </c>
      <c r="F332" s="32" t="str">
        <f t="shared" si="10"/>
        <v/>
      </c>
      <c r="G332" s="33"/>
    </row>
    <row r="333" spans="2:7" s="36" customFormat="1" ht="20.100000000000001" customHeight="1" outlineLevel="2">
      <c r="B333" s="28">
        <v>150100</v>
      </c>
      <c r="C333" s="34" t="s">
        <v>202</v>
      </c>
      <c r="D333" s="2">
        <f>+D334+D345</f>
        <v>0</v>
      </c>
      <c r="E333" s="35">
        <f>+E334+E345</f>
        <v>0</v>
      </c>
      <c r="F333" s="32" t="str">
        <f t="shared" si="10"/>
        <v/>
      </c>
      <c r="G333" s="33"/>
    </row>
    <row r="334" spans="2:7" ht="12.75" customHeight="1" outlineLevel="3">
      <c r="B334" s="28">
        <v>150110</v>
      </c>
      <c r="C334" s="37" t="s">
        <v>203</v>
      </c>
      <c r="D334" s="1">
        <f>+D335+D337+D339+D341+D343</f>
        <v>0</v>
      </c>
      <c r="E334" s="31">
        <f>+E335+E337+E339+E341+E343</f>
        <v>0</v>
      </c>
      <c r="F334" s="32" t="str">
        <f t="shared" si="10"/>
        <v/>
      </c>
      <c r="G334" s="33"/>
    </row>
    <row r="335" spans="2:7" outlineLevel="4">
      <c r="B335" s="28">
        <v>150111</v>
      </c>
      <c r="C335" s="38" t="s">
        <v>204</v>
      </c>
      <c r="D335" s="1">
        <f>+D336</f>
        <v>0</v>
      </c>
      <c r="E335" s="31">
        <f>+E336</f>
        <v>0</v>
      </c>
      <c r="F335" s="32" t="str">
        <f t="shared" si="10"/>
        <v/>
      </c>
      <c r="G335" s="33"/>
    </row>
    <row r="336" spans="2:7" outlineLevel="4">
      <c r="B336" s="28">
        <v>1501111</v>
      </c>
      <c r="C336" s="51" t="s">
        <v>238</v>
      </c>
      <c r="D336" s="1"/>
      <c r="E336" s="31">
        <f>VLOOKUP(B336,Estimated11,2,0)</f>
        <v>0</v>
      </c>
      <c r="F336" s="32" t="str">
        <f t="shared" si="10"/>
        <v/>
      </c>
      <c r="G336" s="33"/>
    </row>
    <row r="337" spans="2:7" outlineLevel="4">
      <c r="B337" s="28">
        <v>150112</v>
      </c>
      <c r="C337" s="38" t="s">
        <v>205</v>
      </c>
      <c r="D337" s="1">
        <f>+D338</f>
        <v>0</v>
      </c>
      <c r="E337" s="31">
        <f>+E338</f>
        <v>0</v>
      </c>
      <c r="F337" s="32" t="str">
        <f t="shared" si="10"/>
        <v/>
      </c>
      <c r="G337" s="33"/>
    </row>
    <row r="338" spans="2:7" outlineLevel="4">
      <c r="B338" s="28">
        <v>1501121</v>
      </c>
      <c r="C338" s="51" t="s">
        <v>239</v>
      </c>
      <c r="D338" s="1"/>
      <c r="E338" s="31">
        <f>VLOOKUP(B338,Estimated11,2,0)</f>
        <v>0</v>
      </c>
      <c r="F338" s="32" t="str">
        <f t="shared" si="10"/>
        <v/>
      </c>
      <c r="G338" s="33"/>
    </row>
    <row r="339" spans="2:7" outlineLevel="4">
      <c r="B339" s="28">
        <v>150113</v>
      </c>
      <c r="C339" s="38" t="s">
        <v>206</v>
      </c>
      <c r="D339" s="1">
        <f>+D340</f>
        <v>0</v>
      </c>
      <c r="E339" s="31">
        <f>+E340</f>
        <v>0</v>
      </c>
      <c r="F339" s="32" t="str">
        <f t="shared" si="10"/>
        <v/>
      </c>
      <c r="G339" s="33"/>
    </row>
    <row r="340" spans="2:7" outlineLevel="4">
      <c r="B340" s="28">
        <v>1501131</v>
      </c>
      <c r="C340" s="51" t="s">
        <v>240</v>
      </c>
      <c r="D340" s="1"/>
      <c r="E340" s="31">
        <f>VLOOKUP(B340,Estimated11,2,0)</f>
        <v>0</v>
      </c>
      <c r="F340" s="32" t="str">
        <f t="shared" si="10"/>
        <v/>
      </c>
      <c r="G340" s="33"/>
    </row>
    <row r="341" spans="2:7" outlineLevel="4">
      <c r="B341" s="28">
        <v>150114</v>
      </c>
      <c r="C341" s="38" t="s">
        <v>207</v>
      </c>
      <c r="D341" s="1">
        <f>+D342</f>
        <v>0</v>
      </c>
      <c r="E341" s="31">
        <f>+E342</f>
        <v>0</v>
      </c>
      <c r="F341" s="32" t="str">
        <f t="shared" si="10"/>
        <v/>
      </c>
      <c r="G341" s="33"/>
    </row>
    <row r="342" spans="2:7" outlineLevel="4">
      <c r="B342" s="28">
        <v>1501141</v>
      </c>
      <c r="C342" s="51" t="s">
        <v>241</v>
      </c>
      <c r="D342" s="1"/>
      <c r="E342" s="31">
        <f>VLOOKUP(B342,Estimated11,2,0)</f>
        <v>0</v>
      </c>
      <c r="F342" s="32" t="str">
        <f t="shared" si="10"/>
        <v/>
      </c>
      <c r="G342" s="33"/>
    </row>
    <row r="343" spans="2:7" outlineLevel="4">
      <c r="B343" s="28">
        <v>150115</v>
      </c>
      <c r="C343" s="38" t="s">
        <v>208</v>
      </c>
      <c r="D343" s="1">
        <f>+D344</f>
        <v>0</v>
      </c>
      <c r="E343" s="31">
        <f>+E344</f>
        <v>0</v>
      </c>
      <c r="F343" s="32" t="str">
        <f t="shared" si="10"/>
        <v/>
      </c>
      <c r="G343" s="33"/>
    </row>
    <row r="344" spans="2:7" outlineLevel="4">
      <c r="B344" s="28">
        <v>1501151</v>
      </c>
      <c r="C344" s="51" t="s">
        <v>242</v>
      </c>
      <c r="D344" s="1"/>
      <c r="E344" s="31">
        <f>VLOOKUP(B344,Estimated11,2,0)</f>
        <v>0</v>
      </c>
      <c r="F344" s="32" t="str">
        <f t="shared" si="10"/>
        <v/>
      </c>
      <c r="G344" s="33"/>
    </row>
    <row r="345" spans="2:7" ht="12.75" customHeight="1" outlineLevel="3">
      <c r="B345" s="28">
        <v>150120</v>
      </c>
      <c r="C345" s="37" t="s">
        <v>209</v>
      </c>
      <c r="D345" s="1">
        <f>+D346+D349</f>
        <v>0</v>
      </c>
      <c r="E345" s="31">
        <f>+E346+E349</f>
        <v>0</v>
      </c>
      <c r="F345" s="32" t="str">
        <f t="shared" si="10"/>
        <v/>
      </c>
      <c r="G345" s="33"/>
    </row>
    <row r="346" spans="2:7" outlineLevel="4">
      <c r="B346" s="28">
        <v>150121</v>
      </c>
      <c r="C346" s="38" t="s">
        <v>210</v>
      </c>
      <c r="D346" s="1">
        <f>+D347+D348</f>
        <v>0</v>
      </c>
      <c r="E346" s="31">
        <f>+E347+E348</f>
        <v>0</v>
      </c>
      <c r="F346" s="32" t="str">
        <f t="shared" si="10"/>
        <v/>
      </c>
      <c r="G346" s="33"/>
    </row>
    <row r="347" spans="2:7" outlineLevel="4">
      <c r="B347" s="28">
        <v>1501211</v>
      </c>
      <c r="C347" s="51" t="s">
        <v>243</v>
      </c>
      <c r="D347" s="1"/>
      <c r="E347" s="31">
        <f>VLOOKUP(B347,Estimated11,2,0)</f>
        <v>0</v>
      </c>
      <c r="F347" s="32" t="str">
        <f t="shared" si="10"/>
        <v/>
      </c>
      <c r="G347" s="33"/>
    </row>
    <row r="348" spans="2:7" outlineLevel="4">
      <c r="B348" s="28">
        <v>1501212</v>
      </c>
      <c r="C348" s="51" t="s">
        <v>244</v>
      </c>
      <c r="D348" s="1"/>
      <c r="E348" s="31">
        <f>VLOOKUP(B348,Estimated11,2,0)</f>
        <v>0</v>
      </c>
      <c r="F348" s="32" t="str">
        <f t="shared" si="10"/>
        <v/>
      </c>
      <c r="G348" s="33"/>
    </row>
    <row r="349" spans="2:7" outlineLevel="4">
      <c r="B349" s="28">
        <v>150122</v>
      </c>
      <c r="C349" s="38" t="s">
        <v>211</v>
      </c>
      <c r="D349" s="1">
        <f>+D350</f>
        <v>0</v>
      </c>
      <c r="E349" s="31">
        <f>+E350</f>
        <v>0</v>
      </c>
      <c r="F349" s="32" t="str">
        <f t="shared" si="10"/>
        <v/>
      </c>
      <c r="G349" s="33"/>
    </row>
    <row r="350" spans="2:7" outlineLevel="4">
      <c r="B350" s="28">
        <v>1501221</v>
      </c>
      <c r="C350" s="51" t="s">
        <v>245</v>
      </c>
      <c r="D350" s="1"/>
      <c r="E350" s="31">
        <f>VLOOKUP(B350,Estimated11,2,0)</f>
        <v>0</v>
      </c>
      <c r="F350" s="32" t="str">
        <f t="shared" si="10"/>
        <v/>
      </c>
      <c r="G350" s="33"/>
    </row>
    <row r="351" spans="2:7" s="36" customFormat="1" ht="20.100000000000001" customHeight="1" outlineLevel="2">
      <c r="B351" s="28">
        <v>150200</v>
      </c>
      <c r="C351" s="34" t="s">
        <v>212</v>
      </c>
      <c r="D351" s="2">
        <f>+D352+D355+D358</f>
        <v>0</v>
      </c>
      <c r="E351" s="35">
        <f>+E352+E355+E358</f>
        <v>0</v>
      </c>
      <c r="F351" s="32" t="str">
        <f t="shared" si="10"/>
        <v/>
      </c>
      <c r="G351" s="33"/>
    </row>
    <row r="352" spans="2:7" ht="12.75" customHeight="1" outlineLevel="3">
      <c r="B352" s="28">
        <v>150210</v>
      </c>
      <c r="C352" s="37" t="s">
        <v>213</v>
      </c>
      <c r="D352" s="1">
        <f>+D353</f>
        <v>0</v>
      </c>
      <c r="E352" s="31">
        <f>+E353</f>
        <v>0</v>
      </c>
      <c r="F352" s="32" t="str">
        <f t="shared" si="10"/>
        <v/>
      </c>
      <c r="G352" s="33"/>
    </row>
    <row r="353" spans="2:7" outlineLevel="4">
      <c r="B353" s="28">
        <v>150211</v>
      </c>
      <c r="C353" s="38" t="s">
        <v>214</v>
      </c>
      <c r="D353" s="1">
        <f>+D354</f>
        <v>0</v>
      </c>
      <c r="E353" s="31">
        <f>+E354</f>
        <v>0</v>
      </c>
      <c r="F353" s="32" t="str">
        <f t="shared" si="10"/>
        <v/>
      </c>
      <c r="G353" s="33"/>
    </row>
    <row r="354" spans="2:7" outlineLevel="4">
      <c r="B354" s="28">
        <v>1502111</v>
      </c>
      <c r="C354" s="39" t="s">
        <v>246</v>
      </c>
      <c r="D354" s="1"/>
      <c r="E354" s="31">
        <f>VLOOKUP(B354,Estimated11,2,0)</f>
        <v>0</v>
      </c>
      <c r="F354" s="32" t="str">
        <f t="shared" si="10"/>
        <v/>
      </c>
      <c r="G354" s="33"/>
    </row>
    <row r="355" spans="2:7" ht="12.75" customHeight="1" outlineLevel="3">
      <c r="B355" s="28">
        <v>150220</v>
      </c>
      <c r="C355" s="37" t="s">
        <v>215</v>
      </c>
      <c r="D355" s="1">
        <f>+D356</f>
        <v>0</v>
      </c>
      <c r="E355" s="31">
        <f>+E356</f>
        <v>0</v>
      </c>
      <c r="F355" s="32" t="str">
        <f t="shared" si="10"/>
        <v/>
      </c>
      <c r="G355" s="33"/>
    </row>
    <row r="356" spans="2:7" outlineLevel="4">
      <c r="B356" s="28">
        <v>150221</v>
      </c>
      <c r="C356" s="38" t="s">
        <v>216</v>
      </c>
      <c r="D356" s="1">
        <f>+D357</f>
        <v>0</v>
      </c>
      <c r="E356" s="31">
        <f>+E357</f>
        <v>0</v>
      </c>
      <c r="F356" s="32" t="str">
        <f t="shared" si="10"/>
        <v/>
      </c>
      <c r="G356" s="33"/>
    </row>
    <row r="357" spans="2:7" outlineLevel="4">
      <c r="B357" s="28">
        <v>1502211</v>
      </c>
      <c r="C357" s="51" t="s">
        <v>247</v>
      </c>
      <c r="D357" s="1"/>
      <c r="E357" s="31">
        <f>VLOOKUP(B357,Estimated11,2,0)</f>
        <v>0</v>
      </c>
      <c r="F357" s="32" t="str">
        <f t="shared" si="10"/>
        <v/>
      </c>
      <c r="G357" s="33"/>
    </row>
    <row r="358" spans="2:7" ht="12.75" customHeight="1" outlineLevel="3">
      <c r="B358" s="28">
        <v>150230</v>
      </c>
      <c r="C358" s="37" t="s">
        <v>217</v>
      </c>
      <c r="D358" s="1">
        <f>+D359</f>
        <v>0</v>
      </c>
      <c r="E358" s="31">
        <f>+E359</f>
        <v>0</v>
      </c>
      <c r="F358" s="32" t="str">
        <f t="shared" si="10"/>
        <v/>
      </c>
      <c r="G358" s="33"/>
    </row>
    <row r="359" spans="2:7" outlineLevel="4">
      <c r="B359" s="28">
        <v>150231</v>
      </c>
      <c r="C359" s="38" t="s">
        <v>119</v>
      </c>
      <c r="D359" s="1">
        <f>+D360</f>
        <v>0</v>
      </c>
      <c r="E359" s="31">
        <f>+E360</f>
        <v>0</v>
      </c>
      <c r="F359" s="32" t="str">
        <f t="shared" si="10"/>
        <v/>
      </c>
      <c r="G359" s="33"/>
    </row>
    <row r="360" spans="2:7" outlineLevel="4">
      <c r="B360" s="28">
        <v>1502311</v>
      </c>
      <c r="C360" s="51" t="s">
        <v>119</v>
      </c>
      <c r="D360" s="1"/>
      <c r="E360" s="31">
        <f>VLOOKUP(B360,Estimated11,2,0)</f>
        <v>0</v>
      </c>
      <c r="F360" s="32" t="str">
        <f t="shared" si="10"/>
        <v/>
      </c>
      <c r="G360" s="33"/>
    </row>
    <row r="361" spans="2:7" s="36" customFormat="1" ht="20.100000000000001" customHeight="1" outlineLevel="2">
      <c r="B361" s="28">
        <v>150300</v>
      </c>
      <c r="C361" s="34" t="s">
        <v>218</v>
      </c>
      <c r="D361" s="2">
        <f t="shared" ref="D361:E363" si="11">+D362</f>
        <v>0</v>
      </c>
      <c r="E361" s="35">
        <f t="shared" si="11"/>
        <v>0</v>
      </c>
      <c r="F361" s="32" t="str">
        <f t="shared" si="10"/>
        <v/>
      </c>
      <c r="G361" s="33"/>
    </row>
    <row r="362" spans="2:7" ht="12.75" customHeight="1" outlineLevel="3">
      <c r="B362" s="28">
        <v>150310</v>
      </c>
      <c r="C362" s="37" t="s">
        <v>218</v>
      </c>
      <c r="D362" s="1">
        <f t="shared" si="11"/>
        <v>0</v>
      </c>
      <c r="E362" s="31">
        <f t="shared" si="11"/>
        <v>0</v>
      </c>
      <c r="F362" s="32" t="str">
        <f t="shared" si="10"/>
        <v/>
      </c>
      <c r="G362" s="33"/>
    </row>
    <row r="363" spans="2:7" outlineLevel="4">
      <c r="B363" s="28">
        <v>150311</v>
      </c>
      <c r="C363" s="38" t="s">
        <v>219</v>
      </c>
      <c r="D363" s="1">
        <f t="shared" si="11"/>
        <v>0</v>
      </c>
      <c r="E363" s="31">
        <f t="shared" si="11"/>
        <v>0</v>
      </c>
      <c r="F363" s="32" t="str">
        <f t="shared" si="10"/>
        <v/>
      </c>
      <c r="G363" s="33"/>
    </row>
    <row r="364" spans="2:7" outlineLevel="4">
      <c r="B364" s="28">
        <v>1503111</v>
      </c>
      <c r="C364" s="51" t="s">
        <v>248</v>
      </c>
      <c r="D364" s="1"/>
      <c r="E364" s="31">
        <f>VLOOKUP(B364,Estimated11,2,0)</f>
        <v>0</v>
      </c>
      <c r="F364" s="32" t="str">
        <f t="shared" si="10"/>
        <v/>
      </c>
      <c r="G364" s="33"/>
    </row>
    <row r="365" spans="2:7" ht="27" customHeight="1" outlineLevel="1">
      <c r="B365" s="28">
        <v>160000</v>
      </c>
      <c r="C365" s="29" t="s">
        <v>220</v>
      </c>
      <c r="D365" s="1">
        <f>+D366+D371</f>
        <v>0</v>
      </c>
      <c r="E365" s="31">
        <f>+E366+E371</f>
        <v>0</v>
      </c>
      <c r="F365" s="32" t="str">
        <f t="shared" si="10"/>
        <v/>
      </c>
      <c r="G365" s="33"/>
    </row>
    <row r="366" spans="2:7" s="36" customFormat="1" ht="20.100000000000001" customHeight="1" outlineLevel="2">
      <c r="B366" s="28">
        <v>160100</v>
      </c>
      <c r="C366" s="34" t="s">
        <v>221</v>
      </c>
      <c r="D366" s="2">
        <f>+D367</f>
        <v>0</v>
      </c>
      <c r="E366" s="35">
        <f>+E367</f>
        <v>0</v>
      </c>
      <c r="F366" s="32" t="str">
        <f t="shared" si="10"/>
        <v/>
      </c>
      <c r="G366" s="33"/>
    </row>
    <row r="367" spans="2:7" ht="12.75" customHeight="1" outlineLevel="3">
      <c r="B367" s="28">
        <v>160110</v>
      </c>
      <c r="C367" s="37" t="s">
        <v>221</v>
      </c>
      <c r="D367" s="1">
        <f>+D368</f>
        <v>0</v>
      </c>
      <c r="E367" s="31">
        <f>+E368</f>
        <v>0</v>
      </c>
      <c r="F367" s="32" t="str">
        <f t="shared" si="10"/>
        <v/>
      </c>
      <c r="G367" s="33"/>
    </row>
    <row r="368" spans="2:7" outlineLevel="4">
      <c r="B368" s="28">
        <v>160111</v>
      </c>
      <c r="C368" s="38" t="s">
        <v>120</v>
      </c>
      <c r="D368" s="1">
        <f>+D369+D370</f>
        <v>0</v>
      </c>
      <c r="E368" s="31">
        <f>+E369+E370</f>
        <v>0</v>
      </c>
      <c r="F368" s="32" t="str">
        <f t="shared" si="10"/>
        <v/>
      </c>
      <c r="G368" s="33"/>
    </row>
    <row r="369" spans="2:7" outlineLevel="4">
      <c r="B369" s="28">
        <v>1601111</v>
      </c>
      <c r="C369" s="51" t="s">
        <v>121</v>
      </c>
      <c r="D369" s="1"/>
      <c r="E369" s="31">
        <f>VLOOKUP(B369,Estimated11,2,0)</f>
        <v>0</v>
      </c>
      <c r="F369" s="32" t="str">
        <f t="shared" si="10"/>
        <v/>
      </c>
      <c r="G369" s="33"/>
    </row>
    <row r="370" spans="2:7" outlineLevel="4">
      <c r="B370" s="28">
        <v>1601112</v>
      </c>
      <c r="C370" s="51" t="s">
        <v>122</v>
      </c>
      <c r="D370" s="1"/>
      <c r="E370" s="31">
        <f>VLOOKUP(B370,Estimated11,2,0)</f>
        <v>0</v>
      </c>
      <c r="F370" s="32" t="str">
        <f t="shared" si="10"/>
        <v/>
      </c>
      <c r="G370" s="33"/>
    </row>
    <row r="371" spans="2:7" s="36" customFormat="1" ht="20.100000000000001" customHeight="1" outlineLevel="2">
      <c r="B371" s="28">
        <v>160200</v>
      </c>
      <c r="C371" s="34" t="s">
        <v>222</v>
      </c>
      <c r="D371" s="2">
        <f>+D372</f>
        <v>0</v>
      </c>
      <c r="E371" s="35">
        <f>+E372</f>
        <v>0</v>
      </c>
      <c r="F371" s="32" t="str">
        <f t="shared" si="10"/>
        <v/>
      </c>
      <c r="G371" s="33"/>
    </row>
    <row r="372" spans="2:7" ht="12.75" customHeight="1" outlineLevel="3">
      <c r="B372" s="28">
        <v>160210</v>
      </c>
      <c r="C372" s="37" t="s">
        <v>222</v>
      </c>
      <c r="D372" s="1">
        <f>+D373</f>
        <v>0</v>
      </c>
      <c r="E372" s="31">
        <f>+E373</f>
        <v>0</v>
      </c>
      <c r="F372" s="32" t="str">
        <f t="shared" si="10"/>
        <v/>
      </c>
      <c r="G372" s="33"/>
    </row>
    <row r="373" spans="2:7" ht="24" customHeight="1" outlineLevel="4">
      <c r="B373" s="28">
        <v>160211</v>
      </c>
      <c r="C373" s="38" t="s">
        <v>123</v>
      </c>
      <c r="D373" s="1">
        <f>+D374+D375</f>
        <v>0</v>
      </c>
      <c r="E373" s="31">
        <f>+E374+E375</f>
        <v>0</v>
      </c>
      <c r="F373" s="32" t="str">
        <f t="shared" si="10"/>
        <v/>
      </c>
      <c r="G373" s="33"/>
    </row>
    <row r="374" spans="2:7" outlineLevel="4">
      <c r="B374" s="28">
        <v>1602111</v>
      </c>
      <c r="C374" s="51" t="s">
        <v>124</v>
      </c>
      <c r="D374" s="1"/>
      <c r="E374" s="31">
        <f>VLOOKUP(B374,Estimated11,2,0)</f>
        <v>0</v>
      </c>
      <c r="F374" s="32" t="str">
        <f t="shared" si="10"/>
        <v/>
      </c>
      <c r="G374" s="33"/>
    </row>
    <row r="375" spans="2:7" outlineLevel="4">
      <c r="B375" s="28">
        <v>1602112</v>
      </c>
      <c r="C375" s="51" t="s">
        <v>125</v>
      </c>
      <c r="D375" s="1"/>
      <c r="E375" s="31">
        <f>VLOOKUP(B375,Estimated11,2,0)</f>
        <v>0</v>
      </c>
      <c r="F375" s="32" t="str">
        <f t="shared" si="10"/>
        <v/>
      </c>
      <c r="G375" s="33"/>
    </row>
    <row r="376" spans="2:7" ht="27" customHeight="1" outlineLevel="1">
      <c r="B376" s="28">
        <v>170000</v>
      </c>
      <c r="C376" s="29" t="s">
        <v>126</v>
      </c>
      <c r="D376" s="1">
        <f t="shared" ref="D376:E378" si="12">+D377</f>
        <v>0</v>
      </c>
      <c r="E376" s="31">
        <f t="shared" si="12"/>
        <v>0</v>
      </c>
      <c r="F376" s="32" t="str">
        <f t="shared" si="10"/>
        <v/>
      </c>
      <c r="G376" s="33"/>
    </row>
    <row r="377" spans="2:7" s="36" customFormat="1" ht="20.100000000000001" customHeight="1" outlineLevel="2">
      <c r="B377" s="28">
        <v>170100</v>
      </c>
      <c r="C377" s="34" t="s">
        <v>126</v>
      </c>
      <c r="D377" s="2">
        <f t="shared" si="12"/>
        <v>0</v>
      </c>
      <c r="E377" s="35">
        <f t="shared" si="12"/>
        <v>0</v>
      </c>
      <c r="F377" s="32" t="str">
        <f t="shared" si="10"/>
        <v/>
      </c>
      <c r="G377" s="33"/>
    </row>
    <row r="378" spans="2:7" ht="12.75" customHeight="1" outlineLevel="3">
      <c r="B378" s="28">
        <v>170110</v>
      </c>
      <c r="C378" s="37" t="s">
        <v>126</v>
      </c>
      <c r="D378" s="1">
        <f t="shared" si="12"/>
        <v>0</v>
      </c>
      <c r="E378" s="31">
        <f t="shared" si="12"/>
        <v>0</v>
      </c>
      <c r="F378" s="32" t="str">
        <f t="shared" si="10"/>
        <v/>
      </c>
      <c r="G378" s="33"/>
    </row>
    <row r="379" spans="2:7" ht="12.75" customHeight="1" outlineLevel="4">
      <c r="B379" s="28">
        <v>170111</v>
      </c>
      <c r="C379" s="38" t="s">
        <v>127</v>
      </c>
      <c r="D379" s="30">
        <f>+D380+D381</f>
        <v>0</v>
      </c>
      <c r="E379" s="31">
        <f>+E380+E381</f>
        <v>0</v>
      </c>
      <c r="F379" s="32" t="str">
        <f t="shared" si="10"/>
        <v/>
      </c>
      <c r="G379" s="33"/>
    </row>
    <row r="380" spans="2:7" outlineLevel="4">
      <c r="B380" s="28">
        <v>1701111</v>
      </c>
      <c r="C380" s="39" t="s">
        <v>128</v>
      </c>
      <c r="D380" s="30"/>
      <c r="E380" s="31">
        <f>VLOOKUP(B380,Estimated11,2,0)</f>
        <v>0</v>
      </c>
      <c r="F380" s="32" t="str">
        <f t="shared" si="10"/>
        <v/>
      </c>
      <c r="G380" s="33"/>
    </row>
    <row r="381" spans="2:7" outlineLevel="4">
      <c r="B381" s="28">
        <v>1701112</v>
      </c>
      <c r="C381" s="39" t="s">
        <v>129</v>
      </c>
      <c r="D381" s="30"/>
      <c r="E381" s="31">
        <f>VLOOKUP(B381,Estimated11,2,0)</f>
        <v>0</v>
      </c>
      <c r="F381" s="32" t="str">
        <f t="shared" si="10"/>
        <v/>
      </c>
      <c r="G381" s="33"/>
    </row>
  </sheetData>
  <sheetProtection password="CF11" sheet="1" objects="1" scenarios="1" selectLockedCells="1"/>
  <mergeCells count="2">
    <mergeCell ref="B1:B3"/>
    <mergeCell ref="C1:C3"/>
  </mergeCells>
  <conditionalFormatting sqref="D6:E381">
    <cfRule type="cellIs" dxfId="5" priority="3" stopIfTrue="1" operator="between">
      <formula>"hallo"</formula>
      <formula>"hallo"</formula>
    </cfRule>
  </conditionalFormatting>
  <conditionalFormatting sqref="D7">
    <cfRule type="cellIs" dxfId="4" priority="2" stopIfTrue="1" operator="between">
      <formula>"hallo"</formula>
      <formula>"hallo"</formula>
    </cfRule>
  </conditionalFormatting>
  <conditionalFormatting sqref="D7">
    <cfRule type="cellIs" dxfId="3" priority="1" stopIfTrue="1" operator="between">
      <formula>"hallo"</formula>
      <formula>"hallo"</formula>
    </cfRule>
  </conditionalFormatting>
  <printOptions horizontalCentered="1"/>
  <pageMargins left="0.41" right="0.4" top="0.47" bottom="0.49" header="0.5" footer="0.5"/>
  <pageSetup scale="71" fitToHeight="5" orientation="portrait" r:id="rId1"/>
  <headerFooter alignWithMargins="0">
    <oddFooter>Page &amp;P</oddFooter>
  </headerFooter>
</worksheet>
</file>

<file path=xl/worksheets/sheet7.xml><?xml version="1.0" encoding="utf-8"?>
<worksheet xmlns="http://schemas.openxmlformats.org/spreadsheetml/2006/main" xmlns:r="http://schemas.openxmlformats.org/officeDocument/2006/relationships">
  <sheetPr>
    <tabColor rgb="FF0000FF"/>
  </sheetPr>
  <dimension ref="A1:M2270"/>
  <sheetViews>
    <sheetView zoomScaleNormal="100" workbookViewId="0">
      <selection activeCell="C10" sqref="C10"/>
    </sheetView>
  </sheetViews>
  <sheetFormatPr defaultRowHeight="13.5"/>
  <cols>
    <col min="1" max="1" width="5" style="79" customWidth="1"/>
    <col min="2" max="2" width="7.5703125" style="86" customWidth="1"/>
    <col min="3" max="3" width="5" style="86" customWidth="1"/>
    <col min="4" max="4" width="31.140625" style="86" customWidth="1"/>
    <col min="5" max="5" width="3.5703125" style="86" customWidth="1"/>
    <col min="6" max="6" width="25.42578125" style="86" customWidth="1"/>
    <col min="7" max="7" width="21.85546875" style="86" customWidth="1"/>
    <col min="8" max="8" width="13.5703125" style="195" customWidth="1"/>
    <col min="9" max="9" width="20.5703125" style="195" customWidth="1"/>
    <col min="10" max="10" width="11.28515625" style="195" customWidth="1"/>
    <col min="11" max="11" width="1.42578125" style="195" customWidth="1"/>
    <col min="12" max="12" width="4.85546875" style="196" customWidth="1"/>
    <col min="13" max="16384" width="9.140625" style="86"/>
  </cols>
  <sheetData>
    <row r="1" spans="1:13" s="185" customFormat="1" ht="26.25" customHeight="1">
      <c r="B1" s="56"/>
      <c r="C1" s="56"/>
      <c r="D1" s="56"/>
      <c r="E1" s="56"/>
      <c r="F1" s="56" t="s">
        <v>341</v>
      </c>
      <c r="G1" s="56" t="s">
        <v>342</v>
      </c>
      <c r="H1" s="56" t="s">
        <v>343</v>
      </c>
      <c r="I1" s="56" t="s">
        <v>344</v>
      </c>
      <c r="J1" s="56" t="s">
        <v>345</v>
      </c>
      <c r="K1" s="56"/>
      <c r="L1" s="186"/>
      <c r="M1" s="56" t="s">
        <v>346</v>
      </c>
    </row>
    <row r="2" spans="1:13" ht="26.25" customHeight="1">
      <c r="B2" s="63"/>
      <c r="C2" s="64"/>
      <c r="D2" s="210" t="s">
        <v>328</v>
      </c>
      <c r="E2" s="210" t="s">
        <v>311</v>
      </c>
      <c r="F2" s="210"/>
      <c r="G2" s="210"/>
      <c r="H2" s="210"/>
      <c r="I2" s="22" t="s">
        <v>253</v>
      </c>
      <c r="J2" s="113">
        <f>Year11</f>
        <v>2011</v>
      </c>
      <c r="K2" s="187"/>
      <c r="L2" s="188"/>
      <c r="M2" s="188"/>
    </row>
    <row r="3" spans="1:13" ht="26.25" customHeight="1">
      <c r="B3" s="63"/>
      <c r="C3" s="64"/>
      <c r="D3" s="210"/>
      <c r="E3" s="210"/>
      <c r="F3" s="210" t="s">
        <v>332</v>
      </c>
      <c r="G3" s="210"/>
      <c r="H3" s="210"/>
      <c r="I3" s="22" t="s">
        <v>323</v>
      </c>
      <c r="J3" s="114" t="str">
        <f>Country</f>
        <v>Fictitious</v>
      </c>
      <c r="K3" s="187"/>
      <c r="L3" s="188"/>
      <c r="M3" s="188"/>
    </row>
    <row r="4" spans="1:13" ht="26.25" customHeight="1" thickBot="1">
      <c r="B4" s="71"/>
      <c r="C4" s="72"/>
      <c r="D4" s="215"/>
      <c r="E4" s="72"/>
      <c r="F4" s="217" t="s">
        <v>332</v>
      </c>
      <c r="G4" s="217"/>
      <c r="H4" s="217"/>
      <c r="I4" s="189" t="s">
        <v>324</v>
      </c>
      <c r="J4" s="190" t="str">
        <f>Currency_Unit</f>
        <v>Ficty</v>
      </c>
      <c r="K4" s="191"/>
      <c r="L4" s="192"/>
      <c r="M4" s="192"/>
    </row>
    <row r="5" spans="1:13" ht="14.25" thickBot="1">
      <c r="A5" s="79">
        <v>1</v>
      </c>
      <c r="B5" s="80" t="s">
        <v>254</v>
      </c>
      <c r="C5" s="80"/>
      <c r="D5" s="81" t="s">
        <v>255</v>
      </c>
      <c r="E5" s="193" t="s">
        <v>308</v>
      </c>
      <c r="F5" s="81" t="s">
        <v>256</v>
      </c>
      <c r="G5" s="81" t="s">
        <v>257</v>
      </c>
      <c r="H5" s="82" t="s">
        <v>253</v>
      </c>
      <c r="I5" s="82" t="s">
        <v>258</v>
      </c>
      <c r="J5" s="82" t="s">
        <v>316</v>
      </c>
      <c r="K5" s="83"/>
      <c r="L5" s="84" t="str">
        <f>IF(AND(ISNUMBER(I16),ISNUMBER(H16)),"OK","")</f>
        <v/>
      </c>
      <c r="M5" s="194"/>
    </row>
    <row r="6" spans="1:13">
      <c r="A6" s="79" t="str">
        <f>IF(B6="Code",1+MAX(A$5:A5),"")</f>
        <v/>
      </c>
      <c r="B6" s="87">
        <f>VLOOKUP(A5,BasicHeadings,2,0)</f>
        <v>1101111</v>
      </c>
      <c r="C6" s="88"/>
      <c r="D6" s="87" t="str">
        <f>VLOOKUP(B6,Step1EN,2,0)</f>
        <v>Rice</v>
      </c>
      <c r="E6" s="83">
        <v>1</v>
      </c>
      <c r="F6" s="16" t="str">
        <f>"Expenditure Value for "&amp;LatestYear</f>
        <v>Expenditure Value for 2009</v>
      </c>
      <c r="G6" s="16" t="s">
        <v>331</v>
      </c>
      <c r="H6" s="17">
        <f>LatestYear</f>
        <v>2009</v>
      </c>
      <c r="I6" s="17">
        <f>VLOOKUP(B6,LastYearEstimates,3,0)</f>
        <v>0</v>
      </c>
      <c r="J6" s="17" t="str">
        <f>Currency_Unit</f>
        <v>Ficty</v>
      </c>
      <c r="K6" s="83"/>
      <c r="L6" s="89"/>
      <c r="M6" s="16"/>
    </row>
    <row r="7" spans="1:13">
      <c r="A7" s="79" t="str">
        <f>IF(B7="Code",1+MAX(A$5:A6),"")</f>
        <v/>
      </c>
      <c r="B7" s="90"/>
      <c r="C7" s="91" t="s">
        <v>307</v>
      </c>
      <c r="D7" s="90"/>
      <c r="E7" s="83">
        <v>2</v>
      </c>
      <c r="F7" s="16"/>
      <c r="G7" s="16"/>
      <c r="H7" s="17"/>
      <c r="I7" s="17"/>
      <c r="J7" s="17" t="s">
        <v>317</v>
      </c>
      <c r="K7" s="83"/>
      <c r="L7" s="89"/>
      <c r="M7" s="16"/>
    </row>
    <row r="8" spans="1:13" ht="13.5" customHeight="1">
      <c r="A8" s="79" t="str">
        <f>IF(B8="Code",1+MAX(A$5:A7),"")</f>
        <v/>
      </c>
      <c r="B8" s="92"/>
      <c r="C8" s="211" t="s">
        <v>356</v>
      </c>
      <c r="D8" s="212"/>
      <c r="E8" s="83">
        <v>3</v>
      </c>
      <c r="F8" s="16"/>
      <c r="G8" s="16"/>
      <c r="H8" s="17"/>
      <c r="I8" s="18"/>
      <c r="J8" s="17" t="s">
        <v>317</v>
      </c>
      <c r="K8" s="83"/>
      <c r="L8" s="89"/>
      <c r="M8" s="16"/>
    </row>
    <row r="9" spans="1:13">
      <c r="A9" s="79" t="str">
        <f>IF(B9="Code",1+MAX(A$5:A8),"")</f>
        <v/>
      </c>
      <c r="B9" s="93"/>
      <c r="C9" s="213"/>
      <c r="D9" s="214"/>
      <c r="E9" s="83">
        <v>4</v>
      </c>
      <c r="F9" s="16"/>
      <c r="G9" s="16"/>
      <c r="H9" s="17"/>
      <c r="I9" s="17"/>
      <c r="J9" s="17" t="s">
        <v>317</v>
      </c>
      <c r="K9" s="83"/>
      <c r="L9" s="89"/>
      <c r="M9" s="16"/>
    </row>
    <row r="10" spans="1:13">
      <c r="A10" s="79" t="str">
        <f>IF(B10="Code",1+MAX(A$5:A9),"")</f>
        <v/>
      </c>
      <c r="B10" s="95" t="s">
        <v>355</v>
      </c>
      <c r="C10" s="109"/>
      <c r="D10" s="96" t="str">
        <f>IF(ISNUMBER(C10),VLOOKUP(C10,Approaches,2,0),"")</f>
        <v/>
      </c>
      <c r="E10" s="83">
        <v>5</v>
      </c>
      <c r="F10" s="16"/>
      <c r="G10" s="17"/>
      <c r="H10" s="110"/>
      <c r="I10" s="19"/>
      <c r="J10" s="17" t="s">
        <v>317</v>
      </c>
      <c r="K10" s="94"/>
      <c r="L10" s="89"/>
      <c r="M10" s="16"/>
    </row>
    <row r="11" spans="1:13">
      <c r="B11" s="95" t="s">
        <v>355</v>
      </c>
      <c r="C11" s="109"/>
      <c r="D11" s="93" t="str">
        <f>IF(ISNUMBER(C11),VLOOKUP(C11,Approaches,2,0),"")</f>
        <v/>
      </c>
      <c r="E11" s="83">
        <v>6</v>
      </c>
      <c r="F11" s="16"/>
      <c r="G11" s="17"/>
      <c r="H11" s="110"/>
      <c r="I11" s="19"/>
      <c r="J11" s="17"/>
      <c r="K11" s="94"/>
      <c r="L11" s="89"/>
      <c r="M11" s="16"/>
    </row>
    <row r="12" spans="1:13">
      <c r="B12" s="95" t="s">
        <v>355</v>
      </c>
      <c r="C12" s="109"/>
      <c r="D12" s="93" t="str">
        <f>IF(ISNUMBER(C12),VLOOKUP(C12,Approaches,2,0),"")</f>
        <v/>
      </c>
      <c r="E12" s="83">
        <v>7</v>
      </c>
      <c r="F12" s="16"/>
      <c r="G12" s="17"/>
      <c r="H12" s="110"/>
      <c r="I12" s="19"/>
      <c r="J12" s="17"/>
      <c r="K12" s="94"/>
      <c r="L12" s="89"/>
      <c r="M12" s="16"/>
    </row>
    <row r="13" spans="1:13">
      <c r="B13" s="95" t="s">
        <v>355</v>
      </c>
      <c r="C13" s="109"/>
      <c r="D13" s="93" t="str">
        <f>IF(ISNUMBER(C13),VLOOKUP(C13,Approaches,2,0),"")</f>
        <v/>
      </c>
      <c r="E13" s="83">
        <v>8</v>
      </c>
      <c r="F13" s="16"/>
      <c r="G13" s="17"/>
      <c r="H13" s="110"/>
      <c r="I13" s="19"/>
      <c r="J13" s="17"/>
      <c r="K13" s="94"/>
      <c r="L13" s="89"/>
      <c r="M13" s="16"/>
    </row>
    <row r="14" spans="1:13">
      <c r="B14" s="95" t="s">
        <v>355</v>
      </c>
      <c r="C14" s="109"/>
      <c r="D14" s="97" t="str">
        <f>IF(ISNUMBER(C14),VLOOKUP(C14,Approaches,2,0),"")</f>
        <v/>
      </c>
      <c r="E14" s="83">
        <v>9</v>
      </c>
      <c r="F14" s="16"/>
      <c r="G14" s="17"/>
      <c r="H14" s="110"/>
      <c r="I14" s="19"/>
      <c r="J14" s="17"/>
      <c r="K14" s="94"/>
      <c r="L14" s="89"/>
      <c r="M14" s="16"/>
    </row>
    <row r="15" spans="1:13" ht="14.25" thickBot="1">
      <c r="B15" s="98"/>
      <c r="C15" s="98"/>
      <c r="D15" s="93"/>
      <c r="E15" s="83">
        <v>10</v>
      </c>
      <c r="F15" s="16"/>
      <c r="G15" s="17"/>
      <c r="H15" s="110"/>
      <c r="I15" s="20"/>
      <c r="J15" s="17"/>
      <c r="K15" s="94"/>
      <c r="L15" s="89"/>
      <c r="M15" s="16"/>
    </row>
    <row r="16" spans="1:13" ht="14.25" thickBot="1">
      <c r="A16" s="79" t="str">
        <f>IF(B16="Code",1+MAX(A$5:A10),"")</f>
        <v/>
      </c>
      <c r="B16" s="99"/>
      <c r="C16" s="99"/>
      <c r="D16" s="99"/>
      <c r="E16" s="100"/>
      <c r="F16" s="101"/>
      <c r="G16" s="99" t="s">
        <v>259</v>
      </c>
      <c r="H16" s="102">
        <f>B6</f>
        <v>1101111</v>
      </c>
      <c r="I16" s="111"/>
      <c r="J16" s="100" t="s">
        <v>317</v>
      </c>
      <c r="K16" s="100"/>
      <c r="L16" s="100"/>
      <c r="M16" s="100"/>
    </row>
    <row r="17" spans="1:13" ht="14.25" thickBot="1">
      <c r="A17" s="79">
        <f>IF(B17="Code",1+MAX(A$5:A16),"")</f>
        <v>2</v>
      </c>
      <c r="B17" s="80" t="s">
        <v>254</v>
      </c>
      <c r="C17" s="80"/>
      <c r="D17" s="81" t="s">
        <v>255</v>
      </c>
      <c r="E17" s="193"/>
      <c r="F17" s="81" t="s">
        <v>256</v>
      </c>
      <c r="G17" s="81" t="s">
        <v>257</v>
      </c>
      <c r="H17" s="82" t="s">
        <v>253</v>
      </c>
      <c r="I17" s="82" t="s">
        <v>258</v>
      </c>
      <c r="J17" s="82" t="s">
        <v>316</v>
      </c>
      <c r="K17" s="83"/>
      <c r="L17" s="84" t="str">
        <f>IF(AND(ISNUMBER(I28),ISNUMBER(H28)),"OK","")</f>
        <v/>
      </c>
      <c r="M17" s="194"/>
    </row>
    <row r="18" spans="1:13">
      <c r="A18" s="79" t="str">
        <f>IF(B18="Code",1+MAX(A$5:A17),"")</f>
        <v/>
      </c>
      <c r="B18" s="87">
        <f>VLOOKUP(A17,BasicHeadings,2,0)</f>
        <v>1101112</v>
      </c>
      <c r="C18" s="88"/>
      <c r="D18" s="87" t="str">
        <f>VLOOKUP(B18,Step1EN,2,0)</f>
        <v>Other cereals, flour and other products</v>
      </c>
      <c r="E18" s="83">
        <v>1</v>
      </c>
      <c r="F18" s="16" t="str">
        <f>"Expenditure Value for "&amp;LatestYear</f>
        <v>Expenditure Value for 2009</v>
      </c>
      <c r="G18" s="16" t="s">
        <v>331</v>
      </c>
      <c r="H18" s="17">
        <f>LatestYear</f>
        <v>2009</v>
      </c>
      <c r="I18" s="17">
        <f>VLOOKUP(B18,LastYearEstimates,3,0)</f>
        <v>0</v>
      </c>
      <c r="J18" s="17" t="str">
        <f>Currency_Unit</f>
        <v>Ficty</v>
      </c>
      <c r="K18" s="83"/>
      <c r="L18" s="89"/>
      <c r="M18" s="16"/>
    </row>
    <row r="19" spans="1:13">
      <c r="A19" s="79" t="str">
        <f>IF(B19="Code",1+MAX(A$5:A18),"")</f>
        <v/>
      </c>
      <c r="B19" s="90"/>
      <c r="C19" s="91" t="s">
        <v>307</v>
      </c>
      <c r="D19" s="90"/>
      <c r="E19" s="83">
        <v>2</v>
      </c>
      <c r="F19" s="16"/>
      <c r="G19" s="16"/>
      <c r="H19" s="17"/>
      <c r="I19" s="17"/>
      <c r="J19" s="17"/>
      <c r="K19" s="83"/>
      <c r="L19" s="89"/>
      <c r="M19" s="16"/>
    </row>
    <row r="20" spans="1:13" ht="13.5" customHeight="1">
      <c r="A20" s="79" t="str">
        <f>IF(B20="Code",1+MAX(A$5:A19),"")</f>
        <v/>
      </c>
      <c r="B20" s="92"/>
      <c r="C20" s="211" t="s">
        <v>356</v>
      </c>
      <c r="D20" s="212"/>
      <c r="E20" s="83">
        <v>3</v>
      </c>
      <c r="F20" s="16"/>
      <c r="G20" s="16"/>
      <c r="H20" s="17"/>
      <c r="I20" s="18"/>
      <c r="J20" s="17" t="s">
        <v>317</v>
      </c>
      <c r="K20" s="83"/>
      <c r="L20" s="89"/>
      <c r="M20" s="16"/>
    </row>
    <row r="21" spans="1:13">
      <c r="A21" s="79" t="str">
        <f>IF(B21="Code",1+MAX(A$5:A20),"")</f>
        <v/>
      </c>
      <c r="B21" s="93"/>
      <c r="C21" s="213"/>
      <c r="D21" s="214"/>
      <c r="E21" s="83">
        <v>4</v>
      </c>
      <c r="F21" s="16"/>
      <c r="G21" s="16"/>
      <c r="H21" s="17"/>
      <c r="I21" s="17"/>
      <c r="J21" s="17" t="s">
        <v>317</v>
      </c>
      <c r="K21" s="83"/>
      <c r="L21" s="89"/>
      <c r="M21" s="16"/>
    </row>
    <row r="22" spans="1:13">
      <c r="A22" s="79" t="str">
        <f>IF(B22="Code",1+MAX(A$5:A21),"")</f>
        <v/>
      </c>
      <c r="B22" s="95" t="s">
        <v>355</v>
      </c>
      <c r="C22" s="109"/>
      <c r="D22" s="96" t="str">
        <f>IF(ISNUMBER(C22),VLOOKUP(C22,Approaches,2,0),"")</f>
        <v/>
      </c>
      <c r="E22" s="83">
        <v>5</v>
      </c>
      <c r="F22" s="16"/>
      <c r="G22" s="17"/>
      <c r="H22" s="110"/>
      <c r="I22" s="19"/>
      <c r="J22" s="17" t="s">
        <v>317</v>
      </c>
      <c r="K22" s="94"/>
      <c r="L22" s="89"/>
      <c r="M22" s="16"/>
    </row>
    <row r="23" spans="1:13">
      <c r="B23" s="95" t="s">
        <v>355</v>
      </c>
      <c r="C23" s="109"/>
      <c r="D23" s="93" t="str">
        <f>IF(ISNUMBER(C23),VLOOKUP(C23,Approaches,2,0),"")</f>
        <v/>
      </c>
      <c r="E23" s="83">
        <v>6</v>
      </c>
      <c r="F23" s="16"/>
      <c r="G23" s="17"/>
      <c r="H23" s="110"/>
      <c r="I23" s="19"/>
      <c r="J23" s="17"/>
      <c r="K23" s="94"/>
      <c r="L23" s="89"/>
      <c r="M23" s="16"/>
    </row>
    <row r="24" spans="1:13">
      <c r="B24" s="95" t="s">
        <v>355</v>
      </c>
      <c r="C24" s="109"/>
      <c r="D24" s="93" t="str">
        <f>IF(ISNUMBER(C24),VLOOKUP(C24,Approaches,2,0),"")</f>
        <v/>
      </c>
      <c r="E24" s="83">
        <v>7</v>
      </c>
      <c r="F24" s="16"/>
      <c r="G24" s="17"/>
      <c r="H24" s="110"/>
      <c r="I24" s="19"/>
      <c r="J24" s="17"/>
      <c r="K24" s="94"/>
      <c r="L24" s="89"/>
      <c r="M24" s="16"/>
    </row>
    <row r="25" spans="1:13">
      <c r="B25" s="95" t="s">
        <v>355</v>
      </c>
      <c r="C25" s="109"/>
      <c r="D25" s="93" t="str">
        <f>IF(ISNUMBER(C25),VLOOKUP(C25,Approaches,2,0),"")</f>
        <v/>
      </c>
      <c r="E25" s="83">
        <v>8</v>
      </c>
      <c r="F25" s="16"/>
      <c r="G25" s="17"/>
      <c r="H25" s="110"/>
      <c r="I25" s="19"/>
      <c r="J25" s="17"/>
      <c r="K25" s="94"/>
      <c r="L25" s="89"/>
      <c r="M25" s="16"/>
    </row>
    <row r="26" spans="1:13">
      <c r="B26" s="95" t="s">
        <v>355</v>
      </c>
      <c r="C26" s="109"/>
      <c r="D26" s="97" t="str">
        <f>IF(ISNUMBER(C26),VLOOKUP(C26,Approaches,2,0),"")</f>
        <v/>
      </c>
      <c r="E26" s="83">
        <v>9</v>
      </c>
      <c r="F26" s="16"/>
      <c r="G26" s="17"/>
      <c r="H26" s="110"/>
      <c r="I26" s="19"/>
      <c r="J26" s="17"/>
      <c r="K26" s="94"/>
      <c r="L26" s="89"/>
      <c r="M26" s="16"/>
    </row>
    <row r="27" spans="1:13" ht="14.25" thickBot="1">
      <c r="B27" s="98"/>
      <c r="C27" s="98"/>
      <c r="D27" s="93"/>
      <c r="E27" s="83">
        <v>10</v>
      </c>
      <c r="F27" s="16"/>
      <c r="G27" s="17"/>
      <c r="H27" s="110"/>
      <c r="I27" s="20"/>
      <c r="J27" s="17"/>
      <c r="K27" s="94"/>
      <c r="L27" s="89"/>
      <c r="M27" s="16"/>
    </row>
    <row r="28" spans="1:13" ht="14.25" thickBot="1">
      <c r="A28" s="79" t="str">
        <f>IF(B28="Code",1+MAX(A$5:A22),"")</f>
        <v/>
      </c>
      <c r="B28" s="99"/>
      <c r="C28" s="99"/>
      <c r="D28" s="99"/>
      <c r="E28" s="100"/>
      <c r="F28" s="101"/>
      <c r="G28" s="99" t="s">
        <v>259</v>
      </c>
      <c r="H28" s="102">
        <f>B18</f>
        <v>1101112</v>
      </c>
      <c r="I28" s="111"/>
      <c r="J28" s="100" t="s">
        <v>317</v>
      </c>
      <c r="K28" s="100"/>
      <c r="L28" s="100"/>
      <c r="M28" s="100"/>
    </row>
    <row r="29" spans="1:13" ht="14.25" thickBot="1">
      <c r="A29" s="79">
        <f>IF(B29="Code",1+MAX(A$5:A28),"")</f>
        <v>3</v>
      </c>
      <c r="B29" s="80" t="s">
        <v>254</v>
      </c>
      <c r="C29" s="80"/>
      <c r="D29" s="81" t="s">
        <v>255</v>
      </c>
      <c r="E29" s="193"/>
      <c r="F29" s="81" t="s">
        <v>256</v>
      </c>
      <c r="G29" s="81" t="s">
        <v>257</v>
      </c>
      <c r="H29" s="82" t="s">
        <v>253</v>
      </c>
      <c r="I29" s="82" t="s">
        <v>258</v>
      </c>
      <c r="J29" s="82" t="s">
        <v>316</v>
      </c>
      <c r="K29" s="83"/>
      <c r="L29" s="84" t="str">
        <f>IF(AND(ISNUMBER(I40),ISNUMBER(H40)),"OK","")</f>
        <v/>
      </c>
      <c r="M29" s="194"/>
    </row>
    <row r="30" spans="1:13">
      <c r="A30" s="79" t="str">
        <f>IF(B30="Code",1+MAX(A$5:A29),"")</f>
        <v/>
      </c>
      <c r="B30" s="87">
        <f>VLOOKUP(A29,BasicHeadings,2,0)</f>
        <v>1101113</v>
      </c>
      <c r="C30" s="88"/>
      <c r="D30" s="87" t="str">
        <f>VLOOKUP(B30,Step1EN,2,0)</f>
        <v>Bread</v>
      </c>
      <c r="E30" s="83">
        <v>1</v>
      </c>
      <c r="F30" s="16" t="str">
        <f>"Expenditure Value for "&amp;LatestYear</f>
        <v>Expenditure Value for 2009</v>
      </c>
      <c r="G30" s="16" t="s">
        <v>331</v>
      </c>
      <c r="H30" s="17">
        <f>LatestYear</f>
        <v>2009</v>
      </c>
      <c r="I30" s="17">
        <f>VLOOKUP(B30,LastYearEstimates,3,0)</f>
        <v>0</v>
      </c>
      <c r="J30" s="17" t="str">
        <f>Currency_Unit</f>
        <v>Ficty</v>
      </c>
      <c r="K30" s="83"/>
      <c r="L30" s="89"/>
      <c r="M30" s="16"/>
    </row>
    <row r="31" spans="1:13">
      <c r="A31" s="79" t="str">
        <f>IF(B31="Code",1+MAX(A$5:A30),"")</f>
        <v/>
      </c>
      <c r="B31" s="90"/>
      <c r="C31" s="91" t="s">
        <v>307</v>
      </c>
      <c r="D31" s="90"/>
      <c r="E31" s="83">
        <v>2</v>
      </c>
      <c r="F31" s="16"/>
      <c r="G31" s="16"/>
      <c r="H31" s="17"/>
      <c r="I31" s="17"/>
      <c r="J31" s="17" t="s">
        <v>317</v>
      </c>
      <c r="K31" s="83"/>
      <c r="L31" s="89"/>
      <c r="M31" s="16"/>
    </row>
    <row r="32" spans="1:13" ht="13.5" customHeight="1">
      <c r="A32" s="79" t="str">
        <f>IF(B32="Code",1+MAX(A$5:A31),"")</f>
        <v/>
      </c>
      <c r="B32" s="92"/>
      <c r="C32" s="211" t="s">
        <v>356</v>
      </c>
      <c r="D32" s="212"/>
      <c r="E32" s="83">
        <v>3</v>
      </c>
      <c r="F32" s="16"/>
      <c r="G32" s="16"/>
      <c r="H32" s="17"/>
      <c r="I32" s="18"/>
      <c r="J32" s="17" t="s">
        <v>317</v>
      </c>
      <c r="K32" s="83"/>
      <c r="L32" s="89"/>
      <c r="M32" s="16"/>
    </row>
    <row r="33" spans="1:13">
      <c r="A33" s="79" t="str">
        <f>IF(B33="Code",1+MAX(A$5:A32),"")</f>
        <v/>
      </c>
      <c r="B33" s="93"/>
      <c r="C33" s="213"/>
      <c r="D33" s="214"/>
      <c r="E33" s="83">
        <v>4</v>
      </c>
      <c r="F33" s="16"/>
      <c r="G33" s="16"/>
      <c r="H33" s="17"/>
      <c r="I33" s="17"/>
      <c r="J33" s="17" t="s">
        <v>317</v>
      </c>
      <c r="K33" s="83"/>
      <c r="L33" s="89"/>
      <c r="M33" s="16"/>
    </row>
    <row r="34" spans="1:13">
      <c r="A34" s="79" t="str">
        <f>IF(B34="Code",1+MAX(A$5:A33),"")</f>
        <v/>
      </c>
      <c r="B34" s="95" t="s">
        <v>355</v>
      </c>
      <c r="C34" s="109"/>
      <c r="D34" s="96" t="str">
        <f>IF(ISNUMBER(C34),VLOOKUP(C34,Approaches,2,0),"")</f>
        <v/>
      </c>
      <c r="E34" s="83">
        <v>5</v>
      </c>
      <c r="F34" s="16"/>
      <c r="G34" s="17"/>
      <c r="H34" s="110"/>
      <c r="I34" s="19"/>
      <c r="J34" s="17" t="s">
        <v>317</v>
      </c>
      <c r="K34" s="94"/>
      <c r="L34" s="89"/>
      <c r="M34" s="16"/>
    </row>
    <row r="35" spans="1:13">
      <c r="B35" s="95" t="s">
        <v>355</v>
      </c>
      <c r="C35" s="109"/>
      <c r="D35" s="93" t="str">
        <f>IF(ISNUMBER(C35),VLOOKUP(C35,Approaches,2,0),"")</f>
        <v/>
      </c>
      <c r="E35" s="83">
        <v>6</v>
      </c>
      <c r="F35" s="16"/>
      <c r="G35" s="17"/>
      <c r="H35" s="110"/>
      <c r="I35" s="19"/>
      <c r="J35" s="17"/>
      <c r="K35" s="94"/>
      <c r="L35" s="89"/>
      <c r="M35" s="16"/>
    </row>
    <row r="36" spans="1:13">
      <c r="B36" s="95" t="s">
        <v>355</v>
      </c>
      <c r="C36" s="109"/>
      <c r="D36" s="93" t="str">
        <f>IF(ISNUMBER(C36),VLOOKUP(C36,Approaches,2,0),"")</f>
        <v/>
      </c>
      <c r="E36" s="83">
        <v>7</v>
      </c>
      <c r="F36" s="16"/>
      <c r="G36" s="17"/>
      <c r="H36" s="110"/>
      <c r="I36" s="19"/>
      <c r="J36" s="17"/>
      <c r="K36" s="94"/>
      <c r="L36" s="89"/>
      <c r="M36" s="16"/>
    </row>
    <row r="37" spans="1:13">
      <c r="B37" s="95" t="s">
        <v>355</v>
      </c>
      <c r="C37" s="109"/>
      <c r="D37" s="93" t="str">
        <f>IF(ISNUMBER(C37),VLOOKUP(C37,Approaches,2,0),"")</f>
        <v/>
      </c>
      <c r="E37" s="83">
        <v>8</v>
      </c>
      <c r="F37" s="16"/>
      <c r="G37" s="17"/>
      <c r="H37" s="110"/>
      <c r="I37" s="19"/>
      <c r="J37" s="17"/>
      <c r="K37" s="94"/>
      <c r="L37" s="89"/>
      <c r="M37" s="16"/>
    </row>
    <row r="38" spans="1:13">
      <c r="B38" s="95" t="s">
        <v>355</v>
      </c>
      <c r="C38" s="109"/>
      <c r="D38" s="97" t="str">
        <f>IF(ISNUMBER(C38),VLOOKUP(C38,Approaches,2,0),"")</f>
        <v/>
      </c>
      <c r="E38" s="83">
        <v>9</v>
      </c>
      <c r="F38" s="16"/>
      <c r="G38" s="17"/>
      <c r="H38" s="110"/>
      <c r="I38" s="19"/>
      <c r="J38" s="17"/>
      <c r="K38" s="94"/>
      <c r="L38" s="89"/>
      <c r="M38" s="16"/>
    </row>
    <row r="39" spans="1:13" ht="14.25" thickBot="1">
      <c r="B39" s="98"/>
      <c r="C39" s="98"/>
      <c r="D39" s="93"/>
      <c r="E39" s="83">
        <v>10</v>
      </c>
      <c r="F39" s="16"/>
      <c r="G39" s="17"/>
      <c r="H39" s="110"/>
      <c r="I39" s="20"/>
      <c r="J39" s="17"/>
      <c r="K39" s="94"/>
      <c r="L39" s="89"/>
      <c r="M39" s="16"/>
    </row>
    <row r="40" spans="1:13" ht="14.25" thickBot="1">
      <c r="A40" s="79" t="str">
        <f>IF(B40="Code",1+MAX(A$5:A34),"")</f>
        <v/>
      </c>
      <c r="B40" s="99"/>
      <c r="C40" s="99"/>
      <c r="D40" s="99"/>
      <c r="E40" s="100"/>
      <c r="F40" s="101"/>
      <c r="G40" s="99" t="s">
        <v>259</v>
      </c>
      <c r="H40" s="102">
        <f>B30</f>
        <v>1101113</v>
      </c>
      <c r="I40" s="111"/>
      <c r="J40" s="100" t="s">
        <v>317</v>
      </c>
      <c r="K40" s="100"/>
      <c r="L40" s="100"/>
      <c r="M40" s="100"/>
    </row>
    <row r="41" spans="1:13" ht="14.25" thickBot="1">
      <c r="A41" s="79">
        <f>IF(B41="Code",1+MAX(A$5:A40),"")</f>
        <v>4</v>
      </c>
      <c r="B41" s="80" t="s">
        <v>254</v>
      </c>
      <c r="C41" s="80"/>
      <c r="D41" s="81" t="s">
        <v>255</v>
      </c>
      <c r="E41" s="193"/>
      <c r="F41" s="81" t="s">
        <v>256</v>
      </c>
      <c r="G41" s="81" t="s">
        <v>257</v>
      </c>
      <c r="H41" s="82" t="s">
        <v>253</v>
      </c>
      <c r="I41" s="82" t="s">
        <v>258</v>
      </c>
      <c r="J41" s="82" t="s">
        <v>316</v>
      </c>
      <c r="K41" s="83"/>
      <c r="L41" s="84" t="str">
        <f>IF(AND(ISNUMBER(I52),ISNUMBER(H52)),"OK","")</f>
        <v/>
      </c>
      <c r="M41" s="194"/>
    </row>
    <row r="42" spans="1:13">
      <c r="A42" s="79" t="str">
        <f>IF(B42="Code",1+MAX(A$5:A41),"")</f>
        <v/>
      </c>
      <c r="B42" s="87">
        <f>VLOOKUP(A41,BasicHeadings,2,0)</f>
        <v>1101114</v>
      </c>
      <c r="C42" s="88"/>
      <c r="D42" s="87" t="str">
        <f>VLOOKUP(B42,Step1EN,2,0)</f>
        <v>Other bakery products</v>
      </c>
      <c r="E42" s="83">
        <v>1</v>
      </c>
      <c r="F42" s="16" t="str">
        <f>"Expenditure Value for "&amp;LatestYear</f>
        <v>Expenditure Value for 2009</v>
      </c>
      <c r="G42" s="16" t="s">
        <v>331</v>
      </c>
      <c r="H42" s="17">
        <f>LatestYear</f>
        <v>2009</v>
      </c>
      <c r="I42" s="17">
        <f>VLOOKUP(B42,LastYearEstimates,3,0)</f>
        <v>0</v>
      </c>
      <c r="J42" s="17" t="str">
        <f>Currency_Unit</f>
        <v>Ficty</v>
      </c>
      <c r="K42" s="83"/>
      <c r="L42" s="89"/>
      <c r="M42" s="16"/>
    </row>
    <row r="43" spans="1:13">
      <c r="A43" s="79" t="str">
        <f>IF(B43="Code",1+MAX(A$5:A42),"")</f>
        <v/>
      </c>
      <c r="B43" s="90"/>
      <c r="C43" s="91" t="s">
        <v>307</v>
      </c>
      <c r="D43" s="90"/>
      <c r="E43" s="83">
        <v>2</v>
      </c>
      <c r="F43" s="16"/>
      <c r="G43" s="16"/>
      <c r="H43" s="17"/>
      <c r="I43" s="17"/>
      <c r="J43" s="17" t="s">
        <v>317</v>
      </c>
      <c r="K43" s="83"/>
      <c r="L43" s="89"/>
      <c r="M43" s="16"/>
    </row>
    <row r="44" spans="1:13" ht="13.5" customHeight="1">
      <c r="A44" s="79" t="str">
        <f>IF(B44="Code",1+MAX(A$5:A43),"")</f>
        <v/>
      </c>
      <c r="B44" s="92"/>
      <c r="C44" s="211" t="s">
        <v>356</v>
      </c>
      <c r="D44" s="212"/>
      <c r="E44" s="83">
        <v>3</v>
      </c>
      <c r="F44" s="16"/>
      <c r="G44" s="16"/>
      <c r="H44" s="17"/>
      <c r="I44" s="18"/>
      <c r="J44" s="17" t="s">
        <v>317</v>
      </c>
      <c r="K44" s="83"/>
      <c r="L44" s="89"/>
      <c r="M44" s="16"/>
    </row>
    <row r="45" spans="1:13">
      <c r="A45" s="79" t="str">
        <f>IF(B45="Code",1+MAX(A$5:A44),"")</f>
        <v/>
      </c>
      <c r="B45" s="93"/>
      <c r="C45" s="213"/>
      <c r="D45" s="214"/>
      <c r="E45" s="83">
        <v>4</v>
      </c>
      <c r="F45" s="16"/>
      <c r="G45" s="16"/>
      <c r="H45" s="17"/>
      <c r="I45" s="17"/>
      <c r="J45" s="17" t="s">
        <v>317</v>
      </c>
      <c r="K45" s="83"/>
      <c r="L45" s="89"/>
      <c r="M45" s="16"/>
    </row>
    <row r="46" spans="1:13">
      <c r="A46" s="79" t="str">
        <f>IF(B46="Code",1+MAX(A$5:A45),"")</f>
        <v/>
      </c>
      <c r="B46" s="95" t="s">
        <v>355</v>
      </c>
      <c r="C46" s="109"/>
      <c r="D46" s="96" t="str">
        <f>IF(ISNUMBER(C46),VLOOKUP(C46,Approaches,2,0),"")</f>
        <v/>
      </c>
      <c r="E46" s="83">
        <v>5</v>
      </c>
      <c r="F46" s="16"/>
      <c r="G46" s="17"/>
      <c r="H46" s="110"/>
      <c r="I46" s="19"/>
      <c r="J46" s="17" t="s">
        <v>317</v>
      </c>
      <c r="K46" s="94"/>
      <c r="L46" s="89"/>
      <c r="M46" s="16"/>
    </row>
    <row r="47" spans="1:13">
      <c r="B47" s="95" t="s">
        <v>355</v>
      </c>
      <c r="C47" s="109"/>
      <c r="D47" s="93" t="str">
        <f>IF(ISNUMBER(C47),VLOOKUP(C47,Approaches,2,0),"")</f>
        <v/>
      </c>
      <c r="E47" s="83">
        <v>6</v>
      </c>
      <c r="F47" s="16"/>
      <c r="G47" s="17"/>
      <c r="H47" s="110"/>
      <c r="I47" s="19"/>
      <c r="J47" s="17"/>
      <c r="K47" s="94"/>
      <c r="L47" s="89"/>
      <c r="M47" s="16"/>
    </row>
    <row r="48" spans="1:13">
      <c r="B48" s="95" t="s">
        <v>355</v>
      </c>
      <c r="C48" s="109"/>
      <c r="D48" s="93" t="str">
        <f>IF(ISNUMBER(C48),VLOOKUP(C48,Approaches,2,0),"")</f>
        <v/>
      </c>
      <c r="E48" s="83">
        <v>7</v>
      </c>
      <c r="F48" s="16"/>
      <c r="G48" s="17"/>
      <c r="H48" s="110"/>
      <c r="I48" s="19"/>
      <c r="J48" s="17"/>
      <c r="K48" s="94"/>
      <c r="L48" s="89"/>
      <c r="M48" s="16"/>
    </row>
    <row r="49" spans="1:13">
      <c r="B49" s="95" t="s">
        <v>355</v>
      </c>
      <c r="C49" s="109"/>
      <c r="D49" s="93" t="str">
        <f>IF(ISNUMBER(C49),VLOOKUP(C49,Approaches,2,0),"")</f>
        <v/>
      </c>
      <c r="E49" s="83">
        <v>8</v>
      </c>
      <c r="F49" s="16"/>
      <c r="G49" s="17"/>
      <c r="H49" s="110"/>
      <c r="I49" s="19"/>
      <c r="J49" s="17"/>
      <c r="K49" s="94"/>
      <c r="L49" s="89"/>
      <c r="M49" s="16"/>
    </row>
    <row r="50" spans="1:13">
      <c r="B50" s="95" t="s">
        <v>355</v>
      </c>
      <c r="C50" s="109"/>
      <c r="D50" s="97" t="str">
        <f>IF(ISNUMBER(C50),VLOOKUP(C50,Approaches,2,0),"")</f>
        <v/>
      </c>
      <c r="E50" s="83">
        <v>9</v>
      </c>
      <c r="F50" s="16"/>
      <c r="G50" s="17"/>
      <c r="H50" s="110"/>
      <c r="I50" s="19"/>
      <c r="J50" s="17"/>
      <c r="K50" s="94"/>
      <c r="L50" s="89"/>
      <c r="M50" s="16"/>
    </row>
    <row r="51" spans="1:13" ht="14.25" thickBot="1">
      <c r="B51" s="98"/>
      <c r="C51" s="98"/>
      <c r="D51" s="93"/>
      <c r="E51" s="83">
        <v>10</v>
      </c>
      <c r="F51" s="16"/>
      <c r="G51" s="17"/>
      <c r="H51" s="110"/>
      <c r="I51" s="20"/>
      <c r="J51" s="17"/>
      <c r="K51" s="94"/>
      <c r="L51" s="89"/>
      <c r="M51" s="16"/>
    </row>
    <row r="52" spans="1:13" ht="14.25" thickBot="1">
      <c r="A52" s="79" t="str">
        <f>IF(B52="Code",1+MAX(A$5:A46),"")</f>
        <v/>
      </c>
      <c r="B52" s="99"/>
      <c r="C52" s="99"/>
      <c r="D52" s="99"/>
      <c r="E52" s="100"/>
      <c r="F52" s="101"/>
      <c r="G52" s="99" t="s">
        <v>259</v>
      </c>
      <c r="H52" s="102">
        <f>B42</f>
        <v>1101114</v>
      </c>
      <c r="I52" s="111"/>
      <c r="J52" s="100" t="s">
        <v>317</v>
      </c>
      <c r="K52" s="100"/>
      <c r="L52" s="100"/>
      <c r="M52" s="100"/>
    </row>
    <row r="53" spans="1:13" ht="14.25" thickBot="1">
      <c r="A53" s="79">
        <f>IF(B53="Code",1+MAX(A$5:A52),"")</f>
        <v>5</v>
      </c>
      <c r="B53" s="80" t="s">
        <v>254</v>
      </c>
      <c r="C53" s="80"/>
      <c r="D53" s="81" t="s">
        <v>255</v>
      </c>
      <c r="E53" s="193"/>
      <c r="F53" s="81" t="s">
        <v>256</v>
      </c>
      <c r="G53" s="81" t="s">
        <v>257</v>
      </c>
      <c r="H53" s="82" t="s">
        <v>253</v>
      </c>
      <c r="I53" s="82" t="s">
        <v>258</v>
      </c>
      <c r="J53" s="82" t="s">
        <v>316</v>
      </c>
      <c r="K53" s="83"/>
      <c r="L53" s="84" t="str">
        <f>IF(AND(ISNUMBER(I64),ISNUMBER(H64)),"OK","")</f>
        <v/>
      </c>
      <c r="M53" s="194"/>
    </row>
    <row r="54" spans="1:13">
      <c r="A54" s="79" t="str">
        <f>IF(B54="Code",1+MAX(A$5:A53),"")</f>
        <v/>
      </c>
      <c r="B54" s="87">
        <f>VLOOKUP(A53,BasicHeadings,2,0)</f>
        <v>1101115</v>
      </c>
      <c r="C54" s="88"/>
      <c r="D54" s="87" t="str">
        <f>VLOOKUP(B54,Step1EN,2,0)</f>
        <v>Pasta products</v>
      </c>
      <c r="E54" s="83">
        <v>1</v>
      </c>
      <c r="F54" s="16" t="str">
        <f>"Expenditure Value for "&amp;LatestYear</f>
        <v>Expenditure Value for 2009</v>
      </c>
      <c r="G54" s="16" t="s">
        <v>331</v>
      </c>
      <c r="H54" s="17">
        <f>LatestYear</f>
        <v>2009</v>
      </c>
      <c r="I54" s="17">
        <f>VLOOKUP(B54,LastYearEstimates,3,0)</f>
        <v>0</v>
      </c>
      <c r="J54" s="17" t="str">
        <f>Currency_Unit</f>
        <v>Ficty</v>
      </c>
      <c r="K54" s="83"/>
      <c r="L54" s="89"/>
      <c r="M54" s="16"/>
    </row>
    <row r="55" spans="1:13">
      <c r="A55" s="79" t="str">
        <f>IF(B55="Code",1+MAX(A$5:A54),"")</f>
        <v/>
      </c>
      <c r="B55" s="90"/>
      <c r="C55" s="91" t="s">
        <v>307</v>
      </c>
      <c r="D55" s="90"/>
      <c r="E55" s="83">
        <v>2</v>
      </c>
      <c r="F55" s="16"/>
      <c r="G55" s="16"/>
      <c r="H55" s="17"/>
      <c r="I55" s="17"/>
      <c r="J55" s="17" t="s">
        <v>317</v>
      </c>
      <c r="K55" s="83"/>
      <c r="L55" s="89"/>
      <c r="M55" s="16"/>
    </row>
    <row r="56" spans="1:13" ht="13.5" customHeight="1">
      <c r="A56" s="79" t="str">
        <f>IF(B56="Code",1+MAX(A$5:A55),"")</f>
        <v/>
      </c>
      <c r="B56" s="92"/>
      <c r="C56" s="211" t="s">
        <v>356</v>
      </c>
      <c r="D56" s="212"/>
      <c r="E56" s="83">
        <v>3</v>
      </c>
      <c r="F56" s="16"/>
      <c r="G56" s="16"/>
      <c r="H56" s="17"/>
      <c r="I56" s="18"/>
      <c r="J56" s="17" t="s">
        <v>317</v>
      </c>
      <c r="K56" s="83"/>
      <c r="L56" s="89"/>
      <c r="M56" s="16"/>
    </row>
    <row r="57" spans="1:13">
      <c r="A57" s="79" t="str">
        <f>IF(B57="Code",1+MAX(A$5:A56),"")</f>
        <v/>
      </c>
      <c r="B57" s="93"/>
      <c r="C57" s="213"/>
      <c r="D57" s="214"/>
      <c r="E57" s="83">
        <v>4</v>
      </c>
      <c r="F57" s="16"/>
      <c r="G57" s="16"/>
      <c r="H57" s="17"/>
      <c r="I57" s="17"/>
      <c r="J57" s="17" t="s">
        <v>317</v>
      </c>
      <c r="K57" s="83"/>
      <c r="L57" s="89"/>
      <c r="M57" s="16"/>
    </row>
    <row r="58" spans="1:13">
      <c r="A58" s="79" t="str">
        <f>IF(B58="Code",1+MAX(A$5:A57),"")</f>
        <v/>
      </c>
      <c r="B58" s="95" t="s">
        <v>355</v>
      </c>
      <c r="C58" s="109"/>
      <c r="D58" s="96" t="str">
        <f>IF(ISNUMBER(C58),VLOOKUP(C58,Approaches,2,0),"")</f>
        <v/>
      </c>
      <c r="E58" s="83">
        <v>5</v>
      </c>
      <c r="F58" s="16"/>
      <c r="G58" s="17"/>
      <c r="H58" s="110"/>
      <c r="I58" s="19"/>
      <c r="J58" s="17" t="s">
        <v>317</v>
      </c>
      <c r="K58" s="94"/>
      <c r="L58" s="89"/>
      <c r="M58" s="16"/>
    </row>
    <row r="59" spans="1:13">
      <c r="B59" s="95" t="s">
        <v>355</v>
      </c>
      <c r="C59" s="109"/>
      <c r="D59" s="93" t="str">
        <f>IF(ISNUMBER(C59),VLOOKUP(C59,Approaches,2,0),"")</f>
        <v/>
      </c>
      <c r="E59" s="83">
        <v>6</v>
      </c>
      <c r="F59" s="16"/>
      <c r="G59" s="17"/>
      <c r="H59" s="110"/>
      <c r="I59" s="19"/>
      <c r="J59" s="17"/>
      <c r="K59" s="94"/>
      <c r="L59" s="89"/>
      <c r="M59" s="16"/>
    </row>
    <row r="60" spans="1:13">
      <c r="B60" s="95" t="s">
        <v>355</v>
      </c>
      <c r="C60" s="109"/>
      <c r="D60" s="93" t="str">
        <f>IF(ISNUMBER(C60),VLOOKUP(C60,Approaches,2,0),"")</f>
        <v/>
      </c>
      <c r="E60" s="83">
        <v>7</v>
      </c>
      <c r="F60" s="16"/>
      <c r="G60" s="17"/>
      <c r="H60" s="110"/>
      <c r="I60" s="19"/>
      <c r="J60" s="17"/>
      <c r="K60" s="94"/>
      <c r="L60" s="89"/>
      <c r="M60" s="16"/>
    </row>
    <row r="61" spans="1:13">
      <c r="B61" s="95" t="s">
        <v>355</v>
      </c>
      <c r="C61" s="109"/>
      <c r="D61" s="93" t="str">
        <f>IF(ISNUMBER(C61),VLOOKUP(C61,Approaches,2,0),"")</f>
        <v/>
      </c>
      <c r="E61" s="83">
        <v>8</v>
      </c>
      <c r="F61" s="16"/>
      <c r="G61" s="17"/>
      <c r="H61" s="110"/>
      <c r="I61" s="19"/>
      <c r="J61" s="17"/>
      <c r="K61" s="94"/>
      <c r="L61" s="89"/>
      <c r="M61" s="16"/>
    </row>
    <row r="62" spans="1:13">
      <c r="B62" s="95" t="s">
        <v>355</v>
      </c>
      <c r="C62" s="109"/>
      <c r="D62" s="97" t="str">
        <f>IF(ISNUMBER(C62),VLOOKUP(C62,Approaches,2,0),"")</f>
        <v/>
      </c>
      <c r="E62" s="83">
        <v>9</v>
      </c>
      <c r="F62" s="16"/>
      <c r="G62" s="17"/>
      <c r="H62" s="110"/>
      <c r="I62" s="19"/>
      <c r="J62" s="17"/>
      <c r="K62" s="94"/>
      <c r="L62" s="89"/>
      <c r="M62" s="16"/>
    </row>
    <row r="63" spans="1:13" ht="14.25" thickBot="1">
      <c r="B63" s="98"/>
      <c r="C63" s="98"/>
      <c r="D63" s="93"/>
      <c r="E63" s="83">
        <v>10</v>
      </c>
      <c r="F63" s="16"/>
      <c r="G63" s="17"/>
      <c r="H63" s="110"/>
      <c r="I63" s="20"/>
      <c r="J63" s="17"/>
      <c r="K63" s="94"/>
      <c r="L63" s="89"/>
      <c r="M63" s="16"/>
    </row>
    <row r="64" spans="1:13" ht="14.25" thickBot="1">
      <c r="A64" s="79" t="str">
        <f>IF(B64="Code",1+MAX(A$5:A58),"")</f>
        <v/>
      </c>
      <c r="B64" s="99"/>
      <c r="C64" s="99"/>
      <c r="D64" s="99"/>
      <c r="E64" s="100"/>
      <c r="F64" s="101"/>
      <c r="G64" s="99" t="s">
        <v>259</v>
      </c>
      <c r="H64" s="102">
        <f>B54</f>
        <v>1101115</v>
      </c>
      <c r="I64" s="111"/>
      <c r="J64" s="100" t="s">
        <v>317</v>
      </c>
      <c r="K64" s="100"/>
      <c r="L64" s="100"/>
      <c r="M64" s="100"/>
    </row>
    <row r="65" spans="1:13" ht="14.25" thickBot="1">
      <c r="A65" s="79">
        <f>IF(B65="Code",1+MAX(A$5:A64),"")</f>
        <v>6</v>
      </c>
      <c r="B65" s="80" t="s">
        <v>254</v>
      </c>
      <c r="C65" s="80"/>
      <c r="D65" s="81" t="s">
        <v>255</v>
      </c>
      <c r="E65" s="193"/>
      <c r="F65" s="81" t="s">
        <v>256</v>
      </c>
      <c r="G65" s="81" t="s">
        <v>257</v>
      </c>
      <c r="H65" s="82" t="s">
        <v>253</v>
      </c>
      <c r="I65" s="82" t="s">
        <v>258</v>
      </c>
      <c r="J65" s="82" t="s">
        <v>316</v>
      </c>
      <c r="K65" s="83"/>
      <c r="L65" s="84" t="str">
        <f>IF(AND(ISNUMBER(I76),ISNUMBER(H76)),"OK","")</f>
        <v/>
      </c>
      <c r="M65" s="194"/>
    </row>
    <row r="66" spans="1:13">
      <c r="A66" s="79" t="str">
        <f>IF(B66="Code",1+MAX(A$5:A65),"")</f>
        <v/>
      </c>
      <c r="B66" s="87">
        <f>VLOOKUP(A65,BasicHeadings,2,0)</f>
        <v>1101121</v>
      </c>
      <c r="C66" s="88"/>
      <c r="D66" s="87" t="str">
        <f>VLOOKUP(B66,Step1EN,2,0)</f>
        <v>Beef and veal</v>
      </c>
      <c r="E66" s="83">
        <v>1</v>
      </c>
      <c r="F66" s="16" t="str">
        <f>"Expenditure Value for "&amp;LatestYear</f>
        <v>Expenditure Value for 2009</v>
      </c>
      <c r="G66" s="16" t="s">
        <v>331</v>
      </c>
      <c r="H66" s="17">
        <f>LatestYear</f>
        <v>2009</v>
      </c>
      <c r="I66" s="17">
        <f>VLOOKUP(B66,LastYearEstimates,3,0)</f>
        <v>0</v>
      </c>
      <c r="J66" s="17" t="str">
        <f>Currency_Unit</f>
        <v>Ficty</v>
      </c>
      <c r="K66" s="83"/>
      <c r="L66" s="89"/>
      <c r="M66" s="16"/>
    </row>
    <row r="67" spans="1:13">
      <c r="A67" s="79" t="str">
        <f>IF(B67="Code",1+MAX(A$5:A66),"")</f>
        <v/>
      </c>
      <c r="B67" s="90"/>
      <c r="C67" s="91" t="s">
        <v>307</v>
      </c>
      <c r="D67" s="90"/>
      <c r="E67" s="83">
        <v>2</v>
      </c>
      <c r="F67" s="16"/>
      <c r="G67" s="16"/>
      <c r="H67" s="17"/>
      <c r="I67" s="17"/>
      <c r="J67" s="17" t="s">
        <v>317</v>
      </c>
      <c r="K67" s="83"/>
      <c r="L67" s="89"/>
      <c r="M67" s="16"/>
    </row>
    <row r="68" spans="1:13" ht="13.5" customHeight="1">
      <c r="A68" s="79" t="str">
        <f>IF(B68="Code",1+MAX(A$5:A67),"")</f>
        <v/>
      </c>
      <c r="B68" s="92"/>
      <c r="C68" s="211" t="s">
        <v>356</v>
      </c>
      <c r="D68" s="212"/>
      <c r="E68" s="83">
        <v>3</v>
      </c>
      <c r="F68" s="16"/>
      <c r="G68" s="16"/>
      <c r="H68" s="17"/>
      <c r="I68" s="18"/>
      <c r="J68" s="17" t="s">
        <v>317</v>
      </c>
      <c r="K68" s="83"/>
      <c r="L68" s="89"/>
      <c r="M68" s="16"/>
    </row>
    <row r="69" spans="1:13">
      <c r="A69" s="79" t="str">
        <f>IF(B69="Code",1+MAX(A$5:A68),"")</f>
        <v/>
      </c>
      <c r="B69" s="93"/>
      <c r="C69" s="213"/>
      <c r="D69" s="214"/>
      <c r="E69" s="83">
        <v>4</v>
      </c>
      <c r="F69" s="16"/>
      <c r="G69" s="16"/>
      <c r="H69" s="17"/>
      <c r="I69" s="17"/>
      <c r="J69" s="17" t="s">
        <v>317</v>
      </c>
      <c r="K69" s="83"/>
      <c r="L69" s="89"/>
      <c r="M69" s="16"/>
    </row>
    <row r="70" spans="1:13">
      <c r="A70" s="79" t="str">
        <f>IF(B70="Code",1+MAX(A$5:A69),"")</f>
        <v/>
      </c>
      <c r="B70" s="95" t="s">
        <v>355</v>
      </c>
      <c r="C70" s="109"/>
      <c r="D70" s="96" t="str">
        <f>IF(ISNUMBER(C70),VLOOKUP(C70,Approaches,2,0),"")</f>
        <v/>
      </c>
      <c r="E70" s="83">
        <v>5</v>
      </c>
      <c r="F70" s="16"/>
      <c r="G70" s="17"/>
      <c r="H70" s="110"/>
      <c r="I70" s="19"/>
      <c r="J70" s="17" t="s">
        <v>317</v>
      </c>
      <c r="K70" s="94"/>
      <c r="L70" s="89"/>
      <c r="M70" s="16"/>
    </row>
    <row r="71" spans="1:13">
      <c r="B71" s="95" t="s">
        <v>355</v>
      </c>
      <c r="C71" s="109"/>
      <c r="D71" s="93" t="str">
        <f>IF(ISNUMBER(C71),VLOOKUP(C71,Approaches,2,0),"")</f>
        <v/>
      </c>
      <c r="E71" s="83">
        <v>6</v>
      </c>
      <c r="F71" s="16"/>
      <c r="G71" s="17"/>
      <c r="H71" s="110"/>
      <c r="I71" s="19"/>
      <c r="J71" s="17"/>
      <c r="K71" s="94"/>
      <c r="L71" s="89"/>
      <c r="M71" s="16"/>
    </row>
    <row r="72" spans="1:13">
      <c r="B72" s="95" t="s">
        <v>355</v>
      </c>
      <c r="C72" s="109"/>
      <c r="D72" s="93" t="str">
        <f>IF(ISNUMBER(C72),VLOOKUP(C72,Approaches,2,0),"")</f>
        <v/>
      </c>
      <c r="E72" s="83">
        <v>7</v>
      </c>
      <c r="F72" s="16"/>
      <c r="G72" s="17"/>
      <c r="H72" s="110"/>
      <c r="I72" s="19"/>
      <c r="J72" s="17"/>
      <c r="K72" s="94"/>
      <c r="L72" s="89"/>
      <c r="M72" s="16"/>
    </row>
    <row r="73" spans="1:13">
      <c r="B73" s="95" t="s">
        <v>355</v>
      </c>
      <c r="C73" s="109"/>
      <c r="D73" s="93" t="str">
        <f>IF(ISNUMBER(C73),VLOOKUP(C73,Approaches,2,0),"")</f>
        <v/>
      </c>
      <c r="E73" s="83">
        <v>8</v>
      </c>
      <c r="F73" s="16"/>
      <c r="G73" s="17"/>
      <c r="H73" s="110"/>
      <c r="I73" s="19"/>
      <c r="J73" s="17"/>
      <c r="K73" s="94"/>
      <c r="L73" s="89"/>
      <c r="M73" s="16"/>
    </row>
    <row r="74" spans="1:13">
      <c r="B74" s="95" t="s">
        <v>355</v>
      </c>
      <c r="C74" s="109"/>
      <c r="D74" s="97" t="str">
        <f>IF(ISNUMBER(C74),VLOOKUP(C74,Approaches,2,0),"")</f>
        <v/>
      </c>
      <c r="E74" s="83">
        <v>9</v>
      </c>
      <c r="F74" s="16"/>
      <c r="G74" s="17"/>
      <c r="H74" s="110"/>
      <c r="I74" s="19"/>
      <c r="J74" s="17"/>
      <c r="K74" s="94"/>
      <c r="L74" s="89"/>
      <c r="M74" s="16"/>
    </row>
    <row r="75" spans="1:13" ht="14.25" thickBot="1">
      <c r="B75" s="98"/>
      <c r="C75" s="98"/>
      <c r="D75" s="93"/>
      <c r="E75" s="83">
        <v>10</v>
      </c>
      <c r="F75" s="16"/>
      <c r="G75" s="17"/>
      <c r="H75" s="110"/>
      <c r="I75" s="20"/>
      <c r="J75" s="17"/>
      <c r="K75" s="94"/>
      <c r="L75" s="89"/>
      <c r="M75" s="16"/>
    </row>
    <row r="76" spans="1:13" ht="14.25" thickBot="1">
      <c r="A76" s="79" t="str">
        <f>IF(B76="Code",1+MAX(A$5:A70),"")</f>
        <v/>
      </c>
      <c r="B76" s="99"/>
      <c r="C76" s="99"/>
      <c r="D76" s="99"/>
      <c r="E76" s="100"/>
      <c r="F76" s="101"/>
      <c r="G76" s="99" t="s">
        <v>259</v>
      </c>
      <c r="H76" s="102">
        <f>B66</f>
        <v>1101121</v>
      </c>
      <c r="I76" s="111"/>
      <c r="J76" s="100" t="s">
        <v>317</v>
      </c>
      <c r="K76" s="100"/>
      <c r="L76" s="100"/>
      <c r="M76" s="100"/>
    </row>
    <row r="77" spans="1:13" ht="14.25" thickBot="1">
      <c r="A77" s="79">
        <f>IF(B77="Code",1+MAX(A$5:A76),"")</f>
        <v>7</v>
      </c>
      <c r="B77" s="80" t="s">
        <v>254</v>
      </c>
      <c r="C77" s="80"/>
      <c r="D77" s="81" t="s">
        <v>255</v>
      </c>
      <c r="E77" s="193"/>
      <c r="F77" s="81" t="s">
        <v>256</v>
      </c>
      <c r="G77" s="81" t="s">
        <v>257</v>
      </c>
      <c r="H77" s="82" t="s">
        <v>253</v>
      </c>
      <c r="I77" s="82" t="s">
        <v>258</v>
      </c>
      <c r="J77" s="82" t="s">
        <v>316</v>
      </c>
      <c r="K77" s="83"/>
      <c r="L77" s="84" t="str">
        <f>IF(AND(ISNUMBER(I88),ISNUMBER(H88)),"OK","")</f>
        <v/>
      </c>
      <c r="M77" s="194"/>
    </row>
    <row r="78" spans="1:13">
      <c r="A78" s="79" t="str">
        <f>IF(B78="Code",1+MAX(A$5:A77),"")</f>
        <v/>
      </c>
      <c r="B78" s="87">
        <f>VLOOKUP(A77,BasicHeadings,2,0)</f>
        <v>1101122</v>
      </c>
      <c r="C78" s="88"/>
      <c r="D78" s="87" t="str">
        <f>VLOOKUP(B78,Step1EN,2,0)</f>
        <v>Pork</v>
      </c>
      <c r="E78" s="83">
        <v>1</v>
      </c>
      <c r="F78" s="16" t="str">
        <f>"Expenditure Value for "&amp;LatestYear</f>
        <v>Expenditure Value for 2009</v>
      </c>
      <c r="G78" s="16" t="s">
        <v>331</v>
      </c>
      <c r="H78" s="17">
        <f>LatestYear</f>
        <v>2009</v>
      </c>
      <c r="I78" s="17">
        <f>VLOOKUP(B78,LastYearEstimates,3,0)</f>
        <v>0</v>
      </c>
      <c r="J78" s="17" t="str">
        <f>Currency_Unit</f>
        <v>Ficty</v>
      </c>
      <c r="K78" s="83"/>
      <c r="L78" s="89"/>
      <c r="M78" s="16"/>
    </row>
    <row r="79" spans="1:13">
      <c r="A79" s="79" t="str">
        <f>IF(B79="Code",1+MAX(A$5:A78),"")</f>
        <v/>
      </c>
      <c r="B79" s="90"/>
      <c r="C79" s="91" t="s">
        <v>307</v>
      </c>
      <c r="D79" s="90"/>
      <c r="E79" s="83">
        <v>2</v>
      </c>
      <c r="F79" s="16"/>
      <c r="G79" s="16"/>
      <c r="H79" s="17"/>
      <c r="I79" s="17"/>
      <c r="J79" s="17" t="s">
        <v>317</v>
      </c>
      <c r="K79" s="83"/>
      <c r="L79" s="89"/>
      <c r="M79" s="16"/>
    </row>
    <row r="80" spans="1:13" ht="13.5" customHeight="1">
      <c r="A80" s="79" t="str">
        <f>IF(B80="Code",1+MAX(A$5:A79),"")</f>
        <v/>
      </c>
      <c r="B80" s="92"/>
      <c r="C80" s="211" t="s">
        <v>356</v>
      </c>
      <c r="D80" s="212"/>
      <c r="E80" s="83">
        <v>3</v>
      </c>
      <c r="F80" s="16"/>
      <c r="G80" s="16"/>
      <c r="H80" s="17"/>
      <c r="I80" s="18"/>
      <c r="J80" s="17" t="s">
        <v>317</v>
      </c>
      <c r="K80" s="83"/>
      <c r="L80" s="89"/>
      <c r="M80" s="16"/>
    </row>
    <row r="81" spans="1:13">
      <c r="A81" s="79" t="str">
        <f>IF(B81="Code",1+MAX(A$5:A80),"")</f>
        <v/>
      </c>
      <c r="B81" s="93"/>
      <c r="C81" s="213"/>
      <c r="D81" s="214"/>
      <c r="E81" s="83">
        <v>4</v>
      </c>
      <c r="F81" s="16"/>
      <c r="G81" s="16"/>
      <c r="H81" s="17"/>
      <c r="I81" s="17"/>
      <c r="J81" s="17" t="s">
        <v>317</v>
      </c>
      <c r="K81" s="83"/>
      <c r="L81" s="89"/>
      <c r="M81" s="16"/>
    </row>
    <row r="82" spans="1:13">
      <c r="A82" s="79" t="str">
        <f>IF(B82="Code",1+MAX(A$5:A81),"")</f>
        <v/>
      </c>
      <c r="B82" s="95" t="s">
        <v>355</v>
      </c>
      <c r="C82" s="109"/>
      <c r="D82" s="96" t="str">
        <f>IF(ISNUMBER(C82),VLOOKUP(C82,Approaches,2,0),"")</f>
        <v/>
      </c>
      <c r="E82" s="83">
        <v>5</v>
      </c>
      <c r="F82" s="16"/>
      <c r="G82" s="17"/>
      <c r="H82" s="110"/>
      <c r="I82" s="19"/>
      <c r="J82" s="17" t="s">
        <v>317</v>
      </c>
      <c r="K82" s="94"/>
      <c r="L82" s="89"/>
      <c r="M82" s="16"/>
    </row>
    <row r="83" spans="1:13">
      <c r="B83" s="95" t="s">
        <v>355</v>
      </c>
      <c r="C83" s="109"/>
      <c r="D83" s="93" t="str">
        <f>IF(ISNUMBER(C83),VLOOKUP(C83,Approaches,2,0),"")</f>
        <v/>
      </c>
      <c r="E83" s="83">
        <v>6</v>
      </c>
      <c r="F83" s="16"/>
      <c r="G83" s="17"/>
      <c r="H83" s="110"/>
      <c r="I83" s="19"/>
      <c r="J83" s="17"/>
      <c r="K83" s="94"/>
      <c r="L83" s="89"/>
      <c r="M83" s="16"/>
    </row>
    <row r="84" spans="1:13">
      <c r="B84" s="95" t="s">
        <v>355</v>
      </c>
      <c r="C84" s="109"/>
      <c r="D84" s="93" t="str">
        <f>IF(ISNUMBER(C84),VLOOKUP(C84,Approaches,2,0),"")</f>
        <v/>
      </c>
      <c r="E84" s="83">
        <v>7</v>
      </c>
      <c r="F84" s="16"/>
      <c r="G84" s="17"/>
      <c r="H84" s="110"/>
      <c r="I84" s="19"/>
      <c r="J84" s="17"/>
      <c r="K84" s="94"/>
      <c r="L84" s="89"/>
      <c r="M84" s="16"/>
    </row>
    <row r="85" spans="1:13">
      <c r="B85" s="95" t="s">
        <v>355</v>
      </c>
      <c r="C85" s="109"/>
      <c r="D85" s="93" t="str">
        <f>IF(ISNUMBER(C85),VLOOKUP(C85,Approaches,2,0),"")</f>
        <v/>
      </c>
      <c r="E85" s="83">
        <v>8</v>
      </c>
      <c r="F85" s="16"/>
      <c r="G85" s="17"/>
      <c r="H85" s="110"/>
      <c r="I85" s="19"/>
      <c r="J85" s="17"/>
      <c r="K85" s="94"/>
      <c r="L85" s="89"/>
      <c r="M85" s="16"/>
    </row>
    <row r="86" spans="1:13">
      <c r="B86" s="95" t="s">
        <v>355</v>
      </c>
      <c r="C86" s="109"/>
      <c r="D86" s="97" t="str">
        <f>IF(ISNUMBER(C86),VLOOKUP(C86,Approaches,2,0),"")</f>
        <v/>
      </c>
      <c r="E86" s="83">
        <v>9</v>
      </c>
      <c r="F86" s="16"/>
      <c r="G86" s="17"/>
      <c r="H86" s="110"/>
      <c r="I86" s="19"/>
      <c r="J86" s="17"/>
      <c r="K86" s="94"/>
      <c r="L86" s="89"/>
      <c r="M86" s="16"/>
    </row>
    <row r="87" spans="1:13" ht="14.25" thickBot="1">
      <c r="B87" s="98"/>
      <c r="C87" s="98"/>
      <c r="D87" s="93"/>
      <c r="E87" s="83">
        <v>10</v>
      </c>
      <c r="F87" s="16"/>
      <c r="G87" s="17"/>
      <c r="H87" s="110"/>
      <c r="I87" s="20"/>
      <c r="J87" s="17"/>
      <c r="K87" s="94"/>
      <c r="L87" s="89"/>
      <c r="M87" s="16"/>
    </row>
    <row r="88" spans="1:13" ht="14.25" thickBot="1">
      <c r="A88" s="79" t="str">
        <f>IF(B88="Code",1+MAX(A$5:A82),"")</f>
        <v/>
      </c>
      <c r="B88" s="99"/>
      <c r="C88" s="99"/>
      <c r="D88" s="99"/>
      <c r="E88" s="100"/>
      <c r="F88" s="101"/>
      <c r="G88" s="99" t="s">
        <v>259</v>
      </c>
      <c r="H88" s="102">
        <f>B78</f>
        <v>1101122</v>
      </c>
      <c r="I88" s="111"/>
      <c r="J88" s="100" t="s">
        <v>317</v>
      </c>
      <c r="K88" s="100"/>
      <c r="L88" s="100"/>
      <c r="M88" s="100"/>
    </row>
    <row r="89" spans="1:13" ht="14.25" thickBot="1">
      <c r="A89" s="79">
        <f>IF(B89="Code",1+MAX(A$5:A88),"")</f>
        <v>8</v>
      </c>
      <c r="B89" s="80" t="s">
        <v>254</v>
      </c>
      <c r="C89" s="80"/>
      <c r="D89" s="81" t="s">
        <v>255</v>
      </c>
      <c r="E89" s="193"/>
      <c r="F89" s="81" t="s">
        <v>256</v>
      </c>
      <c r="G89" s="81" t="s">
        <v>257</v>
      </c>
      <c r="H89" s="82" t="s">
        <v>253</v>
      </c>
      <c r="I89" s="82" t="s">
        <v>258</v>
      </c>
      <c r="J89" s="82" t="s">
        <v>316</v>
      </c>
      <c r="K89" s="83"/>
      <c r="L89" s="84" t="str">
        <f>IF(AND(ISNUMBER(I100),ISNUMBER(H100)),"OK","")</f>
        <v/>
      </c>
      <c r="M89" s="194"/>
    </row>
    <row r="90" spans="1:13">
      <c r="A90" s="79" t="str">
        <f>IF(B90="Code",1+MAX(A$5:A89),"")</f>
        <v/>
      </c>
      <c r="B90" s="87">
        <f>VLOOKUP(A89,BasicHeadings,2,0)</f>
        <v>1101123</v>
      </c>
      <c r="C90" s="88"/>
      <c r="D90" s="87" t="str">
        <f>VLOOKUP(B90,Step1EN,2,0)</f>
        <v>Lamb, mutton and goat</v>
      </c>
      <c r="E90" s="83">
        <v>1</v>
      </c>
      <c r="F90" s="16" t="str">
        <f>"Expenditure Value for "&amp;LatestYear</f>
        <v>Expenditure Value for 2009</v>
      </c>
      <c r="G90" s="16" t="s">
        <v>331</v>
      </c>
      <c r="H90" s="17">
        <f>LatestYear</f>
        <v>2009</v>
      </c>
      <c r="I90" s="17">
        <f>VLOOKUP(B90,LastYearEstimates,3,0)</f>
        <v>0</v>
      </c>
      <c r="J90" s="17" t="str">
        <f>Currency_Unit</f>
        <v>Ficty</v>
      </c>
      <c r="K90" s="83"/>
      <c r="L90" s="89"/>
      <c r="M90" s="16"/>
    </row>
    <row r="91" spans="1:13">
      <c r="A91" s="79" t="str">
        <f>IF(B91="Code",1+MAX(A$5:A90),"")</f>
        <v/>
      </c>
      <c r="B91" s="90"/>
      <c r="C91" s="91" t="s">
        <v>307</v>
      </c>
      <c r="D91" s="90"/>
      <c r="E91" s="83">
        <v>2</v>
      </c>
      <c r="F91" s="16"/>
      <c r="G91" s="16"/>
      <c r="H91" s="17"/>
      <c r="I91" s="17"/>
      <c r="J91" s="17" t="s">
        <v>317</v>
      </c>
      <c r="K91" s="83"/>
      <c r="L91" s="89"/>
      <c r="M91" s="16"/>
    </row>
    <row r="92" spans="1:13" ht="13.5" customHeight="1">
      <c r="A92" s="79" t="str">
        <f>IF(B92="Code",1+MAX(A$5:A91),"")</f>
        <v/>
      </c>
      <c r="B92" s="92"/>
      <c r="C92" s="211" t="s">
        <v>356</v>
      </c>
      <c r="D92" s="212"/>
      <c r="E92" s="83">
        <v>3</v>
      </c>
      <c r="F92" s="16"/>
      <c r="G92" s="16"/>
      <c r="H92" s="17"/>
      <c r="I92" s="18"/>
      <c r="J92" s="17" t="s">
        <v>317</v>
      </c>
      <c r="K92" s="83"/>
      <c r="L92" s="89"/>
      <c r="M92" s="16"/>
    </row>
    <row r="93" spans="1:13">
      <c r="A93" s="79" t="str">
        <f>IF(B93="Code",1+MAX(A$5:A92),"")</f>
        <v/>
      </c>
      <c r="B93" s="93"/>
      <c r="C93" s="213"/>
      <c r="D93" s="214"/>
      <c r="E93" s="83">
        <v>4</v>
      </c>
      <c r="F93" s="16"/>
      <c r="G93" s="16"/>
      <c r="H93" s="17"/>
      <c r="I93" s="17"/>
      <c r="J93" s="17" t="s">
        <v>317</v>
      </c>
      <c r="K93" s="83"/>
      <c r="L93" s="89"/>
      <c r="M93" s="16"/>
    </row>
    <row r="94" spans="1:13">
      <c r="A94" s="79" t="str">
        <f>IF(B94="Code",1+MAX(A$5:A93),"")</f>
        <v/>
      </c>
      <c r="B94" s="95" t="s">
        <v>355</v>
      </c>
      <c r="C94" s="109"/>
      <c r="D94" s="96" t="str">
        <f>IF(ISNUMBER(C94),VLOOKUP(C94,Approaches,2,0),"")</f>
        <v/>
      </c>
      <c r="E94" s="83">
        <v>5</v>
      </c>
      <c r="F94" s="16"/>
      <c r="G94" s="17"/>
      <c r="H94" s="110"/>
      <c r="I94" s="19"/>
      <c r="J94" s="17" t="s">
        <v>317</v>
      </c>
      <c r="K94" s="94"/>
      <c r="L94" s="89"/>
      <c r="M94" s="16"/>
    </row>
    <row r="95" spans="1:13">
      <c r="B95" s="95" t="s">
        <v>355</v>
      </c>
      <c r="C95" s="109"/>
      <c r="D95" s="93" t="str">
        <f>IF(ISNUMBER(C95),VLOOKUP(C95,Approaches,2,0),"")</f>
        <v/>
      </c>
      <c r="E95" s="83">
        <v>6</v>
      </c>
      <c r="F95" s="16"/>
      <c r="G95" s="17"/>
      <c r="H95" s="110"/>
      <c r="I95" s="19"/>
      <c r="J95" s="17"/>
      <c r="K95" s="94"/>
      <c r="L95" s="89"/>
      <c r="M95" s="16"/>
    </row>
    <row r="96" spans="1:13">
      <c r="B96" s="95" t="s">
        <v>355</v>
      </c>
      <c r="C96" s="109"/>
      <c r="D96" s="93" t="str">
        <f>IF(ISNUMBER(C96),VLOOKUP(C96,Approaches,2,0),"")</f>
        <v/>
      </c>
      <c r="E96" s="83">
        <v>7</v>
      </c>
      <c r="F96" s="16"/>
      <c r="G96" s="17"/>
      <c r="H96" s="110"/>
      <c r="I96" s="19"/>
      <c r="J96" s="17"/>
      <c r="K96" s="94"/>
      <c r="L96" s="89"/>
      <c r="M96" s="16"/>
    </row>
    <row r="97" spans="1:13">
      <c r="B97" s="95" t="s">
        <v>355</v>
      </c>
      <c r="C97" s="109"/>
      <c r="D97" s="93" t="str">
        <f>IF(ISNUMBER(C97),VLOOKUP(C97,Approaches,2,0),"")</f>
        <v/>
      </c>
      <c r="E97" s="83">
        <v>8</v>
      </c>
      <c r="F97" s="16"/>
      <c r="G97" s="17"/>
      <c r="H97" s="110"/>
      <c r="I97" s="19"/>
      <c r="J97" s="17"/>
      <c r="K97" s="94"/>
      <c r="L97" s="89"/>
      <c r="M97" s="16"/>
    </row>
    <row r="98" spans="1:13">
      <c r="B98" s="95" t="s">
        <v>355</v>
      </c>
      <c r="C98" s="109"/>
      <c r="D98" s="97" t="str">
        <f>IF(ISNUMBER(C98),VLOOKUP(C98,Approaches,2,0),"")</f>
        <v/>
      </c>
      <c r="E98" s="83">
        <v>9</v>
      </c>
      <c r="F98" s="16"/>
      <c r="G98" s="17"/>
      <c r="H98" s="110"/>
      <c r="I98" s="19"/>
      <c r="J98" s="17"/>
      <c r="K98" s="94"/>
      <c r="L98" s="89"/>
      <c r="M98" s="16"/>
    </row>
    <row r="99" spans="1:13" ht="14.25" thickBot="1">
      <c r="B99" s="98"/>
      <c r="C99" s="98"/>
      <c r="D99" s="93"/>
      <c r="E99" s="83">
        <v>10</v>
      </c>
      <c r="F99" s="16"/>
      <c r="G99" s="17"/>
      <c r="H99" s="110"/>
      <c r="I99" s="20"/>
      <c r="J99" s="17"/>
      <c r="K99" s="94"/>
      <c r="L99" s="89"/>
      <c r="M99" s="16"/>
    </row>
    <row r="100" spans="1:13" ht="14.25" thickBot="1">
      <c r="A100" s="79" t="str">
        <f>IF(B100="Code",1+MAX(A$5:A94),"")</f>
        <v/>
      </c>
      <c r="B100" s="99"/>
      <c r="C100" s="99"/>
      <c r="D100" s="99"/>
      <c r="E100" s="100"/>
      <c r="F100" s="101"/>
      <c r="G100" s="99" t="s">
        <v>259</v>
      </c>
      <c r="H100" s="102">
        <f>B90</f>
        <v>1101123</v>
      </c>
      <c r="I100" s="111"/>
      <c r="J100" s="100" t="s">
        <v>317</v>
      </c>
      <c r="K100" s="100"/>
      <c r="L100" s="100"/>
      <c r="M100" s="100"/>
    </row>
    <row r="101" spans="1:13" ht="14.25" thickBot="1">
      <c r="A101" s="79">
        <f>IF(B101="Code",1+MAX(A$5:A100),"")</f>
        <v>9</v>
      </c>
      <c r="B101" s="80" t="s">
        <v>254</v>
      </c>
      <c r="C101" s="80"/>
      <c r="D101" s="81" t="s">
        <v>255</v>
      </c>
      <c r="E101" s="193"/>
      <c r="F101" s="81" t="s">
        <v>256</v>
      </c>
      <c r="G101" s="81" t="s">
        <v>257</v>
      </c>
      <c r="H101" s="82" t="s">
        <v>253</v>
      </c>
      <c r="I101" s="82" t="s">
        <v>258</v>
      </c>
      <c r="J101" s="82" t="s">
        <v>316</v>
      </c>
      <c r="K101" s="83"/>
      <c r="L101" s="84" t="str">
        <f>IF(AND(ISNUMBER(I112),ISNUMBER(H112)),"OK","")</f>
        <v/>
      </c>
      <c r="M101" s="194"/>
    </row>
    <row r="102" spans="1:13">
      <c r="A102" s="79" t="str">
        <f>IF(B102="Code",1+MAX(A$5:A101),"")</f>
        <v/>
      </c>
      <c r="B102" s="87">
        <f>VLOOKUP(A101,BasicHeadings,2,0)</f>
        <v>1101124</v>
      </c>
      <c r="C102" s="88"/>
      <c r="D102" s="87" t="str">
        <f>VLOOKUP(B102,Step1EN,2,0)</f>
        <v>Poultry</v>
      </c>
      <c r="E102" s="83">
        <v>1</v>
      </c>
      <c r="F102" s="16" t="str">
        <f>"Expenditure Value for "&amp;LatestYear</f>
        <v>Expenditure Value for 2009</v>
      </c>
      <c r="G102" s="16" t="s">
        <v>331</v>
      </c>
      <c r="H102" s="17">
        <f>LatestYear</f>
        <v>2009</v>
      </c>
      <c r="I102" s="17">
        <f>VLOOKUP(B102,LastYearEstimates,3,0)</f>
        <v>0</v>
      </c>
      <c r="J102" s="17" t="str">
        <f>Currency_Unit</f>
        <v>Ficty</v>
      </c>
      <c r="K102" s="83"/>
      <c r="L102" s="89"/>
      <c r="M102" s="16"/>
    </row>
    <row r="103" spans="1:13">
      <c r="A103" s="79" t="str">
        <f>IF(B103="Code",1+MAX(A$5:A102),"")</f>
        <v/>
      </c>
      <c r="B103" s="90"/>
      <c r="C103" s="91" t="s">
        <v>307</v>
      </c>
      <c r="D103" s="90"/>
      <c r="E103" s="83">
        <v>2</v>
      </c>
      <c r="F103" s="16"/>
      <c r="G103" s="16"/>
      <c r="H103" s="17"/>
      <c r="I103" s="17"/>
      <c r="J103" s="17" t="s">
        <v>317</v>
      </c>
      <c r="K103" s="83"/>
      <c r="L103" s="89"/>
      <c r="M103" s="16"/>
    </row>
    <row r="104" spans="1:13" ht="13.5" customHeight="1">
      <c r="A104" s="79" t="str">
        <f>IF(B104="Code",1+MAX(A$5:A103),"")</f>
        <v/>
      </c>
      <c r="B104" s="92"/>
      <c r="C104" s="211" t="s">
        <v>356</v>
      </c>
      <c r="D104" s="212"/>
      <c r="E104" s="83">
        <v>3</v>
      </c>
      <c r="F104" s="16"/>
      <c r="G104" s="16"/>
      <c r="H104" s="17"/>
      <c r="I104" s="18"/>
      <c r="J104" s="17" t="s">
        <v>317</v>
      </c>
      <c r="K104" s="83"/>
      <c r="L104" s="89"/>
      <c r="M104" s="16"/>
    </row>
    <row r="105" spans="1:13">
      <c r="A105" s="79" t="str">
        <f>IF(B105="Code",1+MAX(A$5:A104),"")</f>
        <v/>
      </c>
      <c r="B105" s="93"/>
      <c r="C105" s="213"/>
      <c r="D105" s="214"/>
      <c r="E105" s="83">
        <v>4</v>
      </c>
      <c r="F105" s="16"/>
      <c r="G105" s="16"/>
      <c r="H105" s="17"/>
      <c r="I105" s="17"/>
      <c r="J105" s="17" t="s">
        <v>317</v>
      </c>
      <c r="K105" s="83"/>
      <c r="L105" s="89"/>
      <c r="M105" s="16"/>
    </row>
    <row r="106" spans="1:13">
      <c r="A106" s="79" t="str">
        <f>IF(B106="Code",1+MAX(A$5:A105),"")</f>
        <v/>
      </c>
      <c r="B106" s="95" t="s">
        <v>355</v>
      </c>
      <c r="C106" s="109"/>
      <c r="D106" s="96" t="str">
        <f>IF(ISNUMBER(C106),VLOOKUP(C106,Approaches,2,0),"")</f>
        <v/>
      </c>
      <c r="E106" s="83">
        <v>5</v>
      </c>
      <c r="F106" s="16"/>
      <c r="G106" s="17"/>
      <c r="H106" s="110"/>
      <c r="I106" s="19"/>
      <c r="J106" s="17" t="s">
        <v>317</v>
      </c>
      <c r="K106" s="94"/>
      <c r="L106" s="89"/>
      <c r="M106" s="16"/>
    </row>
    <row r="107" spans="1:13">
      <c r="B107" s="95" t="s">
        <v>355</v>
      </c>
      <c r="C107" s="109"/>
      <c r="D107" s="93" t="str">
        <f>IF(ISNUMBER(C107),VLOOKUP(C107,Approaches,2,0),"")</f>
        <v/>
      </c>
      <c r="E107" s="83">
        <v>6</v>
      </c>
      <c r="F107" s="16"/>
      <c r="G107" s="17"/>
      <c r="H107" s="110"/>
      <c r="I107" s="19"/>
      <c r="J107" s="17"/>
      <c r="K107" s="94"/>
      <c r="L107" s="89"/>
      <c r="M107" s="16"/>
    </row>
    <row r="108" spans="1:13">
      <c r="B108" s="95" t="s">
        <v>355</v>
      </c>
      <c r="C108" s="109"/>
      <c r="D108" s="93" t="str">
        <f>IF(ISNUMBER(C108),VLOOKUP(C108,Approaches,2,0),"")</f>
        <v/>
      </c>
      <c r="E108" s="83">
        <v>7</v>
      </c>
      <c r="F108" s="16"/>
      <c r="G108" s="17"/>
      <c r="H108" s="110"/>
      <c r="I108" s="19"/>
      <c r="J108" s="17"/>
      <c r="K108" s="94"/>
      <c r="L108" s="89"/>
      <c r="M108" s="16"/>
    </row>
    <row r="109" spans="1:13">
      <c r="B109" s="95" t="s">
        <v>355</v>
      </c>
      <c r="C109" s="109"/>
      <c r="D109" s="93" t="str">
        <f>IF(ISNUMBER(C109),VLOOKUP(C109,Approaches,2,0),"")</f>
        <v/>
      </c>
      <c r="E109" s="83">
        <v>8</v>
      </c>
      <c r="F109" s="16"/>
      <c r="G109" s="17"/>
      <c r="H109" s="110"/>
      <c r="I109" s="19"/>
      <c r="J109" s="17"/>
      <c r="K109" s="94"/>
      <c r="L109" s="89"/>
      <c r="M109" s="16"/>
    </row>
    <row r="110" spans="1:13">
      <c r="B110" s="95" t="s">
        <v>355</v>
      </c>
      <c r="C110" s="109"/>
      <c r="D110" s="97" t="str">
        <f>IF(ISNUMBER(C110),VLOOKUP(C110,Approaches,2,0),"")</f>
        <v/>
      </c>
      <c r="E110" s="83">
        <v>9</v>
      </c>
      <c r="F110" s="16"/>
      <c r="G110" s="17"/>
      <c r="H110" s="110"/>
      <c r="I110" s="19"/>
      <c r="J110" s="17"/>
      <c r="K110" s="94"/>
      <c r="L110" s="89"/>
      <c r="M110" s="16"/>
    </row>
    <row r="111" spans="1:13" ht="14.25" thickBot="1">
      <c r="B111" s="98"/>
      <c r="C111" s="98"/>
      <c r="D111" s="93"/>
      <c r="E111" s="83">
        <v>10</v>
      </c>
      <c r="F111" s="16"/>
      <c r="G111" s="17"/>
      <c r="H111" s="110"/>
      <c r="I111" s="20"/>
      <c r="J111" s="17"/>
      <c r="K111" s="94"/>
      <c r="L111" s="89"/>
      <c r="M111" s="16"/>
    </row>
    <row r="112" spans="1:13" ht="14.25" thickBot="1">
      <c r="A112" s="79" t="str">
        <f>IF(B112="Code",1+MAX(A$5:A106),"")</f>
        <v/>
      </c>
      <c r="B112" s="99"/>
      <c r="C112" s="99"/>
      <c r="D112" s="99"/>
      <c r="E112" s="100"/>
      <c r="F112" s="101"/>
      <c r="G112" s="99" t="s">
        <v>259</v>
      </c>
      <c r="H112" s="102">
        <f>B102</f>
        <v>1101124</v>
      </c>
      <c r="I112" s="111"/>
      <c r="J112" s="100" t="s">
        <v>317</v>
      </c>
      <c r="K112" s="100"/>
      <c r="L112" s="100"/>
      <c r="M112" s="100"/>
    </row>
    <row r="113" spans="1:13" ht="14.25" thickBot="1">
      <c r="A113" s="79">
        <f>IF(B113="Code",1+MAX(A$5:A112),"")</f>
        <v>10</v>
      </c>
      <c r="B113" s="80" t="s">
        <v>254</v>
      </c>
      <c r="C113" s="80"/>
      <c r="D113" s="81" t="s">
        <v>255</v>
      </c>
      <c r="E113" s="193"/>
      <c r="F113" s="81" t="s">
        <v>256</v>
      </c>
      <c r="G113" s="81" t="s">
        <v>257</v>
      </c>
      <c r="H113" s="82" t="s">
        <v>253</v>
      </c>
      <c r="I113" s="82" t="s">
        <v>258</v>
      </c>
      <c r="J113" s="82" t="s">
        <v>316</v>
      </c>
      <c r="K113" s="83"/>
      <c r="L113" s="84" t="str">
        <f>IF(AND(ISNUMBER(I124),ISNUMBER(H124)),"OK","")</f>
        <v/>
      </c>
      <c r="M113" s="194"/>
    </row>
    <row r="114" spans="1:13">
      <c r="A114" s="79" t="str">
        <f>IF(B114="Code",1+MAX(A$5:A113),"")</f>
        <v/>
      </c>
      <c r="B114" s="87">
        <f>VLOOKUP(A113,BasicHeadings,2,0)</f>
        <v>1101125</v>
      </c>
      <c r="C114" s="88"/>
      <c r="D114" s="87" t="str">
        <f>VLOOKUP(B114,Step1EN,2,0)</f>
        <v>Other meats and meat preparations</v>
      </c>
      <c r="E114" s="83">
        <v>1</v>
      </c>
      <c r="F114" s="16" t="str">
        <f>"Expenditure Value for "&amp;LatestYear</f>
        <v>Expenditure Value for 2009</v>
      </c>
      <c r="G114" s="16" t="s">
        <v>331</v>
      </c>
      <c r="H114" s="17">
        <f>LatestYear</f>
        <v>2009</v>
      </c>
      <c r="I114" s="17">
        <f>VLOOKUP(B114,LastYearEstimates,3,0)</f>
        <v>0</v>
      </c>
      <c r="J114" s="17" t="str">
        <f>Currency_Unit</f>
        <v>Ficty</v>
      </c>
      <c r="K114" s="83"/>
      <c r="L114" s="89"/>
      <c r="M114" s="16"/>
    </row>
    <row r="115" spans="1:13">
      <c r="A115" s="79" t="str">
        <f>IF(B115="Code",1+MAX(A$5:A114),"")</f>
        <v/>
      </c>
      <c r="B115" s="90"/>
      <c r="C115" s="91" t="s">
        <v>307</v>
      </c>
      <c r="D115" s="90"/>
      <c r="E115" s="83">
        <v>2</v>
      </c>
      <c r="F115" s="16"/>
      <c r="G115" s="16"/>
      <c r="H115" s="17"/>
      <c r="I115" s="17"/>
      <c r="J115" s="17" t="s">
        <v>317</v>
      </c>
      <c r="K115" s="83"/>
      <c r="L115" s="89"/>
      <c r="M115" s="16"/>
    </row>
    <row r="116" spans="1:13" ht="13.5" customHeight="1">
      <c r="A116" s="79" t="str">
        <f>IF(B116="Code",1+MAX(A$5:A115),"")</f>
        <v/>
      </c>
      <c r="B116" s="92"/>
      <c r="C116" s="211" t="s">
        <v>356</v>
      </c>
      <c r="D116" s="212"/>
      <c r="E116" s="83">
        <v>3</v>
      </c>
      <c r="F116" s="16"/>
      <c r="G116" s="16"/>
      <c r="H116" s="17"/>
      <c r="I116" s="18"/>
      <c r="J116" s="17" t="s">
        <v>317</v>
      </c>
      <c r="K116" s="83"/>
      <c r="L116" s="89"/>
      <c r="M116" s="16"/>
    </row>
    <row r="117" spans="1:13">
      <c r="A117" s="79" t="str">
        <f>IF(B117="Code",1+MAX(A$5:A116),"")</f>
        <v/>
      </c>
      <c r="B117" s="93"/>
      <c r="C117" s="213"/>
      <c r="D117" s="214"/>
      <c r="E117" s="83">
        <v>4</v>
      </c>
      <c r="F117" s="16"/>
      <c r="G117" s="16"/>
      <c r="H117" s="17"/>
      <c r="I117" s="17"/>
      <c r="J117" s="17" t="s">
        <v>317</v>
      </c>
      <c r="K117" s="83"/>
      <c r="L117" s="89"/>
      <c r="M117" s="16"/>
    </row>
    <row r="118" spans="1:13">
      <c r="A118" s="79" t="str">
        <f>IF(B118="Code",1+MAX(A$5:A117),"")</f>
        <v/>
      </c>
      <c r="B118" s="95" t="s">
        <v>355</v>
      </c>
      <c r="C118" s="109"/>
      <c r="D118" s="96" t="str">
        <f>IF(ISNUMBER(C118),VLOOKUP(C118,Approaches,2,0),"")</f>
        <v/>
      </c>
      <c r="E118" s="83">
        <v>5</v>
      </c>
      <c r="F118" s="16"/>
      <c r="G118" s="17"/>
      <c r="H118" s="110"/>
      <c r="I118" s="19"/>
      <c r="J118" s="17" t="s">
        <v>317</v>
      </c>
      <c r="K118" s="94"/>
      <c r="L118" s="89"/>
      <c r="M118" s="16"/>
    </row>
    <row r="119" spans="1:13">
      <c r="B119" s="95" t="s">
        <v>355</v>
      </c>
      <c r="C119" s="109"/>
      <c r="D119" s="93" t="str">
        <f>IF(ISNUMBER(C119),VLOOKUP(C119,Approaches,2,0),"")</f>
        <v/>
      </c>
      <c r="E119" s="83">
        <v>6</v>
      </c>
      <c r="F119" s="16"/>
      <c r="G119" s="17"/>
      <c r="H119" s="110"/>
      <c r="I119" s="19"/>
      <c r="J119" s="17"/>
      <c r="K119" s="94"/>
      <c r="L119" s="89"/>
      <c r="M119" s="16"/>
    </row>
    <row r="120" spans="1:13">
      <c r="B120" s="95" t="s">
        <v>355</v>
      </c>
      <c r="C120" s="109"/>
      <c r="D120" s="93" t="str">
        <f>IF(ISNUMBER(C120),VLOOKUP(C120,Approaches,2,0),"")</f>
        <v/>
      </c>
      <c r="E120" s="83">
        <v>7</v>
      </c>
      <c r="F120" s="16"/>
      <c r="G120" s="17"/>
      <c r="H120" s="110"/>
      <c r="I120" s="19"/>
      <c r="J120" s="17"/>
      <c r="K120" s="94"/>
      <c r="L120" s="89"/>
      <c r="M120" s="16"/>
    </row>
    <row r="121" spans="1:13">
      <c r="B121" s="95" t="s">
        <v>355</v>
      </c>
      <c r="C121" s="109"/>
      <c r="D121" s="93" t="str">
        <f>IF(ISNUMBER(C121),VLOOKUP(C121,Approaches,2,0),"")</f>
        <v/>
      </c>
      <c r="E121" s="83">
        <v>8</v>
      </c>
      <c r="F121" s="16"/>
      <c r="G121" s="17"/>
      <c r="H121" s="110"/>
      <c r="I121" s="19"/>
      <c r="J121" s="17"/>
      <c r="K121" s="94"/>
      <c r="L121" s="89"/>
      <c r="M121" s="16"/>
    </row>
    <row r="122" spans="1:13">
      <c r="B122" s="95" t="s">
        <v>355</v>
      </c>
      <c r="C122" s="109"/>
      <c r="D122" s="97" t="str">
        <f>IF(ISNUMBER(C122),VLOOKUP(C122,Approaches,2,0),"")</f>
        <v/>
      </c>
      <c r="E122" s="83">
        <v>9</v>
      </c>
      <c r="F122" s="16"/>
      <c r="G122" s="17"/>
      <c r="H122" s="110"/>
      <c r="I122" s="19"/>
      <c r="J122" s="17"/>
      <c r="K122" s="94"/>
      <c r="L122" s="89"/>
      <c r="M122" s="16"/>
    </row>
    <row r="123" spans="1:13" ht="14.25" thickBot="1">
      <c r="B123" s="98"/>
      <c r="C123" s="98"/>
      <c r="D123" s="93"/>
      <c r="E123" s="83">
        <v>10</v>
      </c>
      <c r="F123" s="16"/>
      <c r="G123" s="17"/>
      <c r="H123" s="110"/>
      <c r="I123" s="20"/>
      <c r="J123" s="17"/>
      <c r="K123" s="94"/>
      <c r="L123" s="89"/>
      <c r="M123" s="16"/>
    </row>
    <row r="124" spans="1:13" ht="14.25" thickBot="1">
      <c r="A124" s="79" t="str">
        <f>IF(B124="Code",1+MAX(A$5:A118),"")</f>
        <v/>
      </c>
      <c r="B124" s="99"/>
      <c r="C124" s="99"/>
      <c r="D124" s="99"/>
      <c r="E124" s="100"/>
      <c r="F124" s="101"/>
      <c r="G124" s="99" t="s">
        <v>259</v>
      </c>
      <c r="H124" s="102">
        <f>B114</f>
        <v>1101125</v>
      </c>
      <c r="I124" s="111"/>
      <c r="J124" s="100" t="s">
        <v>317</v>
      </c>
      <c r="K124" s="100"/>
      <c r="L124" s="100"/>
      <c r="M124" s="100"/>
    </row>
    <row r="125" spans="1:13" ht="14.25" thickBot="1">
      <c r="A125" s="79">
        <f>IF(B125="Code",1+MAX(A$5:A124),"")</f>
        <v>11</v>
      </c>
      <c r="B125" s="80" t="s">
        <v>254</v>
      </c>
      <c r="C125" s="80"/>
      <c r="D125" s="81" t="s">
        <v>255</v>
      </c>
      <c r="E125" s="193"/>
      <c r="F125" s="81" t="s">
        <v>256</v>
      </c>
      <c r="G125" s="81" t="s">
        <v>257</v>
      </c>
      <c r="H125" s="82" t="s">
        <v>253</v>
      </c>
      <c r="I125" s="82" t="s">
        <v>258</v>
      </c>
      <c r="J125" s="82" t="s">
        <v>316</v>
      </c>
      <c r="K125" s="83"/>
      <c r="L125" s="84" t="str">
        <f>IF(AND(ISNUMBER(I136),ISNUMBER(H136)),"OK","")</f>
        <v/>
      </c>
      <c r="M125" s="194"/>
    </row>
    <row r="126" spans="1:13">
      <c r="A126" s="79" t="str">
        <f>IF(B126="Code",1+MAX(A$5:A125),"")</f>
        <v/>
      </c>
      <c r="B126" s="87">
        <f>VLOOKUP(A125,BasicHeadings,2,0)</f>
        <v>1101131</v>
      </c>
      <c r="C126" s="88"/>
      <c r="D126" s="87" t="str">
        <f>VLOOKUP(B126,Step1EN,2,0)</f>
        <v>Fresh, chilled or frozen fish and seafood</v>
      </c>
      <c r="E126" s="83">
        <v>1</v>
      </c>
      <c r="F126" s="16" t="str">
        <f>"Expenditure Value for "&amp;LatestYear</f>
        <v>Expenditure Value for 2009</v>
      </c>
      <c r="G126" s="16" t="s">
        <v>331</v>
      </c>
      <c r="H126" s="17">
        <f>LatestYear</f>
        <v>2009</v>
      </c>
      <c r="I126" s="17">
        <f>VLOOKUP(B126,LastYearEstimates,3,0)</f>
        <v>0</v>
      </c>
      <c r="J126" s="17" t="str">
        <f>Currency_Unit</f>
        <v>Ficty</v>
      </c>
      <c r="K126" s="83"/>
      <c r="L126" s="89"/>
      <c r="M126" s="16"/>
    </row>
    <row r="127" spans="1:13">
      <c r="A127" s="79" t="str">
        <f>IF(B127="Code",1+MAX(A$5:A126),"")</f>
        <v/>
      </c>
      <c r="B127" s="90"/>
      <c r="C127" s="91" t="s">
        <v>307</v>
      </c>
      <c r="D127" s="90"/>
      <c r="E127" s="83">
        <v>2</v>
      </c>
      <c r="F127" s="16"/>
      <c r="G127" s="16"/>
      <c r="H127" s="17"/>
      <c r="I127" s="17"/>
      <c r="J127" s="17" t="s">
        <v>317</v>
      </c>
      <c r="K127" s="83"/>
      <c r="L127" s="89"/>
      <c r="M127" s="16"/>
    </row>
    <row r="128" spans="1:13" ht="13.5" customHeight="1">
      <c r="A128" s="79" t="str">
        <f>IF(B128="Code",1+MAX(A$5:A127),"")</f>
        <v/>
      </c>
      <c r="B128" s="92"/>
      <c r="C128" s="211" t="s">
        <v>356</v>
      </c>
      <c r="D128" s="212"/>
      <c r="E128" s="83">
        <v>3</v>
      </c>
      <c r="F128" s="16"/>
      <c r="G128" s="16"/>
      <c r="H128" s="17"/>
      <c r="I128" s="18"/>
      <c r="J128" s="17" t="s">
        <v>317</v>
      </c>
      <c r="K128" s="83"/>
      <c r="L128" s="89"/>
      <c r="M128" s="16"/>
    </row>
    <row r="129" spans="1:13">
      <c r="A129" s="79" t="str">
        <f>IF(B129="Code",1+MAX(A$5:A128),"")</f>
        <v/>
      </c>
      <c r="B129" s="93"/>
      <c r="C129" s="213"/>
      <c r="D129" s="214"/>
      <c r="E129" s="83">
        <v>4</v>
      </c>
      <c r="F129" s="16"/>
      <c r="G129" s="16"/>
      <c r="H129" s="17"/>
      <c r="I129" s="17"/>
      <c r="J129" s="17" t="s">
        <v>317</v>
      </c>
      <c r="K129" s="83"/>
      <c r="L129" s="89"/>
      <c r="M129" s="16"/>
    </row>
    <row r="130" spans="1:13">
      <c r="A130" s="79" t="str">
        <f>IF(B130="Code",1+MAX(A$5:A129),"")</f>
        <v/>
      </c>
      <c r="B130" s="95" t="s">
        <v>355</v>
      </c>
      <c r="C130" s="109"/>
      <c r="D130" s="96" t="str">
        <f>IF(ISNUMBER(C130),VLOOKUP(C130,Approaches,2,0),"")</f>
        <v/>
      </c>
      <c r="E130" s="83">
        <v>5</v>
      </c>
      <c r="F130" s="16"/>
      <c r="G130" s="17"/>
      <c r="H130" s="110"/>
      <c r="I130" s="19"/>
      <c r="J130" s="17" t="s">
        <v>317</v>
      </c>
      <c r="K130" s="94"/>
      <c r="L130" s="89"/>
      <c r="M130" s="16"/>
    </row>
    <row r="131" spans="1:13">
      <c r="B131" s="95" t="s">
        <v>355</v>
      </c>
      <c r="C131" s="109"/>
      <c r="D131" s="93" t="str">
        <f>IF(ISNUMBER(C131),VLOOKUP(C131,Approaches,2,0),"")</f>
        <v/>
      </c>
      <c r="E131" s="83">
        <v>6</v>
      </c>
      <c r="F131" s="16"/>
      <c r="G131" s="17"/>
      <c r="H131" s="110"/>
      <c r="I131" s="19"/>
      <c r="J131" s="17"/>
      <c r="K131" s="94"/>
      <c r="L131" s="89"/>
      <c r="M131" s="16"/>
    </row>
    <row r="132" spans="1:13">
      <c r="B132" s="95" t="s">
        <v>355</v>
      </c>
      <c r="C132" s="109"/>
      <c r="D132" s="93" t="str">
        <f>IF(ISNUMBER(C132),VLOOKUP(C132,Approaches,2,0),"")</f>
        <v/>
      </c>
      <c r="E132" s="83">
        <v>7</v>
      </c>
      <c r="F132" s="16"/>
      <c r="G132" s="17"/>
      <c r="H132" s="110"/>
      <c r="I132" s="19"/>
      <c r="J132" s="17"/>
      <c r="K132" s="94"/>
      <c r="L132" s="89"/>
      <c r="M132" s="16"/>
    </row>
    <row r="133" spans="1:13">
      <c r="B133" s="95" t="s">
        <v>355</v>
      </c>
      <c r="C133" s="109"/>
      <c r="D133" s="93" t="str">
        <f>IF(ISNUMBER(C133),VLOOKUP(C133,Approaches,2,0),"")</f>
        <v/>
      </c>
      <c r="E133" s="83">
        <v>8</v>
      </c>
      <c r="F133" s="16"/>
      <c r="G133" s="17"/>
      <c r="H133" s="110"/>
      <c r="I133" s="19"/>
      <c r="J133" s="17"/>
      <c r="K133" s="94"/>
      <c r="L133" s="89"/>
      <c r="M133" s="16"/>
    </row>
    <row r="134" spans="1:13">
      <c r="B134" s="95" t="s">
        <v>355</v>
      </c>
      <c r="C134" s="109"/>
      <c r="D134" s="97" t="str">
        <f>IF(ISNUMBER(C134),VLOOKUP(C134,Approaches,2,0),"")</f>
        <v/>
      </c>
      <c r="E134" s="83">
        <v>9</v>
      </c>
      <c r="F134" s="16"/>
      <c r="G134" s="17"/>
      <c r="H134" s="110"/>
      <c r="I134" s="19"/>
      <c r="J134" s="17"/>
      <c r="K134" s="94"/>
      <c r="L134" s="89"/>
      <c r="M134" s="16"/>
    </row>
    <row r="135" spans="1:13" ht="14.25" thickBot="1">
      <c r="B135" s="98"/>
      <c r="C135" s="98"/>
      <c r="D135" s="93"/>
      <c r="E135" s="83">
        <v>10</v>
      </c>
      <c r="F135" s="16"/>
      <c r="G135" s="17"/>
      <c r="H135" s="110"/>
      <c r="I135" s="20"/>
      <c r="J135" s="17"/>
      <c r="K135" s="94"/>
      <c r="L135" s="89"/>
      <c r="M135" s="16"/>
    </row>
    <row r="136" spans="1:13" ht="14.25" thickBot="1">
      <c r="A136" s="79" t="str">
        <f>IF(B136="Code",1+MAX(A$5:A130),"")</f>
        <v/>
      </c>
      <c r="B136" s="99"/>
      <c r="C136" s="99"/>
      <c r="D136" s="99"/>
      <c r="E136" s="100"/>
      <c r="F136" s="101"/>
      <c r="G136" s="99" t="s">
        <v>259</v>
      </c>
      <c r="H136" s="102">
        <f>B126</f>
        <v>1101131</v>
      </c>
      <c r="I136" s="111"/>
      <c r="J136" s="100" t="s">
        <v>317</v>
      </c>
      <c r="K136" s="100"/>
      <c r="L136" s="100"/>
      <c r="M136" s="100"/>
    </row>
    <row r="137" spans="1:13" ht="14.25" thickBot="1">
      <c r="A137" s="79">
        <f>IF(B137="Code",1+MAX(A$5:A136),"")</f>
        <v>12</v>
      </c>
      <c r="B137" s="80" t="s">
        <v>254</v>
      </c>
      <c r="C137" s="80"/>
      <c r="D137" s="81" t="s">
        <v>255</v>
      </c>
      <c r="E137" s="193"/>
      <c r="F137" s="81" t="s">
        <v>256</v>
      </c>
      <c r="G137" s="81" t="s">
        <v>257</v>
      </c>
      <c r="H137" s="82" t="s">
        <v>253</v>
      </c>
      <c r="I137" s="82" t="s">
        <v>258</v>
      </c>
      <c r="J137" s="82" t="s">
        <v>316</v>
      </c>
      <c r="K137" s="83"/>
      <c r="L137" s="84" t="str">
        <f>IF(AND(ISNUMBER(I148),ISNUMBER(H148)),"OK","")</f>
        <v/>
      </c>
      <c r="M137" s="194"/>
    </row>
    <row r="138" spans="1:13">
      <c r="A138" s="79" t="str">
        <f>IF(B138="Code",1+MAX(A$5:A137),"")</f>
        <v/>
      </c>
      <c r="B138" s="87">
        <f>VLOOKUP(A137,BasicHeadings,2,0)</f>
        <v>1101132</v>
      </c>
      <c r="C138" s="88"/>
      <c r="D138" s="87" t="str">
        <f>VLOOKUP(B138,Step1EN,2,0)</f>
        <v>Preserved or processed fish and seafood</v>
      </c>
      <c r="E138" s="83">
        <v>1</v>
      </c>
      <c r="F138" s="16" t="str">
        <f>"Expenditure Value for "&amp;LatestYear</f>
        <v>Expenditure Value for 2009</v>
      </c>
      <c r="G138" s="16" t="s">
        <v>331</v>
      </c>
      <c r="H138" s="17">
        <f>LatestYear</f>
        <v>2009</v>
      </c>
      <c r="I138" s="17">
        <f>VLOOKUP(B138,LastYearEstimates,3,0)</f>
        <v>0</v>
      </c>
      <c r="J138" s="17" t="str">
        <f>Currency_Unit</f>
        <v>Ficty</v>
      </c>
      <c r="K138" s="83"/>
      <c r="L138" s="89"/>
      <c r="M138" s="16"/>
    </row>
    <row r="139" spans="1:13">
      <c r="A139" s="79" t="str">
        <f>IF(B139="Code",1+MAX(A$5:A138),"")</f>
        <v/>
      </c>
      <c r="B139" s="90"/>
      <c r="C139" s="91" t="s">
        <v>307</v>
      </c>
      <c r="D139" s="90"/>
      <c r="E139" s="83">
        <v>2</v>
      </c>
      <c r="F139" s="16"/>
      <c r="G139" s="16"/>
      <c r="H139" s="17"/>
      <c r="I139" s="17"/>
      <c r="J139" s="17" t="s">
        <v>317</v>
      </c>
      <c r="K139" s="83"/>
      <c r="L139" s="89"/>
      <c r="M139" s="16"/>
    </row>
    <row r="140" spans="1:13" ht="13.5" customHeight="1">
      <c r="A140" s="79" t="str">
        <f>IF(B140="Code",1+MAX(A$5:A139),"")</f>
        <v/>
      </c>
      <c r="B140" s="92"/>
      <c r="C140" s="211" t="s">
        <v>356</v>
      </c>
      <c r="D140" s="212"/>
      <c r="E140" s="83">
        <v>3</v>
      </c>
      <c r="F140" s="16"/>
      <c r="G140" s="16"/>
      <c r="H140" s="17"/>
      <c r="I140" s="18"/>
      <c r="J140" s="17" t="s">
        <v>317</v>
      </c>
      <c r="K140" s="83"/>
      <c r="L140" s="89"/>
      <c r="M140" s="16"/>
    </row>
    <row r="141" spans="1:13">
      <c r="A141" s="79" t="str">
        <f>IF(B141="Code",1+MAX(A$5:A140),"")</f>
        <v/>
      </c>
      <c r="B141" s="93"/>
      <c r="C141" s="213"/>
      <c r="D141" s="214"/>
      <c r="E141" s="83">
        <v>4</v>
      </c>
      <c r="F141" s="16"/>
      <c r="G141" s="16"/>
      <c r="H141" s="17"/>
      <c r="I141" s="17"/>
      <c r="J141" s="17" t="s">
        <v>317</v>
      </c>
      <c r="K141" s="83"/>
      <c r="L141" s="89"/>
      <c r="M141" s="16"/>
    </row>
    <row r="142" spans="1:13">
      <c r="A142" s="79" t="str">
        <f>IF(B142="Code",1+MAX(A$5:A141),"")</f>
        <v/>
      </c>
      <c r="B142" s="95" t="s">
        <v>355</v>
      </c>
      <c r="C142" s="109"/>
      <c r="D142" s="96" t="str">
        <f>IF(ISNUMBER(C142),VLOOKUP(C142,Approaches,2,0),"")</f>
        <v/>
      </c>
      <c r="E142" s="83">
        <v>5</v>
      </c>
      <c r="F142" s="16"/>
      <c r="G142" s="17"/>
      <c r="H142" s="110"/>
      <c r="I142" s="19"/>
      <c r="J142" s="17" t="s">
        <v>317</v>
      </c>
      <c r="K142" s="94"/>
      <c r="L142" s="89"/>
      <c r="M142" s="16"/>
    </row>
    <row r="143" spans="1:13">
      <c r="B143" s="95" t="s">
        <v>355</v>
      </c>
      <c r="C143" s="109"/>
      <c r="D143" s="93" t="str">
        <f>IF(ISNUMBER(C143),VLOOKUP(C143,Approaches,2,0),"")</f>
        <v/>
      </c>
      <c r="E143" s="83">
        <v>6</v>
      </c>
      <c r="F143" s="16"/>
      <c r="G143" s="17"/>
      <c r="H143" s="110"/>
      <c r="I143" s="19"/>
      <c r="J143" s="17"/>
      <c r="K143" s="94"/>
      <c r="L143" s="89"/>
      <c r="M143" s="16"/>
    </row>
    <row r="144" spans="1:13">
      <c r="B144" s="95" t="s">
        <v>355</v>
      </c>
      <c r="C144" s="109"/>
      <c r="D144" s="93" t="str">
        <f>IF(ISNUMBER(C144),VLOOKUP(C144,Approaches,2,0),"")</f>
        <v/>
      </c>
      <c r="E144" s="83">
        <v>7</v>
      </c>
      <c r="F144" s="16"/>
      <c r="G144" s="17"/>
      <c r="H144" s="110"/>
      <c r="I144" s="19"/>
      <c r="J144" s="17"/>
      <c r="K144" s="94"/>
      <c r="L144" s="89"/>
      <c r="M144" s="16"/>
    </row>
    <row r="145" spans="1:13">
      <c r="B145" s="95" t="s">
        <v>355</v>
      </c>
      <c r="C145" s="109"/>
      <c r="D145" s="93" t="str">
        <f>IF(ISNUMBER(C145),VLOOKUP(C145,Approaches,2,0),"")</f>
        <v/>
      </c>
      <c r="E145" s="83">
        <v>8</v>
      </c>
      <c r="F145" s="16"/>
      <c r="G145" s="17"/>
      <c r="H145" s="110"/>
      <c r="I145" s="19"/>
      <c r="J145" s="17"/>
      <c r="K145" s="94"/>
      <c r="L145" s="89"/>
      <c r="M145" s="16"/>
    </row>
    <row r="146" spans="1:13">
      <c r="B146" s="95" t="s">
        <v>355</v>
      </c>
      <c r="C146" s="109"/>
      <c r="D146" s="97" t="str">
        <f>IF(ISNUMBER(C146),VLOOKUP(C146,Approaches,2,0),"")</f>
        <v/>
      </c>
      <c r="E146" s="83">
        <v>9</v>
      </c>
      <c r="F146" s="16"/>
      <c r="G146" s="17"/>
      <c r="H146" s="110"/>
      <c r="I146" s="19"/>
      <c r="J146" s="17"/>
      <c r="K146" s="94"/>
      <c r="L146" s="89"/>
      <c r="M146" s="16"/>
    </row>
    <row r="147" spans="1:13" ht="14.25" thickBot="1">
      <c r="B147" s="98"/>
      <c r="C147" s="98"/>
      <c r="D147" s="93"/>
      <c r="E147" s="83">
        <v>10</v>
      </c>
      <c r="F147" s="16"/>
      <c r="G147" s="17"/>
      <c r="H147" s="110"/>
      <c r="I147" s="20"/>
      <c r="J147" s="17"/>
      <c r="K147" s="94"/>
      <c r="L147" s="89"/>
      <c r="M147" s="16"/>
    </row>
    <row r="148" spans="1:13" ht="14.25" thickBot="1">
      <c r="A148" s="79" t="str">
        <f>IF(B148="Code",1+MAX(A$5:A142),"")</f>
        <v/>
      </c>
      <c r="B148" s="99"/>
      <c r="C148" s="99"/>
      <c r="D148" s="99"/>
      <c r="E148" s="100"/>
      <c r="F148" s="101"/>
      <c r="G148" s="99" t="s">
        <v>259</v>
      </c>
      <c r="H148" s="102">
        <f>B138</f>
        <v>1101132</v>
      </c>
      <c r="I148" s="111"/>
      <c r="J148" s="100" t="s">
        <v>317</v>
      </c>
      <c r="K148" s="100"/>
      <c r="L148" s="100"/>
      <c r="M148" s="100"/>
    </row>
    <row r="149" spans="1:13" ht="14.25" thickBot="1">
      <c r="A149" s="79">
        <f>IF(B149="Code",1+MAX(A$5:A148),"")</f>
        <v>13</v>
      </c>
      <c r="B149" s="80" t="s">
        <v>254</v>
      </c>
      <c r="C149" s="80"/>
      <c r="D149" s="81" t="s">
        <v>255</v>
      </c>
      <c r="E149" s="193"/>
      <c r="F149" s="81" t="s">
        <v>256</v>
      </c>
      <c r="G149" s="81" t="s">
        <v>257</v>
      </c>
      <c r="H149" s="82" t="s">
        <v>253</v>
      </c>
      <c r="I149" s="82" t="s">
        <v>258</v>
      </c>
      <c r="J149" s="82" t="s">
        <v>316</v>
      </c>
      <c r="K149" s="83"/>
      <c r="L149" s="84" t="str">
        <f>IF(AND(ISNUMBER(I160),ISNUMBER(H160)),"OK","")</f>
        <v/>
      </c>
      <c r="M149" s="194"/>
    </row>
    <row r="150" spans="1:13">
      <c r="A150" s="79" t="str">
        <f>IF(B150="Code",1+MAX(A$5:A149),"")</f>
        <v/>
      </c>
      <c r="B150" s="87">
        <f>VLOOKUP(A149,BasicHeadings,2,0)</f>
        <v>1101141</v>
      </c>
      <c r="C150" s="88"/>
      <c r="D150" s="87" t="str">
        <f>VLOOKUP(B150,Step1EN,2,0)</f>
        <v>Fresh milk</v>
      </c>
      <c r="E150" s="83">
        <v>1</v>
      </c>
      <c r="F150" s="16" t="str">
        <f>"Expenditure Value for "&amp;LatestYear</f>
        <v>Expenditure Value for 2009</v>
      </c>
      <c r="G150" s="16" t="s">
        <v>331</v>
      </c>
      <c r="H150" s="17">
        <f>LatestYear</f>
        <v>2009</v>
      </c>
      <c r="I150" s="17">
        <f>VLOOKUP(B150,LastYearEstimates,3,0)</f>
        <v>0</v>
      </c>
      <c r="J150" s="17" t="str">
        <f>Currency_Unit</f>
        <v>Ficty</v>
      </c>
      <c r="K150" s="83"/>
      <c r="L150" s="89"/>
      <c r="M150" s="16"/>
    </row>
    <row r="151" spans="1:13">
      <c r="A151" s="79" t="str">
        <f>IF(B151="Code",1+MAX(A$5:A150),"")</f>
        <v/>
      </c>
      <c r="B151" s="90"/>
      <c r="C151" s="91" t="s">
        <v>307</v>
      </c>
      <c r="D151" s="90"/>
      <c r="E151" s="83">
        <v>2</v>
      </c>
      <c r="F151" s="16"/>
      <c r="G151" s="16"/>
      <c r="H151" s="17"/>
      <c r="I151" s="17"/>
      <c r="J151" s="17" t="s">
        <v>317</v>
      </c>
      <c r="K151" s="83"/>
      <c r="L151" s="89"/>
      <c r="M151" s="16"/>
    </row>
    <row r="152" spans="1:13" ht="13.5" customHeight="1">
      <c r="A152" s="79" t="str">
        <f>IF(B152="Code",1+MAX(A$5:A151),"")</f>
        <v/>
      </c>
      <c r="B152" s="92"/>
      <c r="C152" s="211" t="s">
        <v>356</v>
      </c>
      <c r="D152" s="212"/>
      <c r="E152" s="83">
        <v>3</v>
      </c>
      <c r="F152" s="16"/>
      <c r="G152" s="16"/>
      <c r="H152" s="17"/>
      <c r="I152" s="18"/>
      <c r="J152" s="17" t="s">
        <v>317</v>
      </c>
      <c r="K152" s="83"/>
      <c r="L152" s="89"/>
      <c r="M152" s="16"/>
    </row>
    <row r="153" spans="1:13">
      <c r="A153" s="79" t="str">
        <f>IF(B153="Code",1+MAX(A$5:A152),"")</f>
        <v/>
      </c>
      <c r="B153" s="93"/>
      <c r="C153" s="213"/>
      <c r="D153" s="214"/>
      <c r="E153" s="83">
        <v>4</v>
      </c>
      <c r="F153" s="16"/>
      <c r="G153" s="16"/>
      <c r="H153" s="17"/>
      <c r="I153" s="17"/>
      <c r="J153" s="17" t="s">
        <v>317</v>
      </c>
      <c r="K153" s="83"/>
      <c r="L153" s="89"/>
      <c r="M153" s="16"/>
    </row>
    <row r="154" spans="1:13">
      <c r="A154" s="79" t="str">
        <f>IF(B154="Code",1+MAX(A$5:A153),"")</f>
        <v/>
      </c>
      <c r="B154" s="95" t="s">
        <v>355</v>
      </c>
      <c r="C154" s="109"/>
      <c r="D154" s="96" t="str">
        <f>IF(ISNUMBER(C154),VLOOKUP(C154,Approaches,2,0),"")</f>
        <v/>
      </c>
      <c r="E154" s="83">
        <v>5</v>
      </c>
      <c r="F154" s="16"/>
      <c r="G154" s="17"/>
      <c r="H154" s="110"/>
      <c r="I154" s="19"/>
      <c r="J154" s="17" t="s">
        <v>317</v>
      </c>
      <c r="K154" s="94"/>
      <c r="L154" s="89"/>
      <c r="M154" s="16"/>
    </row>
    <row r="155" spans="1:13">
      <c r="B155" s="95" t="s">
        <v>355</v>
      </c>
      <c r="C155" s="109"/>
      <c r="D155" s="93" t="str">
        <f>IF(ISNUMBER(C155),VLOOKUP(C155,Approaches,2,0),"")</f>
        <v/>
      </c>
      <c r="E155" s="83">
        <v>6</v>
      </c>
      <c r="F155" s="16"/>
      <c r="G155" s="17"/>
      <c r="H155" s="110"/>
      <c r="I155" s="19"/>
      <c r="J155" s="17"/>
      <c r="K155" s="94"/>
      <c r="L155" s="89"/>
      <c r="M155" s="16"/>
    </row>
    <row r="156" spans="1:13">
      <c r="B156" s="95" t="s">
        <v>355</v>
      </c>
      <c r="C156" s="109"/>
      <c r="D156" s="93" t="str">
        <f>IF(ISNUMBER(C156),VLOOKUP(C156,Approaches,2,0),"")</f>
        <v/>
      </c>
      <c r="E156" s="83">
        <v>7</v>
      </c>
      <c r="F156" s="16"/>
      <c r="G156" s="17"/>
      <c r="H156" s="110"/>
      <c r="I156" s="19"/>
      <c r="J156" s="17"/>
      <c r="K156" s="94"/>
      <c r="L156" s="89"/>
      <c r="M156" s="16"/>
    </row>
    <row r="157" spans="1:13">
      <c r="B157" s="95" t="s">
        <v>355</v>
      </c>
      <c r="C157" s="109"/>
      <c r="D157" s="93" t="str">
        <f>IF(ISNUMBER(C157),VLOOKUP(C157,Approaches,2,0),"")</f>
        <v/>
      </c>
      <c r="E157" s="83">
        <v>8</v>
      </c>
      <c r="F157" s="16"/>
      <c r="G157" s="17"/>
      <c r="H157" s="110"/>
      <c r="I157" s="19"/>
      <c r="J157" s="17"/>
      <c r="K157" s="94"/>
      <c r="L157" s="89"/>
      <c r="M157" s="16"/>
    </row>
    <row r="158" spans="1:13">
      <c r="B158" s="95" t="s">
        <v>355</v>
      </c>
      <c r="C158" s="109"/>
      <c r="D158" s="97" t="str">
        <f>IF(ISNUMBER(C158),VLOOKUP(C158,Approaches,2,0),"")</f>
        <v/>
      </c>
      <c r="E158" s="83">
        <v>9</v>
      </c>
      <c r="F158" s="16"/>
      <c r="G158" s="17"/>
      <c r="H158" s="110"/>
      <c r="I158" s="19"/>
      <c r="J158" s="17"/>
      <c r="K158" s="94"/>
      <c r="L158" s="89"/>
      <c r="M158" s="16"/>
    </row>
    <row r="159" spans="1:13" ht="14.25" thickBot="1">
      <c r="B159" s="98"/>
      <c r="C159" s="98"/>
      <c r="D159" s="93"/>
      <c r="E159" s="83">
        <v>10</v>
      </c>
      <c r="F159" s="16"/>
      <c r="G159" s="17"/>
      <c r="H159" s="110"/>
      <c r="I159" s="20"/>
      <c r="J159" s="17"/>
      <c r="K159" s="94"/>
      <c r="L159" s="89"/>
      <c r="M159" s="16"/>
    </row>
    <row r="160" spans="1:13" ht="14.25" thickBot="1">
      <c r="A160" s="79" t="str">
        <f>IF(B160="Code",1+MAX(A$5:A154),"")</f>
        <v/>
      </c>
      <c r="B160" s="99"/>
      <c r="C160" s="99"/>
      <c r="D160" s="99"/>
      <c r="E160" s="100"/>
      <c r="F160" s="101"/>
      <c r="G160" s="99" t="s">
        <v>259</v>
      </c>
      <c r="H160" s="102">
        <f>B150</f>
        <v>1101141</v>
      </c>
      <c r="I160" s="111"/>
      <c r="J160" s="100" t="s">
        <v>317</v>
      </c>
      <c r="K160" s="100"/>
      <c r="L160" s="100"/>
      <c r="M160" s="100"/>
    </row>
    <row r="161" spans="1:13" ht="14.25" thickBot="1">
      <c r="A161" s="79">
        <f>IF(B161="Code",1+MAX(A$5:A160),"")</f>
        <v>14</v>
      </c>
      <c r="B161" s="80" t="s">
        <v>254</v>
      </c>
      <c r="C161" s="80"/>
      <c r="D161" s="81" t="s">
        <v>255</v>
      </c>
      <c r="E161" s="193"/>
      <c r="F161" s="81" t="s">
        <v>256</v>
      </c>
      <c r="G161" s="81" t="s">
        <v>257</v>
      </c>
      <c r="H161" s="82" t="s">
        <v>253</v>
      </c>
      <c r="I161" s="82" t="s">
        <v>258</v>
      </c>
      <c r="J161" s="82" t="s">
        <v>316</v>
      </c>
      <c r="K161" s="83"/>
      <c r="L161" s="84" t="str">
        <f>IF(AND(ISNUMBER(I172),ISNUMBER(H172)),"OK","")</f>
        <v/>
      </c>
      <c r="M161" s="194"/>
    </row>
    <row r="162" spans="1:13">
      <c r="A162" s="79" t="str">
        <f>IF(B162="Code",1+MAX(A$5:A161),"")</f>
        <v/>
      </c>
      <c r="B162" s="87">
        <f>VLOOKUP(A161,BasicHeadings,2,0)</f>
        <v>1101142</v>
      </c>
      <c r="C162" s="88"/>
      <c r="D162" s="87" t="str">
        <f>VLOOKUP(B162,Step1EN,2,0)</f>
        <v>Preserved milk and other milk products</v>
      </c>
      <c r="E162" s="83">
        <v>1</v>
      </c>
      <c r="F162" s="16" t="str">
        <f>"Expenditure Value for "&amp;LatestYear</f>
        <v>Expenditure Value for 2009</v>
      </c>
      <c r="G162" s="16" t="s">
        <v>331</v>
      </c>
      <c r="H162" s="17">
        <f>LatestYear</f>
        <v>2009</v>
      </c>
      <c r="I162" s="17">
        <f>VLOOKUP(B162,LastYearEstimates,3,0)</f>
        <v>0</v>
      </c>
      <c r="J162" s="17" t="str">
        <f>Currency_Unit</f>
        <v>Ficty</v>
      </c>
      <c r="K162" s="83"/>
      <c r="L162" s="89"/>
      <c r="M162" s="16"/>
    </row>
    <row r="163" spans="1:13">
      <c r="A163" s="79" t="str">
        <f>IF(B163="Code",1+MAX(A$5:A162),"")</f>
        <v/>
      </c>
      <c r="B163" s="90"/>
      <c r="C163" s="91" t="s">
        <v>307</v>
      </c>
      <c r="D163" s="90"/>
      <c r="E163" s="83">
        <v>2</v>
      </c>
      <c r="F163" s="16"/>
      <c r="G163" s="16"/>
      <c r="H163" s="17"/>
      <c r="I163" s="17"/>
      <c r="J163" s="17" t="s">
        <v>317</v>
      </c>
      <c r="K163" s="83"/>
      <c r="L163" s="89"/>
      <c r="M163" s="16"/>
    </row>
    <row r="164" spans="1:13" ht="13.5" customHeight="1">
      <c r="A164" s="79" t="str">
        <f>IF(B164="Code",1+MAX(A$5:A163),"")</f>
        <v/>
      </c>
      <c r="B164" s="92"/>
      <c r="C164" s="211" t="s">
        <v>356</v>
      </c>
      <c r="D164" s="212"/>
      <c r="E164" s="83">
        <v>3</v>
      </c>
      <c r="F164" s="16"/>
      <c r="G164" s="16"/>
      <c r="H164" s="17"/>
      <c r="I164" s="18"/>
      <c r="J164" s="17" t="s">
        <v>317</v>
      </c>
      <c r="K164" s="83"/>
      <c r="L164" s="89"/>
      <c r="M164" s="16"/>
    </row>
    <row r="165" spans="1:13">
      <c r="A165" s="79" t="str">
        <f>IF(B165="Code",1+MAX(A$5:A164),"")</f>
        <v/>
      </c>
      <c r="B165" s="93"/>
      <c r="C165" s="213"/>
      <c r="D165" s="214"/>
      <c r="E165" s="83">
        <v>4</v>
      </c>
      <c r="F165" s="16"/>
      <c r="G165" s="16"/>
      <c r="H165" s="17"/>
      <c r="I165" s="17"/>
      <c r="J165" s="17" t="s">
        <v>317</v>
      </c>
      <c r="K165" s="83"/>
      <c r="L165" s="89"/>
      <c r="M165" s="16"/>
    </row>
    <row r="166" spans="1:13">
      <c r="A166" s="79" t="str">
        <f>IF(B166="Code",1+MAX(A$5:A165),"")</f>
        <v/>
      </c>
      <c r="B166" s="95" t="s">
        <v>355</v>
      </c>
      <c r="C166" s="109"/>
      <c r="D166" s="96" t="str">
        <f>IF(ISNUMBER(C166),VLOOKUP(C166,Approaches,2,0),"")</f>
        <v/>
      </c>
      <c r="E166" s="83">
        <v>5</v>
      </c>
      <c r="F166" s="16"/>
      <c r="G166" s="17"/>
      <c r="H166" s="110"/>
      <c r="I166" s="19"/>
      <c r="J166" s="17" t="s">
        <v>317</v>
      </c>
      <c r="K166" s="94"/>
      <c r="L166" s="89"/>
      <c r="M166" s="16"/>
    </row>
    <row r="167" spans="1:13">
      <c r="B167" s="95" t="s">
        <v>355</v>
      </c>
      <c r="C167" s="109"/>
      <c r="D167" s="93" t="str">
        <f>IF(ISNUMBER(C167),VLOOKUP(C167,Approaches,2,0),"")</f>
        <v/>
      </c>
      <c r="E167" s="83">
        <v>6</v>
      </c>
      <c r="F167" s="16"/>
      <c r="G167" s="17"/>
      <c r="H167" s="110"/>
      <c r="I167" s="19"/>
      <c r="J167" s="17"/>
      <c r="K167" s="94"/>
      <c r="L167" s="89"/>
      <c r="M167" s="16"/>
    </row>
    <row r="168" spans="1:13">
      <c r="B168" s="95" t="s">
        <v>355</v>
      </c>
      <c r="C168" s="109"/>
      <c r="D168" s="93" t="str">
        <f>IF(ISNUMBER(C168),VLOOKUP(C168,Approaches,2,0),"")</f>
        <v/>
      </c>
      <c r="E168" s="83">
        <v>7</v>
      </c>
      <c r="F168" s="16"/>
      <c r="G168" s="17"/>
      <c r="H168" s="110"/>
      <c r="I168" s="19"/>
      <c r="J168" s="17"/>
      <c r="K168" s="94"/>
      <c r="L168" s="89"/>
      <c r="M168" s="16"/>
    </row>
    <row r="169" spans="1:13">
      <c r="B169" s="95" t="s">
        <v>355</v>
      </c>
      <c r="C169" s="109"/>
      <c r="D169" s="93" t="str">
        <f>IF(ISNUMBER(C169),VLOOKUP(C169,Approaches,2,0),"")</f>
        <v/>
      </c>
      <c r="E169" s="83">
        <v>8</v>
      </c>
      <c r="F169" s="16"/>
      <c r="G169" s="17"/>
      <c r="H169" s="110"/>
      <c r="I169" s="19"/>
      <c r="J169" s="17"/>
      <c r="K169" s="94"/>
      <c r="L169" s="89"/>
      <c r="M169" s="16"/>
    </row>
    <row r="170" spans="1:13">
      <c r="B170" s="95" t="s">
        <v>355</v>
      </c>
      <c r="C170" s="109"/>
      <c r="D170" s="97" t="str">
        <f>IF(ISNUMBER(C170),VLOOKUP(C170,Approaches,2,0),"")</f>
        <v/>
      </c>
      <c r="E170" s="83">
        <v>9</v>
      </c>
      <c r="F170" s="16"/>
      <c r="G170" s="17"/>
      <c r="H170" s="110"/>
      <c r="I170" s="19"/>
      <c r="J170" s="17"/>
      <c r="K170" s="94"/>
      <c r="L170" s="89"/>
      <c r="M170" s="16"/>
    </row>
    <row r="171" spans="1:13" ht="14.25" thickBot="1">
      <c r="B171" s="98"/>
      <c r="C171" s="98"/>
      <c r="D171" s="93"/>
      <c r="E171" s="83">
        <v>10</v>
      </c>
      <c r="F171" s="16"/>
      <c r="G171" s="17"/>
      <c r="H171" s="110"/>
      <c r="I171" s="20"/>
      <c r="J171" s="17"/>
      <c r="K171" s="94"/>
      <c r="L171" s="89"/>
      <c r="M171" s="16"/>
    </row>
    <row r="172" spans="1:13" ht="14.25" thickBot="1">
      <c r="A172" s="79" t="str">
        <f>IF(B172="Code",1+MAX(A$5:A166),"")</f>
        <v/>
      </c>
      <c r="B172" s="99"/>
      <c r="C172" s="99"/>
      <c r="D172" s="99"/>
      <c r="E172" s="100"/>
      <c r="F172" s="101"/>
      <c r="G172" s="99" t="s">
        <v>259</v>
      </c>
      <c r="H172" s="102">
        <f>B162</f>
        <v>1101142</v>
      </c>
      <c r="I172" s="111"/>
      <c r="J172" s="100" t="s">
        <v>317</v>
      </c>
      <c r="K172" s="100"/>
      <c r="L172" s="100"/>
      <c r="M172" s="100"/>
    </row>
    <row r="173" spans="1:13" ht="14.25" thickBot="1">
      <c r="A173" s="79">
        <f>IF(B173="Code",1+MAX(A$5:A172),"")</f>
        <v>15</v>
      </c>
      <c r="B173" s="80" t="s">
        <v>254</v>
      </c>
      <c r="C173" s="80"/>
      <c r="D173" s="81" t="s">
        <v>255</v>
      </c>
      <c r="E173" s="193"/>
      <c r="F173" s="81" t="s">
        <v>256</v>
      </c>
      <c r="G173" s="81" t="s">
        <v>257</v>
      </c>
      <c r="H173" s="82" t="s">
        <v>253</v>
      </c>
      <c r="I173" s="82" t="s">
        <v>258</v>
      </c>
      <c r="J173" s="82" t="s">
        <v>316</v>
      </c>
      <c r="K173" s="83"/>
      <c r="L173" s="84" t="str">
        <f>IF(AND(ISNUMBER(I184),ISNUMBER(H184)),"OK","")</f>
        <v/>
      </c>
      <c r="M173" s="194"/>
    </row>
    <row r="174" spans="1:13">
      <c r="A174" s="79" t="str">
        <f>IF(B174="Code",1+MAX(A$5:A173),"")</f>
        <v/>
      </c>
      <c r="B174" s="87">
        <f>VLOOKUP(A173,BasicHeadings,2,0)</f>
        <v>1101143</v>
      </c>
      <c r="C174" s="88"/>
      <c r="D174" s="87" t="str">
        <f>VLOOKUP(B174,Step1EN,2,0)</f>
        <v>Cheese</v>
      </c>
      <c r="E174" s="83">
        <v>1</v>
      </c>
      <c r="F174" s="16" t="str">
        <f>"Expenditure Value for "&amp;LatestYear</f>
        <v>Expenditure Value for 2009</v>
      </c>
      <c r="G174" s="16" t="s">
        <v>331</v>
      </c>
      <c r="H174" s="17">
        <f>LatestYear</f>
        <v>2009</v>
      </c>
      <c r="I174" s="17">
        <f>VLOOKUP(B174,LastYearEstimates,3,0)</f>
        <v>0</v>
      </c>
      <c r="J174" s="17" t="str">
        <f>Currency_Unit</f>
        <v>Ficty</v>
      </c>
      <c r="K174" s="83"/>
      <c r="L174" s="89"/>
      <c r="M174" s="16"/>
    </row>
    <row r="175" spans="1:13">
      <c r="A175" s="79" t="str">
        <f>IF(B175="Code",1+MAX(A$5:A174),"")</f>
        <v/>
      </c>
      <c r="B175" s="90"/>
      <c r="C175" s="91" t="s">
        <v>307</v>
      </c>
      <c r="D175" s="90"/>
      <c r="E175" s="83">
        <v>2</v>
      </c>
      <c r="F175" s="16"/>
      <c r="G175" s="16"/>
      <c r="H175" s="17"/>
      <c r="I175" s="17"/>
      <c r="J175" s="17" t="s">
        <v>317</v>
      </c>
      <c r="K175" s="83"/>
      <c r="L175" s="89"/>
      <c r="M175" s="16"/>
    </row>
    <row r="176" spans="1:13" ht="13.5" customHeight="1">
      <c r="A176" s="79" t="str">
        <f>IF(B176="Code",1+MAX(A$5:A175),"")</f>
        <v/>
      </c>
      <c r="B176" s="92"/>
      <c r="C176" s="211" t="s">
        <v>356</v>
      </c>
      <c r="D176" s="212"/>
      <c r="E176" s="83">
        <v>3</v>
      </c>
      <c r="F176" s="16"/>
      <c r="G176" s="16"/>
      <c r="H176" s="17"/>
      <c r="I176" s="18"/>
      <c r="J176" s="17" t="s">
        <v>317</v>
      </c>
      <c r="K176" s="83"/>
      <c r="L176" s="89"/>
      <c r="M176" s="16"/>
    </row>
    <row r="177" spans="1:13">
      <c r="A177" s="79" t="str">
        <f>IF(B177="Code",1+MAX(A$5:A176),"")</f>
        <v/>
      </c>
      <c r="B177" s="93"/>
      <c r="C177" s="213"/>
      <c r="D177" s="214"/>
      <c r="E177" s="83">
        <v>4</v>
      </c>
      <c r="F177" s="16"/>
      <c r="G177" s="16"/>
      <c r="H177" s="17"/>
      <c r="I177" s="17"/>
      <c r="J177" s="17" t="s">
        <v>317</v>
      </c>
      <c r="K177" s="83"/>
      <c r="L177" s="89"/>
      <c r="M177" s="16"/>
    </row>
    <row r="178" spans="1:13">
      <c r="A178" s="79" t="str">
        <f>IF(B178="Code",1+MAX(A$5:A177),"")</f>
        <v/>
      </c>
      <c r="B178" s="95" t="s">
        <v>355</v>
      </c>
      <c r="C178" s="109"/>
      <c r="D178" s="96" t="str">
        <f>IF(ISNUMBER(C178),VLOOKUP(C178,Approaches,2,0),"")</f>
        <v/>
      </c>
      <c r="E178" s="83">
        <v>5</v>
      </c>
      <c r="F178" s="16"/>
      <c r="G178" s="17"/>
      <c r="H178" s="110"/>
      <c r="I178" s="19"/>
      <c r="J178" s="17" t="s">
        <v>317</v>
      </c>
      <c r="K178" s="94"/>
      <c r="L178" s="89"/>
      <c r="M178" s="16"/>
    </row>
    <row r="179" spans="1:13">
      <c r="B179" s="95" t="s">
        <v>355</v>
      </c>
      <c r="C179" s="109"/>
      <c r="D179" s="93" t="str">
        <f>IF(ISNUMBER(C179),VLOOKUP(C179,Approaches,2,0),"")</f>
        <v/>
      </c>
      <c r="E179" s="83">
        <v>6</v>
      </c>
      <c r="F179" s="16"/>
      <c r="G179" s="17"/>
      <c r="H179" s="110"/>
      <c r="I179" s="19"/>
      <c r="J179" s="17"/>
      <c r="K179" s="94"/>
      <c r="L179" s="89"/>
      <c r="M179" s="16"/>
    </row>
    <row r="180" spans="1:13">
      <c r="B180" s="95" t="s">
        <v>355</v>
      </c>
      <c r="C180" s="109"/>
      <c r="D180" s="93" t="str">
        <f>IF(ISNUMBER(C180),VLOOKUP(C180,Approaches,2,0),"")</f>
        <v/>
      </c>
      <c r="E180" s="83">
        <v>7</v>
      </c>
      <c r="F180" s="16"/>
      <c r="G180" s="17"/>
      <c r="H180" s="110"/>
      <c r="I180" s="19"/>
      <c r="J180" s="17"/>
      <c r="K180" s="94"/>
      <c r="L180" s="89"/>
      <c r="M180" s="16"/>
    </row>
    <row r="181" spans="1:13">
      <c r="B181" s="95" t="s">
        <v>355</v>
      </c>
      <c r="C181" s="109"/>
      <c r="D181" s="93" t="str">
        <f>IF(ISNUMBER(C181),VLOOKUP(C181,Approaches,2,0),"")</f>
        <v/>
      </c>
      <c r="E181" s="83">
        <v>8</v>
      </c>
      <c r="F181" s="16"/>
      <c r="G181" s="17"/>
      <c r="H181" s="110"/>
      <c r="I181" s="19"/>
      <c r="J181" s="17"/>
      <c r="K181" s="94"/>
      <c r="L181" s="89"/>
      <c r="M181" s="16"/>
    </row>
    <row r="182" spans="1:13">
      <c r="B182" s="95" t="s">
        <v>355</v>
      </c>
      <c r="C182" s="109"/>
      <c r="D182" s="97" t="str">
        <f>IF(ISNUMBER(C182),VLOOKUP(C182,Approaches,2,0),"")</f>
        <v/>
      </c>
      <c r="E182" s="83">
        <v>9</v>
      </c>
      <c r="F182" s="16"/>
      <c r="G182" s="17"/>
      <c r="H182" s="110"/>
      <c r="I182" s="19"/>
      <c r="J182" s="17"/>
      <c r="K182" s="94"/>
      <c r="L182" s="89"/>
      <c r="M182" s="16"/>
    </row>
    <row r="183" spans="1:13" ht="14.25" thickBot="1">
      <c r="B183" s="98"/>
      <c r="C183" s="98"/>
      <c r="D183" s="93"/>
      <c r="E183" s="83">
        <v>10</v>
      </c>
      <c r="F183" s="16"/>
      <c r="G183" s="17"/>
      <c r="H183" s="110"/>
      <c r="I183" s="20"/>
      <c r="J183" s="17"/>
      <c r="K183" s="94"/>
      <c r="L183" s="89"/>
      <c r="M183" s="16"/>
    </row>
    <row r="184" spans="1:13" ht="14.25" thickBot="1">
      <c r="A184" s="79" t="str">
        <f>IF(B184="Code",1+MAX(A$5:A178),"")</f>
        <v/>
      </c>
      <c r="B184" s="99"/>
      <c r="C184" s="99"/>
      <c r="D184" s="99"/>
      <c r="E184" s="100"/>
      <c r="F184" s="101"/>
      <c r="G184" s="99" t="s">
        <v>259</v>
      </c>
      <c r="H184" s="102">
        <f>B174</f>
        <v>1101143</v>
      </c>
      <c r="I184" s="111"/>
      <c r="J184" s="100" t="s">
        <v>317</v>
      </c>
      <c r="K184" s="100"/>
      <c r="L184" s="100"/>
      <c r="M184" s="100"/>
    </row>
    <row r="185" spans="1:13" ht="14.25" thickBot="1">
      <c r="A185" s="79">
        <f>IF(B185="Code",1+MAX(A$5:A184),"")</f>
        <v>16</v>
      </c>
      <c r="B185" s="80" t="s">
        <v>254</v>
      </c>
      <c r="C185" s="80"/>
      <c r="D185" s="81" t="s">
        <v>255</v>
      </c>
      <c r="E185" s="193"/>
      <c r="F185" s="81" t="s">
        <v>256</v>
      </c>
      <c r="G185" s="81" t="s">
        <v>257</v>
      </c>
      <c r="H185" s="82" t="s">
        <v>253</v>
      </c>
      <c r="I185" s="82" t="s">
        <v>258</v>
      </c>
      <c r="J185" s="82" t="s">
        <v>316</v>
      </c>
      <c r="K185" s="83"/>
      <c r="L185" s="84" t="str">
        <f>IF(AND(ISNUMBER(I196),ISNUMBER(H196)),"OK","")</f>
        <v/>
      </c>
      <c r="M185" s="194"/>
    </row>
    <row r="186" spans="1:13">
      <c r="A186" s="79" t="str">
        <f>IF(B186="Code",1+MAX(A$5:A185),"")</f>
        <v/>
      </c>
      <c r="B186" s="87">
        <f>VLOOKUP(A185,BasicHeadings,2,0)</f>
        <v>1101144</v>
      </c>
      <c r="C186" s="88"/>
      <c r="D186" s="87" t="str">
        <f>VLOOKUP(B186,Step1EN,2,0)</f>
        <v>Eggs and egg-based products</v>
      </c>
      <c r="E186" s="83">
        <v>1</v>
      </c>
      <c r="F186" s="16" t="str">
        <f>"Expenditure Value for "&amp;LatestYear</f>
        <v>Expenditure Value for 2009</v>
      </c>
      <c r="G186" s="16" t="s">
        <v>331</v>
      </c>
      <c r="H186" s="17">
        <f>LatestYear</f>
        <v>2009</v>
      </c>
      <c r="I186" s="17">
        <f>VLOOKUP(B186,LastYearEstimates,3,0)</f>
        <v>0</v>
      </c>
      <c r="J186" s="17" t="str">
        <f>Currency_Unit</f>
        <v>Ficty</v>
      </c>
      <c r="K186" s="83"/>
      <c r="L186" s="89"/>
      <c r="M186" s="16"/>
    </row>
    <row r="187" spans="1:13">
      <c r="A187" s="79" t="str">
        <f>IF(B187="Code",1+MAX(A$5:A186),"")</f>
        <v/>
      </c>
      <c r="B187" s="90"/>
      <c r="C187" s="91" t="s">
        <v>307</v>
      </c>
      <c r="D187" s="90"/>
      <c r="E187" s="83">
        <v>2</v>
      </c>
      <c r="F187" s="16"/>
      <c r="G187" s="16"/>
      <c r="H187" s="17"/>
      <c r="I187" s="17"/>
      <c r="J187" s="17" t="s">
        <v>317</v>
      </c>
      <c r="K187" s="83"/>
      <c r="L187" s="89"/>
      <c r="M187" s="16"/>
    </row>
    <row r="188" spans="1:13" ht="13.5" customHeight="1">
      <c r="A188" s="79" t="str">
        <f>IF(B188="Code",1+MAX(A$5:A187),"")</f>
        <v/>
      </c>
      <c r="B188" s="92"/>
      <c r="C188" s="211" t="s">
        <v>356</v>
      </c>
      <c r="D188" s="212"/>
      <c r="E188" s="83">
        <v>3</v>
      </c>
      <c r="F188" s="16"/>
      <c r="G188" s="16"/>
      <c r="H188" s="17"/>
      <c r="I188" s="18"/>
      <c r="J188" s="17" t="s">
        <v>317</v>
      </c>
      <c r="K188" s="83"/>
      <c r="L188" s="89"/>
      <c r="M188" s="16"/>
    </row>
    <row r="189" spans="1:13">
      <c r="A189" s="79" t="str">
        <f>IF(B189="Code",1+MAX(A$5:A188),"")</f>
        <v/>
      </c>
      <c r="B189" s="93"/>
      <c r="C189" s="213"/>
      <c r="D189" s="214"/>
      <c r="E189" s="83">
        <v>4</v>
      </c>
      <c r="F189" s="16"/>
      <c r="G189" s="16"/>
      <c r="H189" s="17"/>
      <c r="I189" s="17"/>
      <c r="J189" s="17" t="s">
        <v>317</v>
      </c>
      <c r="K189" s="83"/>
      <c r="L189" s="89"/>
      <c r="M189" s="16"/>
    </row>
    <row r="190" spans="1:13">
      <c r="A190" s="79" t="str">
        <f>IF(B190="Code",1+MAX(A$5:A189),"")</f>
        <v/>
      </c>
      <c r="B190" s="95" t="s">
        <v>355</v>
      </c>
      <c r="C190" s="109"/>
      <c r="D190" s="96" t="str">
        <f>IF(ISNUMBER(C190),VLOOKUP(C190,Approaches,2,0),"")</f>
        <v/>
      </c>
      <c r="E190" s="83">
        <v>5</v>
      </c>
      <c r="F190" s="16"/>
      <c r="G190" s="17"/>
      <c r="H190" s="110"/>
      <c r="I190" s="19"/>
      <c r="J190" s="17" t="s">
        <v>317</v>
      </c>
      <c r="K190" s="94"/>
      <c r="L190" s="89"/>
      <c r="M190" s="16"/>
    </row>
    <row r="191" spans="1:13">
      <c r="B191" s="95" t="s">
        <v>355</v>
      </c>
      <c r="C191" s="109"/>
      <c r="D191" s="93" t="str">
        <f>IF(ISNUMBER(C191),VLOOKUP(C191,Approaches,2,0),"")</f>
        <v/>
      </c>
      <c r="E191" s="83">
        <v>6</v>
      </c>
      <c r="F191" s="16"/>
      <c r="G191" s="17"/>
      <c r="H191" s="110"/>
      <c r="I191" s="19"/>
      <c r="J191" s="17"/>
      <c r="K191" s="94"/>
      <c r="L191" s="89"/>
      <c r="M191" s="16"/>
    </row>
    <row r="192" spans="1:13">
      <c r="B192" s="95" t="s">
        <v>355</v>
      </c>
      <c r="C192" s="109"/>
      <c r="D192" s="93" t="str">
        <f>IF(ISNUMBER(C192),VLOOKUP(C192,Approaches,2,0),"")</f>
        <v/>
      </c>
      <c r="E192" s="83">
        <v>7</v>
      </c>
      <c r="F192" s="16"/>
      <c r="G192" s="17"/>
      <c r="H192" s="110"/>
      <c r="I192" s="19"/>
      <c r="J192" s="17"/>
      <c r="K192" s="94"/>
      <c r="L192" s="89"/>
      <c r="M192" s="16"/>
    </row>
    <row r="193" spans="1:13">
      <c r="B193" s="95" t="s">
        <v>355</v>
      </c>
      <c r="C193" s="109"/>
      <c r="D193" s="93" t="str">
        <f>IF(ISNUMBER(C193),VLOOKUP(C193,Approaches,2,0),"")</f>
        <v/>
      </c>
      <c r="E193" s="83">
        <v>8</v>
      </c>
      <c r="F193" s="16"/>
      <c r="G193" s="17"/>
      <c r="H193" s="110"/>
      <c r="I193" s="19"/>
      <c r="J193" s="17"/>
      <c r="K193" s="94"/>
      <c r="L193" s="89"/>
      <c r="M193" s="16"/>
    </row>
    <row r="194" spans="1:13">
      <c r="B194" s="95" t="s">
        <v>355</v>
      </c>
      <c r="C194" s="109"/>
      <c r="D194" s="97" t="str">
        <f>IF(ISNUMBER(C194),VLOOKUP(C194,Approaches,2,0),"")</f>
        <v/>
      </c>
      <c r="E194" s="83">
        <v>9</v>
      </c>
      <c r="F194" s="16"/>
      <c r="G194" s="17"/>
      <c r="H194" s="110"/>
      <c r="I194" s="19"/>
      <c r="J194" s="17"/>
      <c r="K194" s="94"/>
      <c r="L194" s="89"/>
      <c r="M194" s="16"/>
    </row>
    <row r="195" spans="1:13" ht="14.25" thickBot="1">
      <c r="B195" s="98"/>
      <c r="C195" s="98"/>
      <c r="D195" s="93"/>
      <c r="E195" s="83">
        <v>10</v>
      </c>
      <c r="F195" s="16"/>
      <c r="G195" s="17"/>
      <c r="H195" s="110"/>
      <c r="I195" s="20"/>
      <c r="J195" s="17"/>
      <c r="K195" s="94"/>
      <c r="L195" s="89"/>
      <c r="M195" s="16"/>
    </row>
    <row r="196" spans="1:13" ht="14.25" thickBot="1">
      <c r="A196" s="79" t="str">
        <f>IF(B196="Code",1+MAX(A$5:A190),"")</f>
        <v/>
      </c>
      <c r="B196" s="99"/>
      <c r="C196" s="99"/>
      <c r="D196" s="99"/>
      <c r="E196" s="100"/>
      <c r="F196" s="101"/>
      <c r="G196" s="99" t="s">
        <v>259</v>
      </c>
      <c r="H196" s="102">
        <f>B186</f>
        <v>1101144</v>
      </c>
      <c r="I196" s="111"/>
      <c r="J196" s="100" t="s">
        <v>317</v>
      </c>
      <c r="K196" s="100"/>
      <c r="L196" s="100"/>
      <c r="M196" s="100"/>
    </row>
    <row r="197" spans="1:13" ht="14.25" thickBot="1">
      <c r="A197" s="79">
        <f>IF(B197="Code",1+MAX(A$5:A196),"")</f>
        <v>17</v>
      </c>
      <c r="B197" s="80" t="s">
        <v>254</v>
      </c>
      <c r="C197" s="80"/>
      <c r="D197" s="81" t="s">
        <v>255</v>
      </c>
      <c r="E197" s="193"/>
      <c r="F197" s="81" t="s">
        <v>256</v>
      </c>
      <c r="G197" s="81" t="s">
        <v>257</v>
      </c>
      <c r="H197" s="82" t="s">
        <v>253</v>
      </c>
      <c r="I197" s="82" t="s">
        <v>258</v>
      </c>
      <c r="J197" s="82" t="s">
        <v>316</v>
      </c>
      <c r="K197" s="83"/>
      <c r="L197" s="84" t="str">
        <f>IF(AND(ISNUMBER(I208),ISNUMBER(H208)),"OK","")</f>
        <v/>
      </c>
      <c r="M197" s="194"/>
    </row>
    <row r="198" spans="1:13">
      <c r="A198" s="79" t="str">
        <f>IF(B198="Code",1+MAX(A$5:A197),"")</f>
        <v/>
      </c>
      <c r="B198" s="87">
        <f>VLOOKUP(A197,BasicHeadings,2,0)</f>
        <v>1101151</v>
      </c>
      <c r="C198" s="88"/>
      <c r="D198" s="87" t="str">
        <f>VLOOKUP(B198,Step1EN,2,0)</f>
        <v>Butter and margarine</v>
      </c>
      <c r="E198" s="83">
        <v>1</v>
      </c>
      <c r="F198" s="16" t="str">
        <f>"Expenditure Value for "&amp;LatestYear</f>
        <v>Expenditure Value for 2009</v>
      </c>
      <c r="G198" s="16" t="s">
        <v>331</v>
      </c>
      <c r="H198" s="17">
        <f>LatestYear</f>
        <v>2009</v>
      </c>
      <c r="I198" s="17">
        <f>VLOOKUP(B198,LastYearEstimates,3,0)</f>
        <v>0</v>
      </c>
      <c r="J198" s="17" t="str">
        <f>Currency_Unit</f>
        <v>Ficty</v>
      </c>
      <c r="K198" s="83"/>
      <c r="L198" s="89"/>
      <c r="M198" s="16"/>
    </row>
    <row r="199" spans="1:13">
      <c r="A199" s="79" t="str">
        <f>IF(B199="Code",1+MAX(A$5:A198),"")</f>
        <v/>
      </c>
      <c r="B199" s="90"/>
      <c r="C199" s="91" t="s">
        <v>307</v>
      </c>
      <c r="D199" s="90"/>
      <c r="E199" s="83">
        <v>2</v>
      </c>
      <c r="F199" s="16"/>
      <c r="G199" s="16"/>
      <c r="H199" s="17"/>
      <c r="I199" s="17"/>
      <c r="J199" s="17" t="s">
        <v>317</v>
      </c>
      <c r="K199" s="83"/>
      <c r="L199" s="89"/>
      <c r="M199" s="16"/>
    </row>
    <row r="200" spans="1:13" ht="13.5" customHeight="1">
      <c r="A200" s="79" t="str">
        <f>IF(B200="Code",1+MAX(A$5:A199),"")</f>
        <v/>
      </c>
      <c r="B200" s="92"/>
      <c r="C200" s="211" t="s">
        <v>356</v>
      </c>
      <c r="D200" s="212"/>
      <c r="E200" s="83">
        <v>3</v>
      </c>
      <c r="F200" s="16"/>
      <c r="G200" s="16"/>
      <c r="H200" s="17"/>
      <c r="I200" s="18"/>
      <c r="J200" s="17" t="s">
        <v>317</v>
      </c>
      <c r="K200" s="83"/>
      <c r="L200" s="89"/>
      <c r="M200" s="16"/>
    </row>
    <row r="201" spans="1:13">
      <c r="A201" s="79" t="str">
        <f>IF(B201="Code",1+MAX(A$5:A200),"")</f>
        <v/>
      </c>
      <c r="B201" s="93"/>
      <c r="C201" s="213"/>
      <c r="D201" s="214"/>
      <c r="E201" s="83">
        <v>4</v>
      </c>
      <c r="F201" s="16"/>
      <c r="G201" s="16"/>
      <c r="H201" s="17"/>
      <c r="I201" s="17"/>
      <c r="J201" s="17" t="s">
        <v>317</v>
      </c>
      <c r="K201" s="83"/>
      <c r="L201" s="89"/>
      <c r="M201" s="16"/>
    </row>
    <row r="202" spans="1:13">
      <c r="A202" s="79" t="str">
        <f>IF(B202="Code",1+MAX(A$5:A201),"")</f>
        <v/>
      </c>
      <c r="B202" s="95" t="s">
        <v>355</v>
      </c>
      <c r="C202" s="109"/>
      <c r="D202" s="96" t="str">
        <f>IF(ISNUMBER(C202),VLOOKUP(C202,Approaches,2,0),"")</f>
        <v/>
      </c>
      <c r="E202" s="83">
        <v>5</v>
      </c>
      <c r="F202" s="16"/>
      <c r="G202" s="17"/>
      <c r="H202" s="110"/>
      <c r="I202" s="19"/>
      <c r="J202" s="17" t="s">
        <v>317</v>
      </c>
      <c r="K202" s="94"/>
      <c r="L202" s="89"/>
      <c r="M202" s="16"/>
    </row>
    <row r="203" spans="1:13">
      <c r="B203" s="95" t="s">
        <v>355</v>
      </c>
      <c r="C203" s="109"/>
      <c r="D203" s="93" t="str">
        <f>IF(ISNUMBER(C203),VLOOKUP(C203,Approaches,2,0),"")</f>
        <v/>
      </c>
      <c r="E203" s="83">
        <v>6</v>
      </c>
      <c r="F203" s="16"/>
      <c r="G203" s="17"/>
      <c r="H203" s="110"/>
      <c r="I203" s="19"/>
      <c r="J203" s="17"/>
      <c r="K203" s="94"/>
      <c r="L203" s="89"/>
      <c r="M203" s="16"/>
    </row>
    <row r="204" spans="1:13">
      <c r="B204" s="95" t="s">
        <v>355</v>
      </c>
      <c r="C204" s="109"/>
      <c r="D204" s="93" t="str">
        <f>IF(ISNUMBER(C204),VLOOKUP(C204,Approaches,2,0),"")</f>
        <v/>
      </c>
      <c r="E204" s="83">
        <v>7</v>
      </c>
      <c r="F204" s="16"/>
      <c r="G204" s="17"/>
      <c r="H204" s="110"/>
      <c r="I204" s="19"/>
      <c r="J204" s="17"/>
      <c r="K204" s="94"/>
      <c r="L204" s="89"/>
      <c r="M204" s="16"/>
    </row>
    <row r="205" spans="1:13">
      <c r="B205" s="95" t="s">
        <v>355</v>
      </c>
      <c r="C205" s="109"/>
      <c r="D205" s="93" t="str">
        <f>IF(ISNUMBER(C205),VLOOKUP(C205,Approaches,2,0),"")</f>
        <v/>
      </c>
      <c r="E205" s="83">
        <v>8</v>
      </c>
      <c r="F205" s="16"/>
      <c r="G205" s="17"/>
      <c r="H205" s="110"/>
      <c r="I205" s="19"/>
      <c r="J205" s="17"/>
      <c r="K205" s="94"/>
      <c r="L205" s="89"/>
      <c r="M205" s="16"/>
    </row>
    <row r="206" spans="1:13">
      <c r="B206" s="95" t="s">
        <v>355</v>
      </c>
      <c r="C206" s="109"/>
      <c r="D206" s="97" t="str">
        <f>IF(ISNUMBER(C206),VLOOKUP(C206,Approaches,2,0),"")</f>
        <v/>
      </c>
      <c r="E206" s="83">
        <v>9</v>
      </c>
      <c r="F206" s="16"/>
      <c r="G206" s="17"/>
      <c r="H206" s="110"/>
      <c r="I206" s="19"/>
      <c r="J206" s="17"/>
      <c r="K206" s="94"/>
      <c r="L206" s="89"/>
      <c r="M206" s="16"/>
    </row>
    <row r="207" spans="1:13" ht="14.25" thickBot="1">
      <c r="B207" s="98"/>
      <c r="C207" s="98"/>
      <c r="D207" s="93"/>
      <c r="E207" s="83">
        <v>10</v>
      </c>
      <c r="F207" s="16"/>
      <c r="G207" s="17"/>
      <c r="H207" s="110"/>
      <c r="I207" s="20"/>
      <c r="J207" s="17"/>
      <c r="K207" s="94"/>
      <c r="L207" s="89"/>
      <c r="M207" s="16"/>
    </row>
    <row r="208" spans="1:13" ht="14.25" thickBot="1">
      <c r="A208" s="79" t="str">
        <f>IF(B208="Code",1+MAX(A$5:A202),"")</f>
        <v/>
      </c>
      <c r="B208" s="99"/>
      <c r="C208" s="99"/>
      <c r="D208" s="99"/>
      <c r="E208" s="100"/>
      <c r="F208" s="101"/>
      <c r="G208" s="99" t="s">
        <v>259</v>
      </c>
      <c r="H208" s="102">
        <f>B198</f>
        <v>1101151</v>
      </c>
      <c r="I208" s="111"/>
      <c r="J208" s="100" t="s">
        <v>317</v>
      </c>
      <c r="K208" s="100"/>
      <c r="L208" s="100"/>
      <c r="M208" s="100"/>
    </row>
    <row r="209" spans="1:13" ht="14.25" thickBot="1">
      <c r="A209" s="79">
        <f>IF(B209="Code",1+MAX(A$5:A208),"")</f>
        <v>18</v>
      </c>
      <c r="B209" s="80" t="s">
        <v>254</v>
      </c>
      <c r="C209" s="80"/>
      <c r="D209" s="81" t="s">
        <v>255</v>
      </c>
      <c r="E209" s="193"/>
      <c r="F209" s="81" t="s">
        <v>256</v>
      </c>
      <c r="G209" s="81" t="s">
        <v>257</v>
      </c>
      <c r="H209" s="82" t="s">
        <v>253</v>
      </c>
      <c r="I209" s="82" t="s">
        <v>258</v>
      </c>
      <c r="J209" s="82" t="s">
        <v>316</v>
      </c>
      <c r="K209" s="83"/>
      <c r="L209" s="84" t="str">
        <f>IF(AND(ISNUMBER(I220),ISNUMBER(H220)),"OK","")</f>
        <v/>
      </c>
      <c r="M209" s="194"/>
    </row>
    <row r="210" spans="1:13">
      <c r="A210" s="79" t="str">
        <f>IF(B210="Code",1+MAX(A$5:A209),"")</f>
        <v/>
      </c>
      <c r="B210" s="87">
        <f>VLOOKUP(A209,BasicHeadings,2,0)</f>
        <v>1101152</v>
      </c>
      <c r="C210" s="88"/>
      <c r="D210" s="87" t="str">
        <f>VLOOKUP(B210,Step1EN,2,0)</f>
        <v>Other edible oils and fats</v>
      </c>
      <c r="E210" s="83">
        <v>1</v>
      </c>
      <c r="F210" s="16" t="str">
        <f>"Expenditure Value for "&amp;LatestYear</f>
        <v>Expenditure Value for 2009</v>
      </c>
      <c r="G210" s="16" t="s">
        <v>331</v>
      </c>
      <c r="H210" s="17">
        <f>LatestYear</f>
        <v>2009</v>
      </c>
      <c r="I210" s="17">
        <f>VLOOKUP(B210,LastYearEstimates,3,0)</f>
        <v>0</v>
      </c>
      <c r="J210" s="17" t="str">
        <f>Currency_Unit</f>
        <v>Ficty</v>
      </c>
      <c r="K210" s="83"/>
      <c r="L210" s="89"/>
      <c r="M210" s="16"/>
    </row>
    <row r="211" spans="1:13">
      <c r="A211" s="79" t="str">
        <f>IF(B211="Code",1+MAX(A$5:A210),"")</f>
        <v/>
      </c>
      <c r="B211" s="90"/>
      <c r="C211" s="91" t="s">
        <v>307</v>
      </c>
      <c r="D211" s="90"/>
      <c r="E211" s="83">
        <v>2</v>
      </c>
      <c r="F211" s="16"/>
      <c r="G211" s="16"/>
      <c r="H211" s="17"/>
      <c r="I211" s="17"/>
      <c r="J211" s="17" t="s">
        <v>317</v>
      </c>
      <c r="K211" s="83"/>
      <c r="L211" s="89"/>
      <c r="M211" s="16"/>
    </row>
    <row r="212" spans="1:13" ht="13.5" customHeight="1">
      <c r="A212" s="79" t="str">
        <f>IF(B212="Code",1+MAX(A$5:A211),"")</f>
        <v/>
      </c>
      <c r="B212" s="92"/>
      <c r="C212" s="211" t="s">
        <v>356</v>
      </c>
      <c r="D212" s="212"/>
      <c r="E212" s="83">
        <v>3</v>
      </c>
      <c r="F212" s="16"/>
      <c r="G212" s="16"/>
      <c r="H212" s="17"/>
      <c r="I212" s="18"/>
      <c r="J212" s="17" t="s">
        <v>317</v>
      </c>
      <c r="K212" s="83"/>
      <c r="L212" s="89"/>
      <c r="M212" s="16"/>
    </row>
    <row r="213" spans="1:13">
      <c r="A213" s="79" t="str">
        <f>IF(B213="Code",1+MAX(A$5:A212),"")</f>
        <v/>
      </c>
      <c r="B213" s="93"/>
      <c r="C213" s="213"/>
      <c r="D213" s="214"/>
      <c r="E213" s="83">
        <v>4</v>
      </c>
      <c r="F213" s="16"/>
      <c r="G213" s="16"/>
      <c r="H213" s="17"/>
      <c r="I213" s="17"/>
      <c r="J213" s="17" t="s">
        <v>317</v>
      </c>
      <c r="K213" s="83"/>
      <c r="L213" s="89"/>
      <c r="M213" s="16"/>
    </row>
    <row r="214" spans="1:13">
      <c r="A214" s="79" t="str">
        <f>IF(B214="Code",1+MAX(A$5:A213),"")</f>
        <v/>
      </c>
      <c r="B214" s="95" t="s">
        <v>355</v>
      </c>
      <c r="C214" s="109"/>
      <c r="D214" s="96" t="str">
        <f>IF(ISNUMBER(C214),VLOOKUP(C214,Approaches,2,0),"")</f>
        <v/>
      </c>
      <c r="E214" s="83">
        <v>5</v>
      </c>
      <c r="F214" s="16"/>
      <c r="G214" s="17"/>
      <c r="H214" s="110"/>
      <c r="I214" s="19"/>
      <c r="J214" s="17" t="s">
        <v>317</v>
      </c>
      <c r="K214" s="94"/>
      <c r="L214" s="89"/>
      <c r="M214" s="16"/>
    </row>
    <row r="215" spans="1:13">
      <c r="B215" s="95" t="s">
        <v>355</v>
      </c>
      <c r="C215" s="109"/>
      <c r="D215" s="93" t="str">
        <f>IF(ISNUMBER(C215),VLOOKUP(C215,Approaches,2,0),"")</f>
        <v/>
      </c>
      <c r="E215" s="83">
        <v>6</v>
      </c>
      <c r="F215" s="16"/>
      <c r="G215" s="17"/>
      <c r="H215" s="110"/>
      <c r="I215" s="19"/>
      <c r="J215" s="17"/>
      <c r="K215" s="94"/>
      <c r="L215" s="89"/>
      <c r="M215" s="16"/>
    </row>
    <row r="216" spans="1:13">
      <c r="B216" s="95" t="s">
        <v>355</v>
      </c>
      <c r="C216" s="109"/>
      <c r="D216" s="93" t="str">
        <f>IF(ISNUMBER(C216),VLOOKUP(C216,Approaches,2,0),"")</f>
        <v/>
      </c>
      <c r="E216" s="83">
        <v>7</v>
      </c>
      <c r="F216" s="16"/>
      <c r="G216" s="17"/>
      <c r="H216" s="110"/>
      <c r="I216" s="19"/>
      <c r="J216" s="17"/>
      <c r="K216" s="94"/>
      <c r="L216" s="89"/>
      <c r="M216" s="16"/>
    </row>
    <row r="217" spans="1:13">
      <c r="B217" s="95" t="s">
        <v>355</v>
      </c>
      <c r="C217" s="109"/>
      <c r="D217" s="93" t="str">
        <f>IF(ISNUMBER(C217),VLOOKUP(C217,Approaches,2,0),"")</f>
        <v/>
      </c>
      <c r="E217" s="83">
        <v>8</v>
      </c>
      <c r="F217" s="16"/>
      <c r="G217" s="17"/>
      <c r="H217" s="110"/>
      <c r="I217" s="19"/>
      <c r="J217" s="17"/>
      <c r="K217" s="94"/>
      <c r="L217" s="89"/>
      <c r="M217" s="16"/>
    </row>
    <row r="218" spans="1:13">
      <c r="B218" s="95" t="s">
        <v>355</v>
      </c>
      <c r="C218" s="109"/>
      <c r="D218" s="97" t="str">
        <f>IF(ISNUMBER(C218),VLOOKUP(C218,Approaches,2,0),"")</f>
        <v/>
      </c>
      <c r="E218" s="83">
        <v>9</v>
      </c>
      <c r="F218" s="16"/>
      <c r="G218" s="17"/>
      <c r="H218" s="110"/>
      <c r="I218" s="19"/>
      <c r="J218" s="17"/>
      <c r="K218" s="94"/>
      <c r="L218" s="89"/>
      <c r="M218" s="16"/>
    </row>
    <row r="219" spans="1:13" ht="14.25" thickBot="1">
      <c r="B219" s="98"/>
      <c r="C219" s="98"/>
      <c r="D219" s="93"/>
      <c r="E219" s="83">
        <v>10</v>
      </c>
      <c r="F219" s="16"/>
      <c r="G219" s="17"/>
      <c r="H219" s="110"/>
      <c r="I219" s="20"/>
      <c r="J219" s="17"/>
      <c r="K219" s="94"/>
      <c r="L219" s="89"/>
      <c r="M219" s="16"/>
    </row>
    <row r="220" spans="1:13" ht="14.25" thickBot="1">
      <c r="A220" s="79" t="str">
        <f>IF(B220="Code",1+MAX(A$5:A214),"")</f>
        <v/>
      </c>
      <c r="B220" s="99"/>
      <c r="C220" s="99"/>
      <c r="D220" s="99"/>
      <c r="E220" s="100"/>
      <c r="F220" s="101"/>
      <c r="G220" s="99" t="s">
        <v>259</v>
      </c>
      <c r="H220" s="102">
        <f>B210</f>
        <v>1101152</v>
      </c>
      <c r="I220" s="111"/>
      <c r="J220" s="100" t="s">
        <v>317</v>
      </c>
      <c r="K220" s="100"/>
      <c r="L220" s="100"/>
      <c r="M220" s="100"/>
    </row>
    <row r="221" spans="1:13" ht="14.25" thickBot="1">
      <c r="A221" s="79">
        <f>IF(B221="Code",1+MAX(A$5:A220),"")</f>
        <v>19</v>
      </c>
      <c r="B221" s="80" t="s">
        <v>254</v>
      </c>
      <c r="C221" s="80"/>
      <c r="D221" s="81" t="s">
        <v>255</v>
      </c>
      <c r="E221" s="193"/>
      <c r="F221" s="81" t="s">
        <v>256</v>
      </c>
      <c r="G221" s="81" t="s">
        <v>257</v>
      </c>
      <c r="H221" s="82" t="s">
        <v>253</v>
      </c>
      <c r="I221" s="82" t="s">
        <v>258</v>
      </c>
      <c r="J221" s="82" t="s">
        <v>316</v>
      </c>
      <c r="K221" s="83"/>
      <c r="L221" s="84" t="str">
        <f>IF(AND(ISNUMBER(I232),ISNUMBER(H232)),"OK","")</f>
        <v/>
      </c>
      <c r="M221" s="194"/>
    </row>
    <row r="222" spans="1:13">
      <c r="A222" s="79" t="str">
        <f>IF(B222="Code",1+MAX(A$5:A221),"")</f>
        <v/>
      </c>
      <c r="B222" s="87">
        <f>VLOOKUP(A221,BasicHeadings,2,0)</f>
        <v>1101161</v>
      </c>
      <c r="C222" s="88"/>
      <c r="D222" s="87" t="str">
        <f>VLOOKUP(B222,Step1EN,2,0)</f>
        <v>Fresh or chilled fruit</v>
      </c>
      <c r="E222" s="83">
        <v>1</v>
      </c>
      <c r="F222" s="16" t="str">
        <f>"Expenditure Value for "&amp;LatestYear</f>
        <v>Expenditure Value for 2009</v>
      </c>
      <c r="G222" s="16" t="s">
        <v>331</v>
      </c>
      <c r="H222" s="17">
        <f>LatestYear</f>
        <v>2009</v>
      </c>
      <c r="I222" s="17">
        <f>VLOOKUP(B222,LastYearEstimates,3,0)</f>
        <v>0</v>
      </c>
      <c r="J222" s="17" t="str">
        <f>Currency_Unit</f>
        <v>Ficty</v>
      </c>
      <c r="K222" s="83"/>
      <c r="L222" s="89"/>
      <c r="M222" s="16"/>
    </row>
    <row r="223" spans="1:13">
      <c r="A223" s="79" t="str">
        <f>IF(B223="Code",1+MAX(A$5:A222),"")</f>
        <v/>
      </c>
      <c r="B223" s="90"/>
      <c r="C223" s="91" t="s">
        <v>307</v>
      </c>
      <c r="D223" s="90"/>
      <c r="E223" s="83">
        <v>2</v>
      </c>
      <c r="F223" s="16"/>
      <c r="G223" s="16"/>
      <c r="H223" s="17"/>
      <c r="I223" s="17"/>
      <c r="J223" s="17" t="s">
        <v>317</v>
      </c>
      <c r="K223" s="83"/>
      <c r="L223" s="89"/>
      <c r="M223" s="16"/>
    </row>
    <row r="224" spans="1:13" ht="13.5" customHeight="1">
      <c r="A224" s="79" t="str">
        <f>IF(B224="Code",1+MAX(A$5:A223),"")</f>
        <v/>
      </c>
      <c r="B224" s="92"/>
      <c r="C224" s="211" t="s">
        <v>356</v>
      </c>
      <c r="D224" s="212"/>
      <c r="E224" s="83">
        <v>3</v>
      </c>
      <c r="F224" s="16"/>
      <c r="G224" s="16"/>
      <c r="H224" s="17"/>
      <c r="I224" s="18"/>
      <c r="J224" s="17" t="s">
        <v>317</v>
      </c>
      <c r="K224" s="83"/>
      <c r="L224" s="89"/>
      <c r="M224" s="16"/>
    </row>
    <row r="225" spans="1:13">
      <c r="A225" s="79" t="str">
        <f>IF(B225="Code",1+MAX(A$5:A224),"")</f>
        <v/>
      </c>
      <c r="B225" s="93"/>
      <c r="C225" s="213"/>
      <c r="D225" s="214"/>
      <c r="E225" s="83">
        <v>4</v>
      </c>
      <c r="F225" s="16"/>
      <c r="G225" s="16"/>
      <c r="H225" s="17"/>
      <c r="I225" s="17"/>
      <c r="J225" s="17" t="s">
        <v>317</v>
      </c>
      <c r="K225" s="83"/>
      <c r="L225" s="89"/>
      <c r="M225" s="16"/>
    </row>
    <row r="226" spans="1:13">
      <c r="A226" s="79" t="str">
        <f>IF(B226="Code",1+MAX(A$5:A225),"")</f>
        <v/>
      </c>
      <c r="B226" s="95" t="s">
        <v>355</v>
      </c>
      <c r="C226" s="109"/>
      <c r="D226" s="96" t="str">
        <f>IF(ISNUMBER(C226),VLOOKUP(C226,Approaches,2,0),"")</f>
        <v/>
      </c>
      <c r="E226" s="83">
        <v>5</v>
      </c>
      <c r="F226" s="16"/>
      <c r="G226" s="17"/>
      <c r="H226" s="110"/>
      <c r="I226" s="19"/>
      <c r="J226" s="17" t="s">
        <v>317</v>
      </c>
      <c r="K226" s="94"/>
      <c r="L226" s="89"/>
      <c r="M226" s="16"/>
    </row>
    <row r="227" spans="1:13">
      <c r="B227" s="95" t="s">
        <v>355</v>
      </c>
      <c r="C227" s="109"/>
      <c r="D227" s="93" t="str">
        <f>IF(ISNUMBER(C227),VLOOKUP(C227,Approaches,2,0),"")</f>
        <v/>
      </c>
      <c r="E227" s="83">
        <v>6</v>
      </c>
      <c r="F227" s="16"/>
      <c r="G227" s="17"/>
      <c r="H227" s="110"/>
      <c r="I227" s="19"/>
      <c r="J227" s="17"/>
      <c r="K227" s="94"/>
      <c r="L227" s="89"/>
      <c r="M227" s="16"/>
    </row>
    <row r="228" spans="1:13">
      <c r="B228" s="95" t="s">
        <v>355</v>
      </c>
      <c r="C228" s="109"/>
      <c r="D228" s="93" t="str">
        <f>IF(ISNUMBER(C228),VLOOKUP(C228,Approaches,2,0),"")</f>
        <v/>
      </c>
      <c r="E228" s="83">
        <v>7</v>
      </c>
      <c r="F228" s="16"/>
      <c r="G228" s="17"/>
      <c r="H228" s="110"/>
      <c r="I228" s="19"/>
      <c r="J228" s="17"/>
      <c r="K228" s="94"/>
      <c r="L228" s="89"/>
      <c r="M228" s="16"/>
    </row>
    <row r="229" spans="1:13">
      <c r="B229" s="95" t="s">
        <v>355</v>
      </c>
      <c r="C229" s="109"/>
      <c r="D229" s="93" t="str">
        <f>IF(ISNUMBER(C229),VLOOKUP(C229,Approaches,2,0),"")</f>
        <v/>
      </c>
      <c r="E229" s="83">
        <v>8</v>
      </c>
      <c r="F229" s="16"/>
      <c r="G229" s="17"/>
      <c r="H229" s="110"/>
      <c r="I229" s="19"/>
      <c r="J229" s="17"/>
      <c r="K229" s="94"/>
      <c r="L229" s="89"/>
      <c r="M229" s="16"/>
    </row>
    <row r="230" spans="1:13">
      <c r="B230" s="95" t="s">
        <v>355</v>
      </c>
      <c r="C230" s="109"/>
      <c r="D230" s="97" t="str">
        <f>IF(ISNUMBER(C230),VLOOKUP(C230,Approaches,2,0),"")</f>
        <v/>
      </c>
      <c r="E230" s="83">
        <v>9</v>
      </c>
      <c r="F230" s="16"/>
      <c r="G230" s="17"/>
      <c r="H230" s="110"/>
      <c r="I230" s="19"/>
      <c r="J230" s="17"/>
      <c r="K230" s="94"/>
      <c r="L230" s="89"/>
      <c r="M230" s="16"/>
    </row>
    <row r="231" spans="1:13" ht="14.25" thickBot="1">
      <c r="B231" s="98"/>
      <c r="C231" s="98"/>
      <c r="D231" s="93"/>
      <c r="E231" s="83">
        <v>10</v>
      </c>
      <c r="F231" s="16"/>
      <c r="G231" s="17"/>
      <c r="H231" s="110"/>
      <c r="I231" s="20"/>
      <c r="J231" s="17"/>
      <c r="K231" s="94"/>
      <c r="L231" s="89"/>
      <c r="M231" s="16"/>
    </row>
    <row r="232" spans="1:13" ht="14.25" thickBot="1">
      <c r="A232" s="79" t="str">
        <f>IF(B232="Code",1+MAX(A$5:A226),"")</f>
        <v/>
      </c>
      <c r="B232" s="99"/>
      <c r="C232" s="99"/>
      <c r="D232" s="99"/>
      <c r="E232" s="100"/>
      <c r="F232" s="101"/>
      <c r="G232" s="99" t="s">
        <v>259</v>
      </c>
      <c r="H232" s="102">
        <f>B222</f>
        <v>1101161</v>
      </c>
      <c r="I232" s="111"/>
      <c r="J232" s="100" t="s">
        <v>317</v>
      </c>
      <c r="K232" s="100"/>
      <c r="L232" s="100"/>
      <c r="M232" s="100"/>
    </row>
    <row r="233" spans="1:13" ht="14.25" thickBot="1">
      <c r="A233" s="79">
        <f>IF(B233="Code",1+MAX(A$5:A232),"")</f>
        <v>20</v>
      </c>
      <c r="B233" s="80" t="s">
        <v>254</v>
      </c>
      <c r="C233" s="80"/>
      <c r="D233" s="81" t="s">
        <v>255</v>
      </c>
      <c r="E233" s="193"/>
      <c r="F233" s="81" t="s">
        <v>256</v>
      </c>
      <c r="G233" s="81" t="s">
        <v>257</v>
      </c>
      <c r="H233" s="82" t="s">
        <v>253</v>
      </c>
      <c r="I233" s="82" t="s">
        <v>258</v>
      </c>
      <c r="J233" s="82" t="s">
        <v>316</v>
      </c>
      <c r="K233" s="83"/>
      <c r="L233" s="84" t="str">
        <f>IF(AND(ISNUMBER(I244),ISNUMBER(H244)),"OK","")</f>
        <v/>
      </c>
      <c r="M233" s="194"/>
    </row>
    <row r="234" spans="1:13">
      <c r="A234" s="79" t="str">
        <f>IF(B234="Code",1+MAX(A$5:A233),"")</f>
        <v/>
      </c>
      <c r="B234" s="87">
        <f>VLOOKUP(A233,BasicHeadings,2,0)</f>
        <v>1101162</v>
      </c>
      <c r="C234" s="88"/>
      <c r="D234" s="87" t="str">
        <f>VLOOKUP(B234,Step1EN,2,0)</f>
        <v>Frozen, preserved or processed fruit and fruit-based products</v>
      </c>
      <c r="E234" s="83">
        <v>1</v>
      </c>
      <c r="F234" s="16" t="str">
        <f>"Expenditure Value for "&amp;LatestYear</f>
        <v>Expenditure Value for 2009</v>
      </c>
      <c r="G234" s="16" t="s">
        <v>331</v>
      </c>
      <c r="H234" s="17">
        <f>LatestYear</f>
        <v>2009</v>
      </c>
      <c r="I234" s="17">
        <f>VLOOKUP(B234,LastYearEstimates,3,0)</f>
        <v>0</v>
      </c>
      <c r="J234" s="17" t="str">
        <f>Currency_Unit</f>
        <v>Ficty</v>
      </c>
      <c r="K234" s="83"/>
      <c r="L234" s="89"/>
      <c r="M234" s="16"/>
    </row>
    <row r="235" spans="1:13">
      <c r="A235" s="79" t="str">
        <f>IF(B235="Code",1+MAX(A$5:A234),"")</f>
        <v/>
      </c>
      <c r="B235" s="90"/>
      <c r="C235" s="91" t="s">
        <v>307</v>
      </c>
      <c r="D235" s="90"/>
      <c r="E235" s="83">
        <v>2</v>
      </c>
      <c r="F235" s="16"/>
      <c r="G235" s="16"/>
      <c r="H235" s="17"/>
      <c r="I235" s="17"/>
      <c r="J235" s="17" t="s">
        <v>317</v>
      </c>
      <c r="K235" s="83"/>
      <c r="L235" s="89"/>
      <c r="M235" s="16"/>
    </row>
    <row r="236" spans="1:13" ht="13.5" customHeight="1">
      <c r="A236" s="79" t="str">
        <f>IF(B236="Code",1+MAX(A$5:A235),"")</f>
        <v/>
      </c>
      <c r="B236" s="92"/>
      <c r="C236" s="211" t="s">
        <v>356</v>
      </c>
      <c r="D236" s="212"/>
      <c r="E236" s="83">
        <v>3</v>
      </c>
      <c r="F236" s="16"/>
      <c r="G236" s="16"/>
      <c r="H236" s="17"/>
      <c r="I236" s="18"/>
      <c r="J236" s="17" t="s">
        <v>317</v>
      </c>
      <c r="K236" s="83"/>
      <c r="L236" s="89"/>
      <c r="M236" s="16"/>
    </row>
    <row r="237" spans="1:13">
      <c r="A237" s="79" t="str">
        <f>IF(B237="Code",1+MAX(A$5:A236),"")</f>
        <v/>
      </c>
      <c r="B237" s="93"/>
      <c r="C237" s="213"/>
      <c r="D237" s="214"/>
      <c r="E237" s="83">
        <v>4</v>
      </c>
      <c r="F237" s="16"/>
      <c r="G237" s="16"/>
      <c r="H237" s="17"/>
      <c r="I237" s="17"/>
      <c r="J237" s="17" t="s">
        <v>317</v>
      </c>
      <c r="K237" s="83"/>
      <c r="L237" s="89"/>
      <c r="M237" s="16"/>
    </row>
    <row r="238" spans="1:13">
      <c r="A238" s="79" t="str">
        <f>IF(B238="Code",1+MAX(A$5:A237),"")</f>
        <v/>
      </c>
      <c r="B238" s="95" t="s">
        <v>355</v>
      </c>
      <c r="C238" s="109"/>
      <c r="D238" s="96" t="str">
        <f>IF(ISNUMBER(C238),VLOOKUP(C238,Approaches,2,0),"")</f>
        <v/>
      </c>
      <c r="E238" s="83">
        <v>5</v>
      </c>
      <c r="F238" s="16"/>
      <c r="G238" s="17"/>
      <c r="H238" s="110"/>
      <c r="I238" s="19"/>
      <c r="J238" s="17" t="s">
        <v>317</v>
      </c>
      <c r="K238" s="94"/>
      <c r="L238" s="89"/>
      <c r="M238" s="16"/>
    </row>
    <row r="239" spans="1:13">
      <c r="B239" s="95" t="s">
        <v>355</v>
      </c>
      <c r="C239" s="109"/>
      <c r="D239" s="93" t="str">
        <f>IF(ISNUMBER(C239),VLOOKUP(C239,Approaches,2,0),"")</f>
        <v/>
      </c>
      <c r="E239" s="83">
        <v>6</v>
      </c>
      <c r="F239" s="16"/>
      <c r="G239" s="17"/>
      <c r="H239" s="110"/>
      <c r="I239" s="19"/>
      <c r="J239" s="17"/>
      <c r="K239" s="94"/>
      <c r="L239" s="89"/>
      <c r="M239" s="16"/>
    </row>
    <row r="240" spans="1:13">
      <c r="B240" s="95" t="s">
        <v>355</v>
      </c>
      <c r="C240" s="109"/>
      <c r="D240" s="93" t="str">
        <f>IF(ISNUMBER(C240),VLOOKUP(C240,Approaches,2,0),"")</f>
        <v/>
      </c>
      <c r="E240" s="83">
        <v>7</v>
      </c>
      <c r="F240" s="16"/>
      <c r="G240" s="17"/>
      <c r="H240" s="110"/>
      <c r="I240" s="19"/>
      <c r="J240" s="17"/>
      <c r="K240" s="94"/>
      <c r="L240" s="89"/>
      <c r="M240" s="16"/>
    </row>
    <row r="241" spans="1:13">
      <c r="B241" s="95" t="s">
        <v>355</v>
      </c>
      <c r="C241" s="109"/>
      <c r="D241" s="93" t="str">
        <f>IF(ISNUMBER(C241),VLOOKUP(C241,Approaches,2,0),"")</f>
        <v/>
      </c>
      <c r="E241" s="83">
        <v>8</v>
      </c>
      <c r="F241" s="16"/>
      <c r="G241" s="17"/>
      <c r="H241" s="110"/>
      <c r="I241" s="19"/>
      <c r="J241" s="17"/>
      <c r="K241" s="94"/>
      <c r="L241" s="89"/>
      <c r="M241" s="16"/>
    </row>
    <row r="242" spans="1:13">
      <c r="B242" s="95" t="s">
        <v>355</v>
      </c>
      <c r="C242" s="109"/>
      <c r="D242" s="97" t="str">
        <f>IF(ISNUMBER(C242),VLOOKUP(C242,Approaches,2,0),"")</f>
        <v/>
      </c>
      <c r="E242" s="83">
        <v>9</v>
      </c>
      <c r="F242" s="16"/>
      <c r="G242" s="17"/>
      <c r="H242" s="110"/>
      <c r="I242" s="19"/>
      <c r="J242" s="17"/>
      <c r="K242" s="94"/>
      <c r="L242" s="89"/>
      <c r="M242" s="16"/>
    </row>
    <row r="243" spans="1:13" ht="14.25" thickBot="1">
      <c r="B243" s="98"/>
      <c r="C243" s="98"/>
      <c r="D243" s="93"/>
      <c r="E243" s="83">
        <v>10</v>
      </c>
      <c r="F243" s="16"/>
      <c r="G243" s="17"/>
      <c r="H243" s="110"/>
      <c r="I243" s="20"/>
      <c r="J243" s="17"/>
      <c r="K243" s="94"/>
      <c r="L243" s="89"/>
      <c r="M243" s="16"/>
    </row>
    <row r="244" spans="1:13" ht="14.25" thickBot="1">
      <c r="A244" s="79" t="str">
        <f>IF(B244="Code",1+MAX(A$5:A238),"")</f>
        <v/>
      </c>
      <c r="B244" s="99"/>
      <c r="C244" s="99"/>
      <c r="D244" s="99"/>
      <c r="E244" s="100"/>
      <c r="F244" s="101"/>
      <c r="G244" s="99" t="s">
        <v>259</v>
      </c>
      <c r="H244" s="102">
        <f>B234</f>
        <v>1101162</v>
      </c>
      <c r="I244" s="111"/>
      <c r="J244" s="100" t="s">
        <v>317</v>
      </c>
      <c r="K244" s="100"/>
      <c r="L244" s="100"/>
      <c r="M244" s="100"/>
    </row>
    <row r="245" spans="1:13" ht="14.25" thickBot="1">
      <c r="A245" s="79">
        <f>IF(B245="Code",1+MAX(A$5:A244),"")</f>
        <v>21</v>
      </c>
      <c r="B245" s="80" t="s">
        <v>254</v>
      </c>
      <c r="C245" s="80"/>
      <c r="D245" s="81" t="s">
        <v>255</v>
      </c>
      <c r="E245" s="193"/>
      <c r="F245" s="81" t="s">
        <v>256</v>
      </c>
      <c r="G245" s="81" t="s">
        <v>257</v>
      </c>
      <c r="H245" s="82" t="s">
        <v>253</v>
      </c>
      <c r="I245" s="82" t="s">
        <v>258</v>
      </c>
      <c r="J245" s="82" t="s">
        <v>316</v>
      </c>
      <c r="K245" s="83"/>
      <c r="L245" s="84" t="str">
        <f>IF(AND(ISNUMBER(I256),ISNUMBER(H256)),"OK","")</f>
        <v/>
      </c>
      <c r="M245" s="194"/>
    </row>
    <row r="246" spans="1:13">
      <c r="A246" s="79" t="str">
        <f>IF(B246="Code",1+MAX(A$5:A245),"")</f>
        <v/>
      </c>
      <c r="B246" s="87">
        <f>VLOOKUP(A245,BasicHeadings,2,0)</f>
        <v>1101171</v>
      </c>
      <c r="C246" s="88"/>
      <c r="D246" s="87" t="str">
        <f>VLOOKUP(B246,Step1EN,2,0)</f>
        <v>Fresh or chilled vegetables other than potatoes</v>
      </c>
      <c r="E246" s="83">
        <v>1</v>
      </c>
      <c r="F246" s="16" t="str">
        <f>"Expenditure Value for "&amp;LatestYear</f>
        <v>Expenditure Value for 2009</v>
      </c>
      <c r="G246" s="16" t="s">
        <v>331</v>
      </c>
      <c r="H246" s="17">
        <f>LatestYear</f>
        <v>2009</v>
      </c>
      <c r="I246" s="17">
        <f>VLOOKUP(B246,LastYearEstimates,3,0)</f>
        <v>0</v>
      </c>
      <c r="J246" s="17" t="str">
        <f>Currency_Unit</f>
        <v>Ficty</v>
      </c>
      <c r="K246" s="83"/>
      <c r="L246" s="89"/>
      <c r="M246" s="16"/>
    </row>
    <row r="247" spans="1:13">
      <c r="A247" s="79" t="str">
        <f>IF(B247="Code",1+MAX(A$5:A246),"")</f>
        <v/>
      </c>
      <c r="B247" s="90"/>
      <c r="C247" s="91" t="s">
        <v>307</v>
      </c>
      <c r="D247" s="90"/>
      <c r="E247" s="83">
        <v>2</v>
      </c>
      <c r="F247" s="16"/>
      <c r="G247" s="16"/>
      <c r="H247" s="17"/>
      <c r="I247" s="17"/>
      <c r="J247" s="17" t="s">
        <v>317</v>
      </c>
      <c r="K247" s="83"/>
      <c r="L247" s="89"/>
      <c r="M247" s="16"/>
    </row>
    <row r="248" spans="1:13" ht="13.5" customHeight="1">
      <c r="A248" s="79" t="str">
        <f>IF(B248="Code",1+MAX(A$5:A247),"")</f>
        <v/>
      </c>
      <c r="B248" s="92"/>
      <c r="C248" s="211" t="s">
        <v>356</v>
      </c>
      <c r="D248" s="212"/>
      <c r="E248" s="83">
        <v>3</v>
      </c>
      <c r="F248" s="16"/>
      <c r="G248" s="16"/>
      <c r="H248" s="17"/>
      <c r="I248" s="18"/>
      <c r="J248" s="17" t="s">
        <v>317</v>
      </c>
      <c r="K248" s="83"/>
      <c r="L248" s="89"/>
      <c r="M248" s="16"/>
    </row>
    <row r="249" spans="1:13">
      <c r="A249" s="79" t="str">
        <f>IF(B249="Code",1+MAX(A$5:A248),"")</f>
        <v/>
      </c>
      <c r="B249" s="93"/>
      <c r="C249" s="213"/>
      <c r="D249" s="214"/>
      <c r="E249" s="83">
        <v>4</v>
      </c>
      <c r="F249" s="16"/>
      <c r="G249" s="16"/>
      <c r="H249" s="17"/>
      <c r="I249" s="17"/>
      <c r="J249" s="17" t="s">
        <v>317</v>
      </c>
      <c r="K249" s="83"/>
      <c r="L249" s="89"/>
      <c r="M249" s="16"/>
    </row>
    <row r="250" spans="1:13">
      <c r="A250" s="79" t="str">
        <f>IF(B250="Code",1+MAX(A$5:A249),"")</f>
        <v/>
      </c>
      <c r="B250" s="95" t="s">
        <v>355</v>
      </c>
      <c r="C250" s="109"/>
      <c r="D250" s="96" t="str">
        <f>IF(ISNUMBER(C250),VLOOKUP(C250,Approaches,2,0),"")</f>
        <v/>
      </c>
      <c r="E250" s="83">
        <v>5</v>
      </c>
      <c r="F250" s="16"/>
      <c r="G250" s="17"/>
      <c r="H250" s="110"/>
      <c r="I250" s="19"/>
      <c r="J250" s="17" t="s">
        <v>317</v>
      </c>
      <c r="K250" s="94"/>
      <c r="L250" s="89"/>
      <c r="M250" s="16"/>
    </row>
    <row r="251" spans="1:13">
      <c r="B251" s="95" t="s">
        <v>355</v>
      </c>
      <c r="C251" s="109"/>
      <c r="D251" s="93" t="str">
        <f>IF(ISNUMBER(C251),VLOOKUP(C251,Approaches,2,0),"")</f>
        <v/>
      </c>
      <c r="E251" s="83">
        <v>6</v>
      </c>
      <c r="F251" s="16"/>
      <c r="G251" s="17"/>
      <c r="H251" s="110"/>
      <c r="I251" s="19"/>
      <c r="J251" s="17"/>
      <c r="K251" s="94"/>
      <c r="L251" s="89"/>
      <c r="M251" s="16"/>
    </row>
    <row r="252" spans="1:13">
      <c r="B252" s="95" t="s">
        <v>355</v>
      </c>
      <c r="C252" s="109"/>
      <c r="D252" s="93" t="str">
        <f>IF(ISNUMBER(C252),VLOOKUP(C252,Approaches,2,0),"")</f>
        <v/>
      </c>
      <c r="E252" s="83">
        <v>7</v>
      </c>
      <c r="F252" s="16"/>
      <c r="G252" s="17"/>
      <c r="H252" s="110"/>
      <c r="I252" s="19"/>
      <c r="J252" s="17"/>
      <c r="K252" s="94"/>
      <c r="L252" s="89"/>
      <c r="M252" s="16"/>
    </row>
    <row r="253" spans="1:13">
      <c r="B253" s="95" t="s">
        <v>355</v>
      </c>
      <c r="C253" s="109"/>
      <c r="D253" s="93" t="str">
        <f>IF(ISNUMBER(C253),VLOOKUP(C253,Approaches,2,0),"")</f>
        <v/>
      </c>
      <c r="E253" s="83">
        <v>8</v>
      </c>
      <c r="F253" s="16"/>
      <c r="G253" s="17"/>
      <c r="H253" s="110"/>
      <c r="I253" s="19"/>
      <c r="J253" s="17"/>
      <c r="K253" s="94"/>
      <c r="L253" s="89"/>
      <c r="M253" s="16"/>
    </row>
    <row r="254" spans="1:13">
      <c r="B254" s="95" t="s">
        <v>355</v>
      </c>
      <c r="C254" s="109"/>
      <c r="D254" s="97" t="str">
        <f>IF(ISNUMBER(C254),VLOOKUP(C254,Approaches,2,0),"")</f>
        <v/>
      </c>
      <c r="E254" s="83">
        <v>9</v>
      </c>
      <c r="F254" s="16"/>
      <c r="G254" s="17"/>
      <c r="H254" s="110"/>
      <c r="I254" s="19"/>
      <c r="J254" s="17"/>
      <c r="K254" s="94"/>
      <c r="L254" s="89"/>
      <c r="M254" s="16"/>
    </row>
    <row r="255" spans="1:13" ht="14.25" thickBot="1">
      <c r="B255" s="98"/>
      <c r="C255" s="98"/>
      <c r="D255" s="93"/>
      <c r="E255" s="83">
        <v>10</v>
      </c>
      <c r="F255" s="16"/>
      <c r="G255" s="17"/>
      <c r="H255" s="110"/>
      <c r="I255" s="20"/>
      <c r="J255" s="17"/>
      <c r="K255" s="94"/>
      <c r="L255" s="89"/>
      <c r="M255" s="16"/>
    </row>
    <row r="256" spans="1:13" ht="14.25" thickBot="1">
      <c r="A256" s="79" t="str">
        <f>IF(B256="Code",1+MAX(A$5:A250),"")</f>
        <v/>
      </c>
      <c r="B256" s="99"/>
      <c r="C256" s="99"/>
      <c r="D256" s="99"/>
      <c r="E256" s="100"/>
      <c r="F256" s="101"/>
      <c r="G256" s="99" t="s">
        <v>259</v>
      </c>
      <c r="H256" s="102">
        <f>B246</f>
        <v>1101171</v>
      </c>
      <c r="I256" s="111"/>
      <c r="J256" s="100" t="s">
        <v>317</v>
      </c>
      <c r="K256" s="100"/>
      <c r="L256" s="100"/>
      <c r="M256" s="100"/>
    </row>
    <row r="257" spans="1:13" ht="14.25" thickBot="1">
      <c r="A257" s="79">
        <f>IF(B257="Code",1+MAX(A$5:A256),"")</f>
        <v>22</v>
      </c>
      <c r="B257" s="80" t="s">
        <v>254</v>
      </c>
      <c r="C257" s="80"/>
      <c r="D257" s="81" t="s">
        <v>255</v>
      </c>
      <c r="E257" s="193"/>
      <c r="F257" s="81" t="s">
        <v>256</v>
      </c>
      <c r="G257" s="81" t="s">
        <v>257</v>
      </c>
      <c r="H257" s="82" t="s">
        <v>253</v>
      </c>
      <c r="I257" s="82" t="s">
        <v>258</v>
      </c>
      <c r="J257" s="82" t="s">
        <v>316</v>
      </c>
      <c r="K257" s="83"/>
      <c r="L257" s="84" t="str">
        <f>IF(AND(ISNUMBER(I268),ISNUMBER(H268)),"OK","")</f>
        <v/>
      </c>
      <c r="M257" s="194"/>
    </row>
    <row r="258" spans="1:13">
      <c r="A258" s="79" t="str">
        <f>IF(B258="Code",1+MAX(A$5:A257),"")</f>
        <v/>
      </c>
      <c r="B258" s="87">
        <f>VLOOKUP(A257,BasicHeadings,2,0)</f>
        <v>1101172</v>
      </c>
      <c r="C258" s="88"/>
      <c r="D258" s="87" t="str">
        <f>VLOOKUP(B258,Step1EN,2,0)</f>
        <v>Fresh or chilled potatoes</v>
      </c>
      <c r="E258" s="83">
        <v>1</v>
      </c>
      <c r="F258" s="16" t="str">
        <f>"Expenditure Value for "&amp;LatestYear</f>
        <v>Expenditure Value for 2009</v>
      </c>
      <c r="G258" s="16" t="s">
        <v>331</v>
      </c>
      <c r="H258" s="17">
        <f>LatestYear</f>
        <v>2009</v>
      </c>
      <c r="I258" s="17">
        <f>VLOOKUP(B258,LastYearEstimates,3,0)</f>
        <v>0</v>
      </c>
      <c r="J258" s="17" t="str">
        <f>Currency_Unit</f>
        <v>Ficty</v>
      </c>
      <c r="K258" s="83"/>
      <c r="L258" s="89"/>
      <c r="M258" s="16"/>
    </row>
    <row r="259" spans="1:13">
      <c r="A259" s="79" t="str">
        <f>IF(B259="Code",1+MAX(A$5:A258),"")</f>
        <v/>
      </c>
      <c r="B259" s="90"/>
      <c r="C259" s="91" t="s">
        <v>307</v>
      </c>
      <c r="D259" s="90"/>
      <c r="E259" s="83">
        <v>2</v>
      </c>
      <c r="F259" s="16"/>
      <c r="G259" s="16"/>
      <c r="H259" s="17"/>
      <c r="I259" s="17"/>
      <c r="J259" s="17" t="s">
        <v>317</v>
      </c>
      <c r="K259" s="83"/>
      <c r="L259" s="89"/>
      <c r="M259" s="16"/>
    </row>
    <row r="260" spans="1:13" ht="13.5" customHeight="1">
      <c r="A260" s="79" t="str">
        <f>IF(B260="Code",1+MAX(A$5:A259),"")</f>
        <v/>
      </c>
      <c r="B260" s="92"/>
      <c r="C260" s="211" t="s">
        <v>356</v>
      </c>
      <c r="D260" s="212"/>
      <c r="E260" s="83">
        <v>3</v>
      </c>
      <c r="F260" s="16"/>
      <c r="G260" s="16"/>
      <c r="H260" s="17"/>
      <c r="I260" s="18"/>
      <c r="J260" s="17" t="s">
        <v>317</v>
      </c>
      <c r="K260" s="83"/>
      <c r="L260" s="89"/>
      <c r="M260" s="16"/>
    </row>
    <row r="261" spans="1:13">
      <c r="A261" s="79" t="str">
        <f>IF(B261="Code",1+MAX(A$5:A260),"")</f>
        <v/>
      </c>
      <c r="B261" s="93"/>
      <c r="C261" s="213"/>
      <c r="D261" s="214"/>
      <c r="E261" s="83">
        <v>4</v>
      </c>
      <c r="F261" s="16"/>
      <c r="G261" s="16"/>
      <c r="H261" s="17"/>
      <c r="I261" s="17"/>
      <c r="J261" s="17" t="s">
        <v>317</v>
      </c>
      <c r="K261" s="83"/>
      <c r="L261" s="89"/>
      <c r="M261" s="16"/>
    </row>
    <row r="262" spans="1:13">
      <c r="A262" s="79" t="str">
        <f>IF(B262="Code",1+MAX(A$5:A261),"")</f>
        <v/>
      </c>
      <c r="B262" s="95" t="s">
        <v>355</v>
      </c>
      <c r="C262" s="109"/>
      <c r="D262" s="96" t="str">
        <f>IF(ISNUMBER(C262),VLOOKUP(C262,Approaches,2,0),"")</f>
        <v/>
      </c>
      <c r="E262" s="83">
        <v>5</v>
      </c>
      <c r="F262" s="16"/>
      <c r="G262" s="17"/>
      <c r="H262" s="110"/>
      <c r="I262" s="19"/>
      <c r="J262" s="17" t="s">
        <v>317</v>
      </c>
      <c r="K262" s="94"/>
      <c r="L262" s="89"/>
      <c r="M262" s="16"/>
    </row>
    <row r="263" spans="1:13">
      <c r="B263" s="95" t="s">
        <v>355</v>
      </c>
      <c r="C263" s="109"/>
      <c r="D263" s="93" t="str">
        <f>IF(ISNUMBER(C263),VLOOKUP(C263,Approaches,2,0),"")</f>
        <v/>
      </c>
      <c r="E263" s="83">
        <v>6</v>
      </c>
      <c r="F263" s="16"/>
      <c r="G263" s="17"/>
      <c r="H263" s="110"/>
      <c r="I263" s="19"/>
      <c r="J263" s="17"/>
      <c r="K263" s="94"/>
      <c r="L263" s="89"/>
      <c r="M263" s="16"/>
    </row>
    <row r="264" spans="1:13">
      <c r="B264" s="95" t="s">
        <v>355</v>
      </c>
      <c r="C264" s="109"/>
      <c r="D264" s="93" t="str">
        <f>IF(ISNUMBER(C264),VLOOKUP(C264,Approaches,2,0),"")</f>
        <v/>
      </c>
      <c r="E264" s="83">
        <v>7</v>
      </c>
      <c r="F264" s="16"/>
      <c r="G264" s="17"/>
      <c r="H264" s="110"/>
      <c r="I264" s="19"/>
      <c r="J264" s="17"/>
      <c r="K264" s="94"/>
      <c r="L264" s="89"/>
      <c r="M264" s="16"/>
    </row>
    <row r="265" spans="1:13">
      <c r="B265" s="95" t="s">
        <v>355</v>
      </c>
      <c r="C265" s="109"/>
      <c r="D265" s="93" t="str">
        <f>IF(ISNUMBER(C265),VLOOKUP(C265,Approaches,2,0),"")</f>
        <v/>
      </c>
      <c r="E265" s="83">
        <v>8</v>
      </c>
      <c r="F265" s="16"/>
      <c r="G265" s="17"/>
      <c r="H265" s="110"/>
      <c r="I265" s="19"/>
      <c r="J265" s="17"/>
      <c r="K265" s="94"/>
      <c r="L265" s="89"/>
      <c r="M265" s="16"/>
    </row>
    <row r="266" spans="1:13">
      <c r="B266" s="95" t="s">
        <v>355</v>
      </c>
      <c r="C266" s="109"/>
      <c r="D266" s="97" t="str">
        <f>IF(ISNUMBER(C266),VLOOKUP(C266,Approaches,2,0),"")</f>
        <v/>
      </c>
      <c r="E266" s="83">
        <v>9</v>
      </c>
      <c r="F266" s="16"/>
      <c r="G266" s="17"/>
      <c r="H266" s="110"/>
      <c r="I266" s="19"/>
      <c r="J266" s="17"/>
      <c r="K266" s="94"/>
      <c r="L266" s="89"/>
      <c r="M266" s="16"/>
    </row>
    <row r="267" spans="1:13" ht="14.25" thickBot="1">
      <c r="B267" s="98"/>
      <c r="C267" s="98"/>
      <c r="D267" s="93"/>
      <c r="E267" s="83">
        <v>10</v>
      </c>
      <c r="F267" s="16"/>
      <c r="G267" s="17"/>
      <c r="H267" s="110"/>
      <c r="I267" s="20"/>
      <c r="J267" s="17"/>
      <c r="K267" s="94"/>
      <c r="L267" s="89"/>
      <c r="M267" s="16"/>
    </row>
    <row r="268" spans="1:13" ht="14.25" thickBot="1">
      <c r="A268" s="79" t="str">
        <f>IF(B268="Code",1+MAX(A$5:A262),"")</f>
        <v/>
      </c>
      <c r="B268" s="99"/>
      <c r="C268" s="99"/>
      <c r="D268" s="99"/>
      <c r="E268" s="100"/>
      <c r="F268" s="101"/>
      <c r="G268" s="99" t="s">
        <v>259</v>
      </c>
      <c r="H268" s="102">
        <f>B258</f>
        <v>1101172</v>
      </c>
      <c r="I268" s="111"/>
      <c r="J268" s="100" t="s">
        <v>317</v>
      </c>
      <c r="K268" s="100"/>
      <c r="L268" s="100"/>
      <c r="M268" s="100"/>
    </row>
    <row r="269" spans="1:13" ht="14.25" thickBot="1">
      <c r="A269" s="79">
        <f>IF(B269="Code",1+MAX(A$5:A268),"")</f>
        <v>23</v>
      </c>
      <c r="B269" s="80" t="s">
        <v>254</v>
      </c>
      <c r="C269" s="80"/>
      <c r="D269" s="81" t="s">
        <v>255</v>
      </c>
      <c r="E269" s="193"/>
      <c r="F269" s="81" t="s">
        <v>256</v>
      </c>
      <c r="G269" s="81" t="s">
        <v>257</v>
      </c>
      <c r="H269" s="82" t="s">
        <v>253</v>
      </c>
      <c r="I269" s="82" t="s">
        <v>258</v>
      </c>
      <c r="J269" s="82" t="s">
        <v>316</v>
      </c>
      <c r="K269" s="83"/>
      <c r="L269" s="84" t="str">
        <f>IF(AND(ISNUMBER(I280),ISNUMBER(H280)),"OK","")</f>
        <v/>
      </c>
      <c r="M269" s="194"/>
    </row>
    <row r="270" spans="1:13">
      <c r="A270" s="79" t="str">
        <f>IF(B270="Code",1+MAX(A$5:A269),"")</f>
        <v/>
      </c>
      <c r="B270" s="87">
        <f>VLOOKUP(A269,BasicHeadings,2,0)</f>
        <v>1101173</v>
      </c>
      <c r="C270" s="88"/>
      <c r="D270" s="87" t="str">
        <f>VLOOKUP(B270,Step1EN,2,0)</f>
        <v>Frozen, preserved or processed vegetables and vegetable-based products</v>
      </c>
      <c r="E270" s="83">
        <v>1</v>
      </c>
      <c r="F270" s="16" t="str">
        <f>"Expenditure Value for "&amp;LatestYear</f>
        <v>Expenditure Value for 2009</v>
      </c>
      <c r="G270" s="16" t="s">
        <v>331</v>
      </c>
      <c r="H270" s="17">
        <f>LatestYear</f>
        <v>2009</v>
      </c>
      <c r="I270" s="17">
        <f>VLOOKUP(B270,LastYearEstimates,3,0)</f>
        <v>0</v>
      </c>
      <c r="J270" s="17" t="str">
        <f>Currency_Unit</f>
        <v>Ficty</v>
      </c>
      <c r="K270" s="83"/>
      <c r="L270" s="89"/>
      <c r="M270" s="16"/>
    </row>
    <row r="271" spans="1:13">
      <c r="A271" s="79" t="str">
        <f>IF(B271="Code",1+MAX(A$5:A270),"")</f>
        <v/>
      </c>
      <c r="B271" s="90"/>
      <c r="C271" s="91" t="s">
        <v>307</v>
      </c>
      <c r="D271" s="90"/>
      <c r="E271" s="83">
        <v>2</v>
      </c>
      <c r="F271" s="16"/>
      <c r="G271" s="16"/>
      <c r="H271" s="17"/>
      <c r="I271" s="17"/>
      <c r="J271" s="17" t="s">
        <v>317</v>
      </c>
      <c r="K271" s="83"/>
      <c r="L271" s="89"/>
      <c r="M271" s="16"/>
    </row>
    <row r="272" spans="1:13" ht="13.5" customHeight="1">
      <c r="A272" s="79" t="str">
        <f>IF(B272="Code",1+MAX(A$5:A271),"")</f>
        <v/>
      </c>
      <c r="B272" s="92"/>
      <c r="C272" s="211" t="s">
        <v>356</v>
      </c>
      <c r="D272" s="212"/>
      <c r="E272" s="83">
        <v>3</v>
      </c>
      <c r="F272" s="16"/>
      <c r="G272" s="16"/>
      <c r="H272" s="17"/>
      <c r="I272" s="18"/>
      <c r="J272" s="17" t="s">
        <v>317</v>
      </c>
      <c r="K272" s="83"/>
      <c r="L272" s="89"/>
      <c r="M272" s="16"/>
    </row>
    <row r="273" spans="1:13">
      <c r="A273" s="79" t="str">
        <f>IF(B273="Code",1+MAX(A$5:A272),"")</f>
        <v/>
      </c>
      <c r="B273" s="93"/>
      <c r="C273" s="213"/>
      <c r="D273" s="214"/>
      <c r="E273" s="83">
        <v>4</v>
      </c>
      <c r="F273" s="16"/>
      <c r="G273" s="16"/>
      <c r="H273" s="17"/>
      <c r="I273" s="17"/>
      <c r="J273" s="17" t="s">
        <v>317</v>
      </c>
      <c r="K273" s="83"/>
      <c r="L273" s="89"/>
      <c r="M273" s="16"/>
    </row>
    <row r="274" spans="1:13">
      <c r="A274" s="79" t="str">
        <f>IF(B274="Code",1+MAX(A$5:A273),"")</f>
        <v/>
      </c>
      <c r="B274" s="95" t="s">
        <v>355</v>
      </c>
      <c r="C274" s="109"/>
      <c r="D274" s="96" t="str">
        <f>IF(ISNUMBER(C274),VLOOKUP(C274,Approaches,2,0),"")</f>
        <v/>
      </c>
      <c r="E274" s="83">
        <v>5</v>
      </c>
      <c r="F274" s="16"/>
      <c r="G274" s="17"/>
      <c r="H274" s="110"/>
      <c r="I274" s="19"/>
      <c r="J274" s="17" t="s">
        <v>317</v>
      </c>
      <c r="K274" s="94"/>
      <c r="L274" s="89"/>
      <c r="M274" s="16"/>
    </row>
    <row r="275" spans="1:13">
      <c r="B275" s="95" t="s">
        <v>355</v>
      </c>
      <c r="C275" s="109"/>
      <c r="D275" s="93" t="str">
        <f>IF(ISNUMBER(C275),VLOOKUP(C275,Approaches,2,0),"")</f>
        <v/>
      </c>
      <c r="E275" s="83">
        <v>6</v>
      </c>
      <c r="F275" s="16"/>
      <c r="G275" s="17"/>
      <c r="H275" s="110"/>
      <c r="I275" s="19"/>
      <c r="J275" s="17"/>
      <c r="K275" s="94"/>
      <c r="L275" s="89"/>
      <c r="M275" s="16"/>
    </row>
    <row r="276" spans="1:13">
      <c r="B276" s="95" t="s">
        <v>355</v>
      </c>
      <c r="C276" s="109"/>
      <c r="D276" s="93" t="str">
        <f>IF(ISNUMBER(C276),VLOOKUP(C276,Approaches,2,0),"")</f>
        <v/>
      </c>
      <c r="E276" s="83">
        <v>7</v>
      </c>
      <c r="F276" s="16"/>
      <c r="G276" s="17"/>
      <c r="H276" s="110"/>
      <c r="I276" s="19"/>
      <c r="J276" s="17"/>
      <c r="K276" s="94"/>
      <c r="L276" s="89"/>
      <c r="M276" s="16"/>
    </row>
    <row r="277" spans="1:13">
      <c r="B277" s="95" t="s">
        <v>355</v>
      </c>
      <c r="C277" s="109"/>
      <c r="D277" s="93" t="str">
        <f>IF(ISNUMBER(C277),VLOOKUP(C277,Approaches,2,0),"")</f>
        <v/>
      </c>
      <c r="E277" s="83">
        <v>8</v>
      </c>
      <c r="F277" s="16"/>
      <c r="G277" s="17"/>
      <c r="H277" s="110"/>
      <c r="I277" s="19"/>
      <c r="J277" s="17"/>
      <c r="K277" s="94"/>
      <c r="L277" s="89"/>
      <c r="M277" s="16"/>
    </row>
    <row r="278" spans="1:13">
      <c r="B278" s="95" t="s">
        <v>355</v>
      </c>
      <c r="C278" s="109"/>
      <c r="D278" s="97" t="str">
        <f>IF(ISNUMBER(C278),VLOOKUP(C278,Approaches,2,0),"")</f>
        <v/>
      </c>
      <c r="E278" s="83">
        <v>9</v>
      </c>
      <c r="F278" s="16"/>
      <c r="G278" s="17"/>
      <c r="H278" s="110"/>
      <c r="I278" s="19"/>
      <c r="J278" s="17"/>
      <c r="K278" s="94"/>
      <c r="L278" s="89"/>
      <c r="M278" s="16"/>
    </row>
    <row r="279" spans="1:13" ht="14.25" thickBot="1">
      <c r="B279" s="98"/>
      <c r="C279" s="98"/>
      <c r="D279" s="93"/>
      <c r="E279" s="83">
        <v>10</v>
      </c>
      <c r="F279" s="16"/>
      <c r="G279" s="17"/>
      <c r="H279" s="110"/>
      <c r="I279" s="20"/>
      <c r="J279" s="17"/>
      <c r="K279" s="94"/>
      <c r="L279" s="89"/>
      <c r="M279" s="16"/>
    </row>
    <row r="280" spans="1:13" ht="14.25" thickBot="1">
      <c r="A280" s="79" t="str">
        <f>IF(B280="Code",1+MAX(A$5:A274),"")</f>
        <v/>
      </c>
      <c r="B280" s="99"/>
      <c r="C280" s="99"/>
      <c r="D280" s="99"/>
      <c r="E280" s="100"/>
      <c r="F280" s="101"/>
      <c r="G280" s="99" t="s">
        <v>259</v>
      </c>
      <c r="H280" s="102">
        <f>B270</f>
        <v>1101173</v>
      </c>
      <c r="I280" s="111"/>
      <c r="J280" s="100" t="s">
        <v>317</v>
      </c>
      <c r="K280" s="100"/>
      <c r="L280" s="100"/>
      <c r="M280" s="100"/>
    </row>
    <row r="281" spans="1:13" ht="14.25" thickBot="1">
      <c r="A281" s="79">
        <f>IF(B281="Code",1+MAX(A$5:A280),"")</f>
        <v>24</v>
      </c>
      <c r="B281" s="80" t="s">
        <v>254</v>
      </c>
      <c r="C281" s="80"/>
      <c r="D281" s="81" t="s">
        <v>255</v>
      </c>
      <c r="E281" s="193"/>
      <c r="F281" s="81" t="s">
        <v>256</v>
      </c>
      <c r="G281" s="81" t="s">
        <v>257</v>
      </c>
      <c r="H281" s="82" t="s">
        <v>253</v>
      </c>
      <c r="I281" s="82" t="s">
        <v>258</v>
      </c>
      <c r="J281" s="82" t="s">
        <v>316</v>
      </c>
      <c r="K281" s="83"/>
      <c r="L281" s="84" t="str">
        <f>IF(AND(ISNUMBER(I292),ISNUMBER(H292)),"OK","")</f>
        <v/>
      </c>
      <c r="M281" s="194"/>
    </row>
    <row r="282" spans="1:13">
      <c r="A282" s="79" t="str">
        <f>IF(B282="Code",1+MAX(A$5:A281),"")</f>
        <v/>
      </c>
      <c r="B282" s="87">
        <f>VLOOKUP(A281,BasicHeadings,2,0)</f>
        <v>1101181</v>
      </c>
      <c r="C282" s="88"/>
      <c r="D282" s="87" t="str">
        <f>VLOOKUP(B282,Step1EN,2,0)</f>
        <v>Sugar</v>
      </c>
      <c r="E282" s="83">
        <v>1</v>
      </c>
      <c r="F282" s="16" t="str">
        <f>"Expenditure Value for "&amp;LatestYear</f>
        <v>Expenditure Value for 2009</v>
      </c>
      <c r="G282" s="16" t="s">
        <v>331</v>
      </c>
      <c r="H282" s="17">
        <f>LatestYear</f>
        <v>2009</v>
      </c>
      <c r="I282" s="17">
        <f>VLOOKUP(B282,LastYearEstimates,3,0)</f>
        <v>0</v>
      </c>
      <c r="J282" s="17" t="str">
        <f>Currency_Unit</f>
        <v>Ficty</v>
      </c>
      <c r="K282" s="83"/>
      <c r="L282" s="89"/>
      <c r="M282" s="16"/>
    </row>
    <row r="283" spans="1:13">
      <c r="A283" s="79" t="str">
        <f>IF(B283="Code",1+MAX(A$5:A282),"")</f>
        <v/>
      </c>
      <c r="B283" s="90"/>
      <c r="C283" s="91" t="s">
        <v>307</v>
      </c>
      <c r="D283" s="90"/>
      <c r="E283" s="83">
        <v>2</v>
      </c>
      <c r="F283" s="16"/>
      <c r="G283" s="16"/>
      <c r="H283" s="17"/>
      <c r="I283" s="17"/>
      <c r="J283" s="17" t="s">
        <v>317</v>
      </c>
      <c r="K283" s="83"/>
      <c r="L283" s="89"/>
      <c r="M283" s="16"/>
    </row>
    <row r="284" spans="1:13" ht="13.5" customHeight="1">
      <c r="A284" s="79" t="str">
        <f>IF(B284="Code",1+MAX(A$5:A283),"")</f>
        <v/>
      </c>
      <c r="B284" s="92"/>
      <c r="C284" s="211" t="s">
        <v>356</v>
      </c>
      <c r="D284" s="212"/>
      <c r="E284" s="83">
        <v>3</v>
      </c>
      <c r="F284" s="16"/>
      <c r="G284" s="16"/>
      <c r="H284" s="17"/>
      <c r="I284" s="18"/>
      <c r="J284" s="17" t="s">
        <v>317</v>
      </c>
      <c r="K284" s="83"/>
      <c r="L284" s="89"/>
      <c r="M284" s="16"/>
    </row>
    <row r="285" spans="1:13">
      <c r="A285" s="79" t="str">
        <f>IF(B285="Code",1+MAX(A$5:A284),"")</f>
        <v/>
      </c>
      <c r="B285" s="93"/>
      <c r="C285" s="213"/>
      <c r="D285" s="214"/>
      <c r="E285" s="83">
        <v>4</v>
      </c>
      <c r="F285" s="16"/>
      <c r="G285" s="16"/>
      <c r="H285" s="17"/>
      <c r="I285" s="17"/>
      <c r="J285" s="17" t="s">
        <v>317</v>
      </c>
      <c r="K285" s="83"/>
      <c r="L285" s="89"/>
      <c r="M285" s="16"/>
    </row>
    <row r="286" spans="1:13">
      <c r="A286" s="79" t="str">
        <f>IF(B286="Code",1+MAX(A$5:A285),"")</f>
        <v/>
      </c>
      <c r="B286" s="95" t="s">
        <v>355</v>
      </c>
      <c r="C286" s="109"/>
      <c r="D286" s="96" t="str">
        <f>IF(ISNUMBER(C286),VLOOKUP(C286,Approaches,2,0),"")</f>
        <v/>
      </c>
      <c r="E286" s="83">
        <v>5</v>
      </c>
      <c r="F286" s="16"/>
      <c r="G286" s="17"/>
      <c r="H286" s="110"/>
      <c r="I286" s="19"/>
      <c r="J286" s="17" t="s">
        <v>317</v>
      </c>
      <c r="K286" s="94"/>
      <c r="L286" s="89"/>
      <c r="M286" s="16"/>
    </row>
    <row r="287" spans="1:13">
      <c r="B287" s="95" t="s">
        <v>355</v>
      </c>
      <c r="C287" s="109"/>
      <c r="D287" s="93" t="str">
        <f>IF(ISNUMBER(C287),VLOOKUP(C287,Approaches,2,0),"")</f>
        <v/>
      </c>
      <c r="E287" s="83">
        <v>6</v>
      </c>
      <c r="F287" s="16"/>
      <c r="G287" s="17"/>
      <c r="H287" s="110"/>
      <c r="I287" s="19"/>
      <c r="J287" s="17"/>
      <c r="K287" s="94"/>
      <c r="L287" s="89"/>
      <c r="M287" s="16"/>
    </row>
    <row r="288" spans="1:13">
      <c r="B288" s="95" t="s">
        <v>355</v>
      </c>
      <c r="C288" s="109"/>
      <c r="D288" s="93" t="str">
        <f>IF(ISNUMBER(C288),VLOOKUP(C288,Approaches,2,0),"")</f>
        <v/>
      </c>
      <c r="E288" s="83">
        <v>7</v>
      </c>
      <c r="F288" s="16"/>
      <c r="G288" s="17"/>
      <c r="H288" s="110"/>
      <c r="I288" s="19"/>
      <c r="J288" s="17"/>
      <c r="K288" s="94"/>
      <c r="L288" s="89"/>
      <c r="M288" s="16"/>
    </row>
    <row r="289" spans="1:13">
      <c r="B289" s="95" t="s">
        <v>355</v>
      </c>
      <c r="C289" s="109"/>
      <c r="D289" s="93" t="str">
        <f>IF(ISNUMBER(C289),VLOOKUP(C289,Approaches,2,0),"")</f>
        <v/>
      </c>
      <c r="E289" s="83">
        <v>8</v>
      </c>
      <c r="F289" s="16"/>
      <c r="G289" s="17"/>
      <c r="H289" s="110"/>
      <c r="I289" s="19"/>
      <c r="J289" s="17"/>
      <c r="K289" s="94"/>
      <c r="L289" s="89"/>
      <c r="M289" s="16"/>
    </row>
    <row r="290" spans="1:13">
      <c r="B290" s="95" t="s">
        <v>355</v>
      </c>
      <c r="C290" s="109"/>
      <c r="D290" s="97" t="str">
        <f>IF(ISNUMBER(C290),VLOOKUP(C290,Approaches,2,0),"")</f>
        <v/>
      </c>
      <c r="E290" s="83">
        <v>9</v>
      </c>
      <c r="F290" s="16"/>
      <c r="G290" s="17"/>
      <c r="H290" s="110"/>
      <c r="I290" s="19"/>
      <c r="J290" s="17"/>
      <c r="K290" s="94"/>
      <c r="L290" s="89"/>
      <c r="M290" s="16"/>
    </row>
    <row r="291" spans="1:13" ht="14.25" thickBot="1">
      <c r="B291" s="98"/>
      <c r="C291" s="98"/>
      <c r="D291" s="93"/>
      <c r="E291" s="83">
        <v>10</v>
      </c>
      <c r="F291" s="16"/>
      <c r="G291" s="17"/>
      <c r="H291" s="110"/>
      <c r="I291" s="20"/>
      <c r="J291" s="17"/>
      <c r="K291" s="94"/>
      <c r="L291" s="89"/>
      <c r="M291" s="16"/>
    </row>
    <row r="292" spans="1:13" ht="14.25" thickBot="1">
      <c r="A292" s="79" t="str">
        <f>IF(B292="Code",1+MAX(A$5:A286),"")</f>
        <v/>
      </c>
      <c r="B292" s="99"/>
      <c r="C292" s="99"/>
      <c r="D292" s="99"/>
      <c r="E292" s="100"/>
      <c r="F292" s="101"/>
      <c r="G292" s="99" t="s">
        <v>259</v>
      </c>
      <c r="H292" s="102">
        <f>B282</f>
        <v>1101181</v>
      </c>
      <c r="I292" s="111"/>
      <c r="J292" s="100" t="s">
        <v>317</v>
      </c>
      <c r="K292" s="100"/>
      <c r="L292" s="100"/>
      <c r="M292" s="100"/>
    </row>
    <row r="293" spans="1:13" ht="14.25" thickBot="1">
      <c r="A293" s="79">
        <f>IF(B293="Code",1+MAX(A$5:A292),"")</f>
        <v>25</v>
      </c>
      <c r="B293" s="80" t="s">
        <v>254</v>
      </c>
      <c r="C293" s="80"/>
      <c r="D293" s="81" t="s">
        <v>255</v>
      </c>
      <c r="E293" s="193"/>
      <c r="F293" s="81" t="s">
        <v>256</v>
      </c>
      <c r="G293" s="81" t="s">
        <v>257</v>
      </c>
      <c r="H293" s="82" t="s">
        <v>253</v>
      </c>
      <c r="I293" s="82" t="s">
        <v>258</v>
      </c>
      <c r="J293" s="82" t="s">
        <v>316</v>
      </c>
      <c r="K293" s="83"/>
      <c r="L293" s="84" t="str">
        <f>IF(AND(ISNUMBER(I304),ISNUMBER(H304)),"OK","")</f>
        <v/>
      </c>
      <c r="M293" s="194"/>
    </row>
    <row r="294" spans="1:13">
      <c r="A294" s="79" t="str">
        <f>IF(B294="Code",1+MAX(A$5:A293),"")</f>
        <v/>
      </c>
      <c r="B294" s="87">
        <f>VLOOKUP(A293,BasicHeadings,2,0)</f>
        <v>1101182</v>
      </c>
      <c r="C294" s="88"/>
      <c r="D294" s="87" t="str">
        <f>VLOOKUP(B294,Step1EN,2,0)</f>
        <v>Jams, marmalades and honey</v>
      </c>
      <c r="E294" s="83">
        <v>1</v>
      </c>
      <c r="F294" s="16" t="str">
        <f>"Expenditure Value for "&amp;LatestYear</f>
        <v>Expenditure Value for 2009</v>
      </c>
      <c r="G294" s="16" t="s">
        <v>331</v>
      </c>
      <c r="H294" s="17">
        <f>LatestYear</f>
        <v>2009</v>
      </c>
      <c r="I294" s="17">
        <f>VLOOKUP(B294,LastYearEstimates,3,0)</f>
        <v>0</v>
      </c>
      <c r="J294" s="17" t="str">
        <f>Currency_Unit</f>
        <v>Ficty</v>
      </c>
      <c r="K294" s="83"/>
      <c r="L294" s="89"/>
      <c r="M294" s="16"/>
    </row>
    <row r="295" spans="1:13">
      <c r="A295" s="79" t="str">
        <f>IF(B295="Code",1+MAX(A$5:A294),"")</f>
        <v/>
      </c>
      <c r="B295" s="90"/>
      <c r="C295" s="91" t="s">
        <v>307</v>
      </c>
      <c r="D295" s="90"/>
      <c r="E295" s="83">
        <v>2</v>
      </c>
      <c r="F295" s="16"/>
      <c r="G295" s="16"/>
      <c r="H295" s="17"/>
      <c r="I295" s="17"/>
      <c r="J295" s="17" t="s">
        <v>317</v>
      </c>
      <c r="K295" s="83"/>
      <c r="L295" s="89"/>
      <c r="M295" s="16"/>
    </row>
    <row r="296" spans="1:13" ht="13.5" customHeight="1">
      <c r="A296" s="79" t="str">
        <f>IF(B296="Code",1+MAX(A$5:A295),"")</f>
        <v/>
      </c>
      <c r="B296" s="92"/>
      <c r="C296" s="211" t="s">
        <v>356</v>
      </c>
      <c r="D296" s="212"/>
      <c r="E296" s="83">
        <v>3</v>
      </c>
      <c r="F296" s="16"/>
      <c r="G296" s="16"/>
      <c r="H296" s="17"/>
      <c r="I296" s="18"/>
      <c r="J296" s="17" t="s">
        <v>317</v>
      </c>
      <c r="K296" s="83"/>
      <c r="L296" s="89"/>
      <c r="M296" s="16"/>
    </row>
    <row r="297" spans="1:13">
      <c r="A297" s="79" t="str">
        <f>IF(B297="Code",1+MAX(A$5:A296),"")</f>
        <v/>
      </c>
      <c r="B297" s="93"/>
      <c r="C297" s="213"/>
      <c r="D297" s="214"/>
      <c r="E297" s="83">
        <v>4</v>
      </c>
      <c r="F297" s="16"/>
      <c r="G297" s="16"/>
      <c r="H297" s="17"/>
      <c r="I297" s="17"/>
      <c r="J297" s="17" t="s">
        <v>317</v>
      </c>
      <c r="K297" s="83"/>
      <c r="L297" s="89"/>
      <c r="M297" s="16"/>
    </row>
    <row r="298" spans="1:13">
      <c r="A298" s="79" t="str">
        <f>IF(B298="Code",1+MAX(A$5:A297),"")</f>
        <v/>
      </c>
      <c r="B298" s="95" t="s">
        <v>355</v>
      </c>
      <c r="C298" s="109"/>
      <c r="D298" s="96" t="str">
        <f>IF(ISNUMBER(C298),VLOOKUP(C298,Approaches,2,0),"")</f>
        <v/>
      </c>
      <c r="E298" s="83">
        <v>5</v>
      </c>
      <c r="F298" s="16"/>
      <c r="G298" s="17"/>
      <c r="H298" s="110"/>
      <c r="I298" s="19"/>
      <c r="J298" s="17" t="s">
        <v>317</v>
      </c>
      <c r="K298" s="94"/>
      <c r="L298" s="89"/>
      <c r="M298" s="16"/>
    </row>
    <row r="299" spans="1:13">
      <c r="B299" s="95" t="s">
        <v>355</v>
      </c>
      <c r="C299" s="109"/>
      <c r="D299" s="93" t="str">
        <f>IF(ISNUMBER(C299),VLOOKUP(C299,Approaches,2,0),"")</f>
        <v/>
      </c>
      <c r="E299" s="83">
        <v>6</v>
      </c>
      <c r="F299" s="16"/>
      <c r="G299" s="17"/>
      <c r="H299" s="110"/>
      <c r="I299" s="19"/>
      <c r="J299" s="17"/>
      <c r="K299" s="94"/>
      <c r="L299" s="89"/>
      <c r="M299" s="16"/>
    </row>
    <row r="300" spans="1:13">
      <c r="B300" s="95" t="s">
        <v>355</v>
      </c>
      <c r="C300" s="109"/>
      <c r="D300" s="93" t="str">
        <f>IF(ISNUMBER(C300),VLOOKUP(C300,Approaches,2,0),"")</f>
        <v/>
      </c>
      <c r="E300" s="83">
        <v>7</v>
      </c>
      <c r="F300" s="16"/>
      <c r="G300" s="17"/>
      <c r="H300" s="110"/>
      <c r="I300" s="19"/>
      <c r="J300" s="17"/>
      <c r="K300" s="94"/>
      <c r="L300" s="89"/>
      <c r="M300" s="16"/>
    </row>
    <row r="301" spans="1:13">
      <c r="B301" s="95" t="s">
        <v>355</v>
      </c>
      <c r="C301" s="109"/>
      <c r="D301" s="93" t="str">
        <f>IF(ISNUMBER(C301),VLOOKUP(C301,Approaches,2,0),"")</f>
        <v/>
      </c>
      <c r="E301" s="83">
        <v>8</v>
      </c>
      <c r="F301" s="16"/>
      <c r="G301" s="17"/>
      <c r="H301" s="110"/>
      <c r="I301" s="19"/>
      <c r="J301" s="17"/>
      <c r="K301" s="94"/>
      <c r="L301" s="89"/>
      <c r="M301" s="16"/>
    </row>
    <row r="302" spans="1:13">
      <c r="B302" s="95" t="s">
        <v>355</v>
      </c>
      <c r="C302" s="109"/>
      <c r="D302" s="97" t="str">
        <f>IF(ISNUMBER(C302),VLOOKUP(C302,Approaches,2,0),"")</f>
        <v/>
      </c>
      <c r="E302" s="83">
        <v>9</v>
      </c>
      <c r="F302" s="16"/>
      <c r="G302" s="17"/>
      <c r="H302" s="110"/>
      <c r="I302" s="19"/>
      <c r="J302" s="17"/>
      <c r="K302" s="94"/>
      <c r="L302" s="89"/>
      <c r="M302" s="16"/>
    </row>
    <row r="303" spans="1:13" ht="14.25" thickBot="1">
      <c r="B303" s="98"/>
      <c r="C303" s="98"/>
      <c r="D303" s="93"/>
      <c r="E303" s="83">
        <v>10</v>
      </c>
      <c r="F303" s="16"/>
      <c r="G303" s="17"/>
      <c r="H303" s="110"/>
      <c r="I303" s="20"/>
      <c r="J303" s="17"/>
      <c r="K303" s="94"/>
      <c r="L303" s="89"/>
      <c r="M303" s="16"/>
    </row>
    <row r="304" spans="1:13" ht="14.25" thickBot="1">
      <c r="A304" s="79" t="str">
        <f>IF(B304="Code",1+MAX(A$5:A298),"")</f>
        <v/>
      </c>
      <c r="B304" s="99"/>
      <c r="C304" s="99"/>
      <c r="D304" s="99"/>
      <c r="E304" s="100"/>
      <c r="F304" s="101"/>
      <c r="G304" s="99" t="s">
        <v>259</v>
      </c>
      <c r="H304" s="102">
        <f>B294</f>
        <v>1101182</v>
      </c>
      <c r="I304" s="111"/>
      <c r="J304" s="100" t="s">
        <v>317</v>
      </c>
      <c r="K304" s="100"/>
      <c r="L304" s="100"/>
      <c r="M304" s="100"/>
    </row>
    <row r="305" spans="1:13" ht="14.25" thickBot="1">
      <c r="A305" s="79">
        <f>IF(B305="Code",1+MAX(A$5:A304),"")</f>
        <v>26</v>
      </c>
      <c r="B305" s="80" t="s">
        <v>254</v>
      </c>
      <c r="C305" s="80"/>
      <c r="D305" s="81" t="s">
        <v>255</v>
      </c>
      <c r="E305" s="193"/>
      <c r="F305" s="81" t="s">
        <v>256</v>
      </c>
      <c r="G305" s="81" t="s">
        <v>257</v>
      </c>
      <c r="H305" s="82" t="s">
        <v>253</v>
      </c>
      <c r="I305" s="82" t="s">
        <v>258</v>
      </c>
      <c r="J305" s="82" t="s">
        <v>316</v>
      </c>
      <c r="K305" s="83"/>
      <c r="L305" s="84" t="str">
        <f>IF(AND(ISNUMBER(I316),ISNUMBER(H316)),"OK","")</f>
        <v/>
      </c>
      <c r="M305" s="194"/>
    </row>
    <row r="306" spans="1:13">
      <c r="A306" s="79" t="str">
        <f>IF(B306="Code",1+MAX(A$5:A305),"")</f>
        <v/>
      </c>
      <c r="B306" s="87">
        <f>VLOOKUP(A305,BasicHeadings,2,0)</f>
        <v>1101183</v>
      </c>
      <c r="C306" s="88"/>
      <c r="D306" s="87" t="str">
        <f>VLOOKUP(B306,Step1EN,2,0)</f>
        <v>Confectionery, chocolate and ice cream</v>
      </c>
      <c r="E306" s="83">
        <v>1</v>
      </c>
      <c r="F306" s="16" t="str">
        <f>"Expenditure Value for "&amp;LatestYear</f>
        <v>Expenditure Value for 2009</v>
      </c>
      <c r="G306" s="16" t="s">
        <v>331</v>
      </c>
      <c r="H306" s="17">
        <f>LatestYear</f>
        <v>2009</v>
      </c>
      <c r="I306" s="17">
        <f>VLOOKUP(B306,LastYearEstimates,3,0)</f>
        <v>0</v>
      </c>
      <c r="J306" s="17" t="str">
        <f>Currency_Unit</f>
        <v>Ficty</v>
      </c>
      <c r="K306" s="83"/>
      <c r="L306" s="89"/>
      <c r="M306" s="16"/>
    </row>
    <row r="307" spans="1:13">
      <c r="A307" s="79" t="str">
        <f>IF(B307="Code",1+MAX(A$5:A306),"")</f>
        <v/>
      </c>
      <c r="B307" s="90"/>
      <c r="C307" s="91" t="s">
        <v>307</v>
      </c>
      <c r="D307" s="90"/>
      <c r="E307" s="83">
        <v>2</v>
      </c>
      <c r="F307" s="16"/>
      <c r="G307" s="16"/>
      <c r="H307" s="17"/>
      <c r="I307" s="17"/>
      <c r="J307" s="17" t="s">
        <v>317</v>
      </c>
      <c r="K307" s="83"/>
      <c r="L307" s="89"/>
      <c r="M307" s="16"/>
    </row>
    <row r="308" spans="1:13" ht="13.5" customHeight="1">
      <c r="A308" s="79" t="str">
        <f>IF(B308="Code",1+MAX(A$5:A307),"")</f>
        <v/>
      </c>
      <c r="B308" s="92"/>
      <c r="C308" s="211" t="s">
        <v>356</v>
      </c>
      <c r="D308" s="212"/>
      <c r="E308" s="83">
        <v>3</v>
      </c>
      <c r="F308" s="16"/>
      <c r="G308" s="16"/>
      <c r="H308" s="17"/>
      <c r="I308" s="18"/>
      <c r="J308" s="17" t="s">
        <v>317</v>
      </c>
      <c r="K308" s="83"/>
      <c r="L308" s="89"/>
      <c r="M308" s="16"/>
    </row>
    <row r="309" spans="1:13">
      <c r="A309" s="79" t="str">
        <f>IF(B309="Code",1+MAX(A$5:A308),"")</f>
        <v/>
      </c>
      <c r="B309" s="93"/>
      <c r="C309" s="213"/>
      <c r="D309" s="214"/>
      <c r="E309" s="83">
        <v>4</v>
      </c>
      <c r="F309" s="16"/>
      <c r="G309" s="16"/>
      <c r="H309" s="17"/>
      <c r="I309" s="17"/>
      <c r="J309" s="17" t="s">
        <v>317</v>
      </c>
      <c r="K309" s="83"/>
      <c r="L309" s="89"/>
      <c r="M309" s="16"/>
    </row>
    <row r="310" spans="1:13">
      <c r="A310" s="79" t="str">
        <f>IF(B310="Code",1+MAX(A$5:A309),"")</f>
        <v/>
      </c>
      <c r="B310" s="95" t="s">
        <v>355</v>
      </c>
      <c r="C310" s="109"/>
      <c r="D310" s="96" t="str">
        <f>IF(ISNUMBER(C310),VLOOKUP(C310,Approaches,2,0),"")</f>
        <v/>
      </c>
      <c r="E310" s="83">
        <v>5</v>
      </c>
      <c r="F310" s="16"/>
      <c r="G310" s="17"/>
      <c r="H310" s="110"/>
      <c r="I310" s="19"/>
      <c r="J310" s="17" t="s">
        <v>317</v>
      </c>
      <c r="K310" s="94"/>
      <c r="L310" s="89"/>
      <c r="M310" s="16"/>
    </row>
    <row r="311" spans="1:13">
      <c r="B311" s="95" t="s">
        <v>355</v>
      </c>
      <c r="C311" s="109"/>
      <c r="D311" s="93" t="str">
        <f>IF(ISNUMBER(C311),VLOOKUP(C311,Approaches,2,0),"")</f>
        <v/>
      </c>
      <c r="E311" s="83">
        <v>6</v>
      </c>
      <c r="F311" s="16"/>
      <c r="G311" s="17"/>
      <c r="H311" s="110"/>
      <c r="I311" s="19"/>
      <c r="J311" s="17"/>
      <c r="K311" s="94"/>
      <c r="L311" s="89"/>
      <c r="M311" s="16"/>
    </row>
    <row r="312" spans="1:13">
      <c r="B312" s="95" t="s">
        <v>355</v>
      </c>
      <c r="C312" s="109"/>
      <c r="D312" s="93" t="str">
        <f>IF(ISNUMBER(C312),VLOOKUP(C312,Approaches,2,0),"")</f>
        <v/>
      </c>
      <c r="E312" s="83">
        <v>7</v>
      </c>
      <c r="F312" s="16"/>
      <c r="G312" s="17"/>
      <c r="H312" s="110"/>
      <c r="I312" s="19"/>
      <c r="J312" s="17"/>
      <c r="K312" s="94"/>
      <c r="L312" s="89"/>
      <c r="M312" s="16"/>
    </row>
    <row r="313" spans="1:13">
      <c r="B313" s="95" t="s">
        <v>355</v>
      </c>
      <c r="C313" s="109"/>
      <c r="D313" s="93" t="str">
        <f>IF(ISNUMBER(C313),VLOOKUP(C313,Approaches,2,0),"")</f>
        <v/>
      </c>
      <c r="E313" s="83">
        <v>8</v>
      </c>
      <c r="F313" s="16"/>
      <c r="G313" s="17"/>
      <c r="H313" s="110"/>
      <c r="I313" s="19"/>
      <c r="J313" s="17"/>
      <c r="K313" s="94"/>
      <c r="L313" s="89"/>
      <c r="M313" s="16"/>
    </row>
    <row r="314" spans="1:13">
      <c r="B314" s="95" t="s">
        <v>355</v>
      </c>
      <c r="C314" s="109"/>
      <c r="D314" s="97" t="str">
        <f>IF(ISNUMBER(C314),VLOOKUP(C314,Approaches,2,0),"")</f>
        <v/>
      </c>
      <c r="E314" s="83">
        <v>9</v>
      </c>
      <c r="F314" s="16"/>
      <c r="G314" s="17"/>
      <c r="H314" s="110"/>
      <c r="I314" s="19"/>
      <c r="J314" s="17"/>
      <c r="K314" s="94"/>
      <c r="L314" s="89"/>
      <c r="M314" s="16"/>
    </row>
    <row r="315" spans="1:13" ht="14.25" thickBot="1">
      <c r="B315" s="98"/>
      <c r="C315" s="98"/>
      <c r="D315" s="93"/>
      <c r="E315" s="83">
        <v>10</v>
      </c>
      <c r="F315" s="16"/>
      <c r="G315" s="17"/>
      <c r="H315" s="110"/>
      <c r="I315" s="20"/>
      <c r="J315" s="17"/>
      <c r="K315" s="94"/>
      <c r="L315" s="89"/>
      <c r="M315" s="16"/>
    </row>
    <row r="316" spans="1:13" ht="14.25" thickBot="1">
      <c r="A316" s="79" t="str">
        <f>IF(B316="Code",1+MAX(A$5:A310),"")</f>
        <v/>
      </c>
      <c r="B316" s="99"/>
      <c r="C316" s="99"/>
      <c r="D316" s="99"/>
      <c r="E316" s="100"/>
      <c r="F316" s="101"/>
      <c r="G316" s="99" t="s">
        <v>259</v>
      </c>
      <c r="H316" s="102">
        <f>B306</f>
        <v>1101183</v>
      </c>
      <c r="I316" s="111"/>
      <c r="J316" s="100" t="s">
        <v>317</v>
      </c>
      <c r="K316" s="100"/>
      <c r="L316" s="100"/>
      <c r="M316" s="100"/>
    </row>
    <row r="317" spans="1:13" ht="14.25" thickBot="1">
      <c r="A317" s="79">
        <f>IF(B317="Code",1+MAX(A$5:A316),"")</f>
        <v>27</v>
      </c>
      <c r="B317" s="80" t="s">
        <v>254</v>
      </c>
      <c r="C317" s="80"/>
      <c r="D317" s="81" t="s">
        <v>255</v>
      </c>
      <c r="E317" s="193"/>
      <c r="F317" s="81" t="s">
        <v>256</v>
      </c>
      <c r="G317" s="81" t="s">
        <v>257</v>
      </c>
      <c r="H317" s="82" t="s">
        <v>253</v>
      </c>
      <c r="I317" s="82" t="s">
        <v>258</v>
      </c>
      <c r="J317" s="82" t="s">
        <v>316</v>
      </c>
      <c r="K317" s="83"/>
      <c r="L317" s="84" t="str">
        <f>IF(AND(ISNUMBER(I328),ISNUMBER(H328)),"OK","")</f>
        <v/>
      </c>
      <c r="M317" s="194"/>
    </row>
    <row r="318" spans="1:13">
      <c r="A318" s="79" t="str">
        <f>IF(B318="Code",1+MAX(A$5:A317),"")</f>
        <v/>
      </c>
      <c r="B318" s="87">
        <f>VLOOKUP(A317,BasicHeadings,2,0)</f>
        <v>1101191</v>
      </c>
      <c r="C318" s="88"/>
      <c r="D318" s="87" t="str">
        <f>VLOOKUP(B318,Step1EN,2,0)</f>
        <v>Food products n.e.c.</v>
      </c>
      <c r="E318" s="83">
        <v>1</v>
      </c>
      <c r="F318" s="16" t="str">
        <f>"Expenditure Value for "&amp;LatestYear</f>
        <v>Expenditure Value for 2009</v>
      </c>
      <c r="G318" s="16" t="s">
        <v>331</v>
      </c>
      <c r="H318" s="17">
        <f>LatestYear</f>
        <v>2009</v>
      </c>
      <c r="I318" s="17">
        <f>VLOOKUP(B318,LastYearEstimates,3,0)</f>
        <v>0</v>
      </c>
      <c r="J318" s="17" t="str">
        <f>Currency_Unit</f>
        <v>Ficty</v>
      </c>
      <c r="K318" s="83"/>
      <c r="L318" s="89"/>
      <c r="M318" s="16"/>
    </row>
    <row r="319" spans="1:13">
      <c r="A319" s="79" t="str">
        <f>IF(B319="Code",1+MAX(A$5:A318),"")</f>
        <v/>
      </c>
      <c r="B319" s="90"/>
      <c r="C319" s="91" t="s">
        <v>307</v>
      </c>
      <c r="D319" s="90"/>
      <c r="E319" s="83">
        <v>2</v>
      </c>
      <c r="F319" s="16"/>
      <c r="G319" s="16"/>
      <c r="H319" s="17"/>
      <c r="I319" s="17"/>
      <c r="J319" s="17" t="s">
        <v>317</v>
      </c>
      <c r="K319" s="83"/>
      <c r="L319" s="89"/>
      <c r="M319" s="16"/>
    </row>
    <row r="320" spans="1:13" ht="13.5" customHeight="1">
      <c r="A320" s="79" t="str">
        <f>IF(B320="Code",1+MAX(A$5:A319),"")</f>
        <v/>
      </c>
      <c r="B320" s="92"/>
      <c r="C320" s="211" t="s">
        <v>356</v>
      </c>
      <c r="D320" s="212"/>
      <c r="E320" s="83">
        <v>3</v>
      </c>
      <c r="F320" s="16"/>
      <c r="G320" s="16"/>
      <c r="H320" s="17"/>
      <c r="I320" s="18"/>
      <c r="J320" s="17" t="s">
        <v>317</v>
      </c>
      <c r="K320" s="83"/>
      <c r="L320" s="89"/>
      <c r="M320" s="16"/>
    </row>
    <row r="321" spans="1:13">
      <c r="A321" s="79" t="str">
        <f>IF(B321="Code",1+MAX(A$5:A320),"")</f>
        <v/>
      </c>
      <c r="B321" s="93"/>
      <c r="C321" s="213"/>
      <c r="D321" s="214"/>
      <c r="E321" s="83">
        <v>4</v>
      </c>
      <c r="F321" s="16"/>
      <c r="G321" s="16"/>
      <c r="H321" s="17"/>
      <c r="I321" s="17"/>
      <c r="J321" s="17" t="s">
        <v>317</v>
      </c>
      <c r="K321" s="83"/>
      <c r="L321" s="89"/>
      <c r="M321" s="16"/>
    </row>
    <row r="322" spans="1:13">
      <c r="A322" s="79" t="str">
        <f>IF(B322="Code",1+MAX(A$5:A321),"")</f>
        <v/>
      </c>
      <c r="B322" s="95" t="s">
        <v>355</v>
      </c>
      <c r="C322" s="109"/>
      <c r="D322" s="96" t="str">
        <f>IF(ISNUMBER(C322),VLOOKUP(C322,Approaches,2,0),"")</f>
        <v/>
      </c>
      <c r="E322" s="83">
        <v>5</v>
      </c>
      <c r="F322" s="16"/>
      <c r="G322" s="17"/>
      <c r="H322" s="110"/>
      <c r="I322" s="19"/>
      <c r="J322" s="17" t="s">
        <v>317</v>
      </c>
      <c r="K322" s="94"/>
      <c r="L322" s="89"/>
      <c r="M322" s="16"/>
    </row>
    <row r="323" spans="1:13">
      <c r="B323" s="95" t="s">
        <v>355</v>
      </c>
      <c r="C323" s="109"/>
      <c r="D323" s="93" t="str">
        <f>IF(ISNUMBER(C323),VLOOKUP(C323,Approaches,2,0),"")</f>
        <v/>
      </c>
      <c r="E323" s="83">
        <v>6</v>
      </c>
      <c r="F323" s="16"/>
      <c r="G323" s="17"/>
      <c r="H323" s="110"/>
      <c r="I323" s="19"/>
      <c r="J323" s="17"/>
      <c r="K323" s="94"/>
      <c r="L323" s="89"/>
      <c r="M323" s="16"/>
    </row>
    <row r="324" spans="1:13">
      <c r="B324" s="95" t="s">
        <v>355</v>
      </c>
      <c r="C324" s="109"/>
      <c r="D324" s="93" t="str">
        <f>IF(ISNUMBER(C324),VLOOKUP(C324,Approaches,2,0),"")</f>
        <v/>
      </c>
      <c r="E324" s="83">
        <v>7</v>
      </c>
      <c r="F324" s="16"/>
      <c r="G324" s="17"/>
      <c r="H324" s="110"/>
      <c r="I324" s="19"/>
      <c r="J324" s="17"/>
      <c r="K324" s="94"/>
      <c r="L324" s="89"/>
      <c r="M324" s="16"/>
    </row>
    <row r="325" spans="1:13">
      <c r="B325" s="95" t="s">
        <v>355</v>
      </c>
      <c r="C325" s="109"/>
      <c r="D325" s="93" t="str">
        <f>IF(ISNUMBER(C325),VLOOKUP(C325,Approaches,2,0),"")</f>
        <v/>
      </c>
      <c r="E325" s="83">
        <v>8</v>
      </c>
      <c r="F325" s="16"/>
      <c r="G325" s="17"/>
      <c r="H325" s="110"/>
      <c r="I325" s="19"/>
      <c r="J325" s="17"/>
      <c r="K325" s="94"/>
      <c r="L325" s="89"/>
      <c r="M325" s="16"/>
    </row>
    <row r="326" spans="1:13">
      <c r="B326" s="95" t="s">
        <v>355</v>
      </c>
      <c r="C326" s="109"/>
      <c r="D326" s="97" t="str">
        <f>IF(ISNUMBER(C326),VLOOKUP(C326,Approaches,2,0),"")</f>
        <v/>
      </c>
      <c r="E326" s="83">
        <v>9</v>
      </c>
      <c r="F326" s="16"/>
      <c r="G326" s="17"/>
      <c r="H326" s="110"/>
      <c r="I326" s="19"/>
      <c r="J326" s="17"/>
      <c r="K326" s="94"/>
      <c r="L326" s="89"/>
      <c r="M326" s="16"/>
    </row>
    <row r="327" spans="1:13" ht="14.25" thickBot="1">
      <c r="B327" s="98"/>
      <c r="C327" s="98"/>
      <c r="D327" s="93"/>
      <c r="E327" s="83">
        <v>10</v>
      </c>
      <c r="F327" s="16"/>
      <c r="G327" s="17"/>
      <c r="H327" s="110"/>
      <c r="I327" s="20"/>
      <c r="J327" s="17"/>
      <c r="K327" s="94"/>
      <c r="L327" s="89"/>
      <c r="M327" s="16"/>
    </row>
    <row r="328" spans="1:13" ht="14.25" thickBot="1">
      <c r="A328" s="79" t="str">
        <f>IF(B328="Code",1+MAX(A$5:A322),"")</f>
        <v/>
      </c>
      <c r="B328" s="99"/>
      <c r="C328" s="99"/>
      <c r="D328" s="99"/>
      <c r="E328" s="100"/>
      <c r="F328" s="101"/>
      <c r="G328" s="99" t="s">
        <v>259</v>
      </c>
      <c r="H328" s="102">
        <f>B318</f>
        <v>1101191</v>
      </c>
      <c r="I328" s="111"/>
      <c r="J328" s="100" t="s">
        <v>317</v>
      </c>
      <c r="K328" s="100"/>
      <c r="L328" s="100"/>
      <c r="M328" s="100"/>
    </row>
    <row r="329" spans="1:13" ht="14.25" thickBot="1">
      <c r="A329" s="79">
        <f>IF(B329="Code",1+MAX(A$5:A328),"")</f>
        <v>28</v>
      </c>
      <c r="B329" s="80" t="s">
        <v>254</v>
      </c>
      <c r="C329" s="80"/>
      <c r="D329" s="81" t="s">
        <v>255</v>
      </c>
      <c r="E329" s="193"/>
      <c r="F329" s="81" t="s">
        <v>256</v>
      </c>
      <c r="G329" s="81" t="s">
        <v>257</v>
      </c>
      <c r="H329" s="82" t="s">
        <v>253</v>
      </c>
      <c r="I329" s="82" t="s">
        <v>258</v>
      </c>
      <c r="J329" s="82" t="s">
        <v>316</v>
      </c>
      <c r="K329" s="83"/>
      <c r="L329" s="84" t="str">
        <f>IF(AND(ISNUMBER(I340),ISNUMBER(H340)),"OK","")</f>
        <v/>
      </c>
      <c r="M329" s="194"/>
    </row>
    <row r="330" spans="1:13">
      <c r="A330" s="79" t="str">
        <f>IF(B330="Code",1+MAX(A$5:A329),"")</f>
        <v/>
      </c>
      <c r="B330" s="87">
        <f>VLOOKUP(A329,BasicHeadings,2,0)</f>
        <v>1101211</v>
      </c>
      <c r="C330" s="88"/>
      <c r="D330" s="87" t="str">
        <f>VLOOKUP(B330,Step1EN,2,0)</f>
        <v>Coffee, tea and cocoa</v>
      </c>
      <c r="E330" s="83">
        <v>1</v>
      </c>
      <c r="F330" s="16" t="str">
        <f>"Expenditure Value for "&amp;LatestYear</f>
        <v>Expenditure Value for 2009</v>
      </c>
      <c r="G330" s="16" t="s">
        <v>331</v>
      </c>
      <c r="H330" s="17">
        <f>LatestYear</f>
        <v>2009</v>
      </c>
      <c r="I330" s="17">
        <f>VLOOKUP(B330,LastYearEstimates,3,0)</f>
        <v>0</v>
      </c>
      <c r="J330" s="17" t="str">
        <f>Currency_Unit</f>
        <v>Ficty</v>
      </c>
      <c r="K330" s="83"/>
      <c r="L330" s="89"/>
      <c r="M330" s="16"/>
    </row>
    <row r="331" spans="1:13">
      <c r="A331" s="79" t="str">
        <f>IF(B331="Code",1+MAX(A$5:A330),"")</f>
        <v/>
      </c>
      <c r="B331" s="90"/>
      <c r="C331" s="91" t="s">
        <v>307</v>
      </c>
      <c r="D331" s="90"/>
      <c r="E331" s="83">
        <v>2</v>
      </c>
      <c r="F331" s="16"/>
      <c r="G331" s="16"/>
      <c r="H331" s="17"/>
      <c r="I331" s="17"/>
      <c r="J331" s="17" t="s">
        <v>317</v>
      </c>
      <c r="K331" s="83"/>
      <c r="L331" s="89"/>
      <c r="M331" s="16"/>
    </row>
    <row r="332" spans="1:13" ht="13.5" customHeight="1">
      <c r="A332" s="79" t="str">
        <f>IF(B332="Code",1+MAX(A$5:A331),"")</f>
        <v/>
      </c>
      <c r="B332" s="92"/>
      <c r="C332" s="211" t="s">
        <v>356</v>
      </c>
      <c r="D332" s="212"/>
      <c r="E332" s="83">
        <v>3</v>
      </c>
      <c r="F332" s="16"/>
      <c r="G332" s="16"/>
      <c r="H332" s="17"/>
      <c r="I332" s="18"/>
      <c r="J332" s="17" t="s">
        <v>317</v>
      </c>
      <c r="K332" s="83"/>
      <c r="L332" s="89"/>
      <c r="M332" s="16"/>
    </row>
    <row r="333" spans="1:13">
      <c r="A333" s="79" t="str">
        <f>IF(B333="Code",1+MAX(A$5:A332),"")</f>
        <v/>
      </c>
      <c r="B333" s="93"/>
      <c r="C333" s="213"/>
      <c r="D333" s="214"/>
      <c r="E333" s="83">
        <v>4</v>
      </c>
      <c r="F333" s="16"/>
      <c r="G333" s="16"/>
      <c r="H333" s="17"/>
      <c r="I333" s="17"/>
      <c r="J333" s="17" t="s">
        <v>317</v>
      </c>
      <c r="K333" s="83"/>
      <c r="L333" s="89"/>
      <c r="M333" s="16"/>
    </row>
    <row r="334" spans="1:13">
      <c r="A334" s="79" t="str">
        <f>IF(B334="Code",1+MAX(A$5:A333),"")</f>
        <v/>
      </c>
      <c r="B334" s="95" t="s">
        <v>355</v>
      </c>
      <c r="C334" s="109"/>
      <c r="D334" s="96" t="str">
        <f>IF(ISNUMBER(C334),VLOOKUP(C334,Approaches,2,0),"")</f>
        <v/>
      </c>
      <c r="E334" s="83">
        <v>5</v>
      </c>
      <c r="F334" s="16"/>
      <c r="G334" s="17"/>
      <c r="H334" s="110"/>
      <c r="I334" s="19"/>
      <c r="J334" s="17" t="s">
        <v>317</v>
      </c>
      <c r="K334" s="94"/>
      <c r="L334" s="89"/>
      <c r="M334" s="16"/>
    </row>
    <row r="335" spans="1:13">
      <c r="B335" s="95" t="s">
        <v>355</v>
      </c>
      <c r="C335" s="109"/>
      <c r="D335" s="93" t="str">
        <f>IF(ISNUMBER(C335),VLOOKUP(C335,Approaches,2,0),"")</f>
        <v/>
      </c>
      <c r="E335" s="83">
        <v>6</v>
      </c>
      <c r="F335" s="16"/>
      <c r="G335" s="17"/>
      <c r="H335" s="110"/>
      <c r="I335" s="19"/>
      <c r="J335" s="17"/>
      <c r="K335" s="94"/>
      <c r="L335" s="89"/>
      <c r="M335" s="16"/>
    </row>
    <row r="336" spans="1:13">
      <c r="B336" s="95" t="s">
        <v>355</v>
      </c>
      <c r="C336" s="109"/>
      <c r="D336" s="93" t="str">
        <f>IF(ISNUMBER(C336),VLOOKUP(C336,Approaches,2,0),"")</f>
        <v/>
      </c>
      <c r="E336" s="83">
        <v>7</v>
      </c>
      <c r="F336" s="16"/>
      <c r="G336" s="17"/>
      <c r="H336" s="110"/>
      <c r="I336" s="19"/>
      <c r="J336" s="17"/>
      <c r="K336" s="94"/>
      <c r="L336" s="89"/>
      <c r="M336" s="16"/>
    </row>
    <row r="337" spans="1:13">
      <c r="B337" s="95" t="s">
        <v>355</v>
      </c>
      <c r="C337" s="109"/>
      <c r="D337" s="93" t="str">
        <f>IF(ISNUMBER(C337),VLOOKUP(C337,Approaches,2,0),"")</f>
        <v/>
      </c>
      <c r="E337" s="83">
        <v>8</v>
      </c>
      <c r="F337" s="16"/>
      <c r="G337" s="17"/>
      <c r="H337" s="110"/>
      <c r="I337" s="19"/>
      <c r="J337" s="17"/>
      <c r="K337" s="94"/>
      <c r="L337" s="89"/>
      <c r="M337" s="16"/>
    </row>
    <row r="338" spans="1:13">
      <c r="B338" s="95" t="s">
        <v>355</v>
      </c>
      <c r="C338" s="109"/>
      <c r="D338" s="97" t="str">
        <f>IF(ISNUMBER(C338),VLOOKUP(C338,Approaches,2,0),"")</f>
        <v/>
      </c>
      <c r="E338" s="83">
        <v>9</v>
      </c>
      <c r="F338" s="16"/>
      <c r="G338" s="17"/>
      <c r="H338" s="110"/>
      <c r="I338" s="19"/>
      <c r="J338" s="17"/>
      <c r="K338" s="94"/>
      <c r="L338" s="89"/>
      <c r="M338" s="16"/>
    </row>
    <row r="339" spans="1:13" ht="14.25" thickBot="1">
      <c r="B339" s="98"/>
      <c r="C339" s="98"/>
      <c r="D339" s="93"/>
      <c r="E339" s="83">
        <v>10</v>
      </c>
      <c r="F339" s="16"/>
      <c r="G339" s="17"/>
      <c r="H339" s="110"/>
      <c r="I339" s="20"/>
      <c r="J339" s="17"/>
      <c r="K339" s="94"/>
      <c r="L339" s="89"/>
      <c r="M339" s="16"/>
    </row>
    <row r="340" spans="1:13" ht="14.25" thickBot="1">
      <c r="A340" s="79" t="str">
        <f>IF(B340="Code",1+MAX(A$5:A334),"")</f>
        <v/>
      </c>
      <c r="B340" s="99"/>
      <c r="C340" s="99"/>
      <c r="D340" s="99"/>
      <c r="E340" s="100"/>
      <c r="F340" s="101"/>
      <c r="G340" s="99" t="s">
        <v>259</v>
      </c>
      <c r="H340" s="102">
        <f>B330</f>
        <v>1101211</v>
      </c>
      <c r="I340" s="111"/>
      <c r="J340" s="100" t="s">
        <v>317</v>
      </c>
      <c r="K340" s="100"/>
      <c r="L340" s="100"/>
      <c r="M340" s="100"/>
    </row>
    <row r="341" spans="1:13" ht="14.25" thickBot="1">
      <c r="A341" s="79">
        <f>IF(B341="Code",1+MAX(A$5:A340),"")</f>
        <v>29</v>
      </c>
      <c r="B341" s="80" t="s">
        <v>254</v>
      </c>
      <c r="C341" s="80"/>
      <c r="D341" s="81" t="s">
        <v>255</v>
      </c>
      <c r="E341" s="193"/>
      <c r="F341" s="81" t="s">
        <v>256</v>
      </c>
      <c r="G341" s="81" t="s">
        <v>257</v>
      </c>
      <c r="H341" s="82" t="s">
        <v>253</v>
      </c>
      <c r="I341" s="82" t="s">
        <v>258</v>
      </c>
      <c r="J341" s="82" t="s">
        <v>316</v>
      </c>
      <c r="K341" s="83"/>
      <c r="L341" s="84" t="str">
        <f>IF(AND(ISNUMBER(I352),ISNUMBER(H352)),"OK","")</f>
        <v/>
      </c>
      <c r="M341" s="194"/>
    </row>
    <row r="342" spans="1:13">
      <c r="A342" s="79" t="str">
        <f>IF(B342="Code",1+MAX(A$5:A341),"")</f>
        <v/>
      </c>
      <c r="B342" s="87">
        <f>VLOOKUP(A341,BasicHeadings,2,0)</f>
        <v>1101221</v>
      </c>
      <c r="C342" s="88"/>
      <c r="D342" s="87" t="str">
        <f>VLOOKUP(B342,Step1EN,2,0)</f>
        <v>Mineral waters, soft drinks, fruit and vegetable juices</v>
      </c>
      <c r="E342" s="83">
        <v>1</v>
      </c>
      <c r="F342" s="16" t="str">
        <f>"Expenditure Value for "&amp;LatestYear</f>
        <v>Expenditure Value for 2009</v>
      </c>
      <c r="G342" s="16" t="s">
        <v>331</v>
      </c>
      <c r="H342" s="17">
        <f>LatestYear</f>
        <v>2009</v>
      </c>
      <c r="I342" s="17">
        <f>VLOOKUP(B342,LastYearEstimates,3,0)</f>
        <v>0</v>
      </c>
      <c r="J342" s="17" t="str">
        <f>Currency_Unit</f>
        <v>Ficty</v>
      </c>
      <c r="K342" s="83"/>
      <c r="L342" s="89"/>
      <c r="M342" s="16"/>
    </row>
    <row r="343" spans="1:13">
      <c r="A343" s="79" t="str">
        <f>IF(B343="Code",1+MAX(A$5:A342),"")</f>
        <v/>
      </c>
      <c r="B343" s="90"/>
      <c r="C343" s="91" t="s">
        <v>307</v>
      </c>
      <c r="D343" s="90"/>
      <c r="E343" s="83">
        <v>2</v>
      </c>
      <c r="F343" s="16"/>
      <c r="G343" s="16"/>
      <c r="H343" s="17"/>
      <c r="I343" s="17"/>
      <c r="J343" s="17" t="s">
        <v>317</v>
      </c>
      <c r="K343" s="83"/>
      <c r="L343" s="89"/>
      <c r="M343" s="16"/>
    </row>
    <row r="344" spans="1:13" ht="13.5" customHeight="1">
      <c r="A344" s="79" t="str">
        <f>IF(B344="Code",1+MAX(A$5:A343),"")</f>
        <v/>
      </c>
      <c r="B344" s="92"/>
      <c r="C344" s="211" t="s">
        <v>356</v>
      </c>
      <c r="D344" s="212"/>
      <c r="E344" s="83">
        <v>3</v>
      </c>
      <c r="F344" s="16"/>
      <c r="G344" s="16"/>
      <c r="H344" s="17"/>
      <c r="I344" s="18"/>
      <c r="J344" s="17" t="s">
        <v>317</v>
      </c>
      <c r="K344" s="83"/>
      <c r="L344" s="89"/>
      <c r="M344" s="16"/>
    </row>
    <row r="345" spans="1:13">
      <c r="A345" s="79" t="str">
        <f>IF(B345="Code",1+MAX(A$5:A344),"")</f>
        <v/>
      </c>
      <c r="B345" s="93"/>
      <c r="C345" s="213"/>
      <c r="D345" s="214"/>
      <c r="E345" s="83">
        <v>4</v>
      </c>
      <c r="F345" s="16"/>
      <c r="G345" s="16"/>
      <c r="H345" s="17"/>
      <c r="I345" s="17"/>
      <c r="J345" s="17" t="s">
        <v>317</v>
      </c>
      <c r="K345" s="83"/>
      <c r="L345" s="89"/>
      <c r="M345" s="16"/>
    </row>
    <row r="346" spans="1:13">
      <c r="A346" s="79" t="str">
        <f>IF(B346="Code",1+MAX(A$5:A345),"")</f>
        <v/>
      </c>
      <c r="B346" s="95" t="s">
        <v>355</v>
      </c>
      <c r="C346" s="109"/>
      <c r="D346" s="96" t="str">
        <f>IF(ISNUMBER(C346),VLOOKUP(C346,Approaches,2,0),"")</f>
        <v/>
      </c>
      <c r="E346" s="83">
        <v>5</v>
      </c>
      <c r="F346" s="16"/>
      <c r="G346" s="17"/>
      <c r="H346" s="110"/>
      <c r="I346" s="19"/>
      <c r="J346" s="17" t="s">
        <v>317</v>
      </c>
      <c r="K346" s="94"/>
      <c r="L346" s="89"/>
      <c r="M346" s="16"/>
    </row>
    <row r="347" spans="1:13">
      <c r="B347" s="95" t="s">
        <v>355</v>
      </c>
      <c r="C347" s="109"/>
      <c r="D347" s="93" t="str">
        <f>IF(ISNUMBER(C347),VLOOKUP(C347,Approaches,2,0),"")</f>
        <v/>
      </c>
      <c r="E347" s="83">
        <v>6</v>
      </c>
      <c r="F347" s="16"/>
      <c r="G347" s="17"/>
      <c r="H347" s="110"/>
      <c r="I347" s="19"/>
      <c r="J347" s="17"/>
      <c r="K347" s="94"/>
      <c r="L347" s="89"/>
      <c r="M347" s="16"/>
    </row>
    <row r="348" spans="1:13">
      <c r="B348" s="95" t="s">
        <v>355</v>
      </c>
      <c r="C348" s="109"/>
      <c r="D348" s="93" t="str">
        <f>IF(ISNUMBER(C348),VLOOKUP(C348,Approaches,2,0),"")</f>
        <v/>
      </c>
      <c r="E348" s="83">
        <v>7</v>
      </c>
      <c r="F348" s="16"/>
      <c r="G348" s="17"/>
      <c r="H348" s="110"/>
      <c r="I348" s="19"/>
      <c r="J348" s="17"/>
      <c r="K348" s="94"/>
      <c r="L348" s="89"/>
      <c r="M348" s="16"/>
    </row>
    <row r="349" spans="1:13">
      <c r="B349" s="95" t="s">
        <v>355</v>
      </c>
      <c r="C349" s="109"/>
      <c r="D349" s="93" t="str">
        <f>IF(ISNUMBER(C349),VLOOKUP(C349,Approaches,2,0),"")</f>
        <v/>
      </c>
      <c r="E349" s="83">
        <v>8</v>
      </c>
      <c r="F349" s="16"/>
      <c r="G349" s="17"/>
      <c r="H349" s="110"/>
      <c r="I349" s="19"/>
      <c r="J349" s="17"/>
      <c r="K349" s="94"/>
      <c r="L349" s="89"/>
      <c r="M349" s="16"/>
    </row>
    <row r="350" spans="1:13">
      <c r="B350" s="95" t="s">
        <v>355</v>
      </c>
      <c r="C350" s="109"/>
      <c r="D350" s="97" t="str">
        <f>IF(ISNUMBER(C350),VLOOKUP(C350,Approaches,2,0),"")</f>
        <v/>
      </c>
      <c r="E350" s="83">
        <v>9</v>
      </c>
      <c r="F350" s="16"/>
      <c r="G350" s="17"/>
      <c r="H350" s="110"/>
      <c r="I350" s="19"/>
      <c r="J350" s="17"/>
      <c r="K350" s="94"/>
      <c r="L350" s="89"/>
      <c r="M350" s="16"/>
    </row>
    <row r="351" spans="1:13" ht="14.25" thickBot="1">
      <c r="B351" s="98"/>
      <c r="C351" s="98"/>
      <c r="D351" s="93"/>
      <c r="E351" s="83">
        <v>10</v>
      </c>
      <c r="F351" s="16"/>
      <c r="G351" s="17"/>
      <c r="H351" s="110"/>
      <c r="I351" s="20"/>
      <c r="J351" s="17"/>
      <c r="K351" s="94"/>
      <c r="L351" s="89"/>
      <c r="M351" s="16"/>
    </row>
    <row r="352" spans="1:13" ht="14.25" thickBot="1">
      <c r="A352" s="79" t="str">
        <f>IF(B352="Code",1+MAX(A$5:A346),"")</f>
        <v/>
      </c>
      <c r="B352" s="99"/>
      <c r="C352" s="99"/>
      <c r="D352" s="99"/>
      <c r="E352" s="100"/>
      <c r="F352" s="101"/>
      <c r="G352" s="99" t="s">
        <v>259</v>
      </c>
      <c r="H352" s="102">
        <f>B342</f>
        <v>1101221</v>
      </c>
      <c r="I352" s="111"/>
      <c r="J352" s="100" t="s">
        <v>317</v>
      </c>
      <c r="K352" s="100"/>
      <c r="L352" s="100"/>
      <c r="M352" s="100"/>
    </row>
    <row r="353" spans="1:13" ht="14.25" thickBot="1">
      <c r="A353" s="79">
        <f>IF(B353="Code",1+MAX(A$5:A352),"")</f>
        <v>30</v>
      </c>
      <c r="B353" s="80" t="s">
        <v>254</v>
      </c>
      <c r="C353" s="80"/>
      <c r="D353" s="81" t="s">
        <v>255</v>
      </c>
      <c r="E353" s="193"/>
      <c r="F353" s="81" t="s">
        <v>256</v>
      </c>
      <c r="G353" s="81" t="s">
        <v>257</v>
      </c>
      <c r="H353" s="82" t="s">
        <v>253</v>
      </c>
      <c r="I353" s="82" t="s">
        <v>258</v>
      </c>
      <c r="J353" s="82" t="s">
        <v>316</v>
      </c>
      <c r="K353" s="83"/>
      <c r="L353" s="84" t="str">
        <f>IF(AND(ISNUMBER(I364),ISNUMBER(H364)),"OK","")</f>
        <v/>
      </c>
      <c r="M353" s="194"/>
    </row>
    <row r="354" spans="1:13">
      <c r="A354" s="79" t="str">
        <f>IF(B354="Code",1+MAX(A$5:A353),"")</f>
        <v/>
      </c>
      <c r="B354" s="87">
        <f>VLOOKUP(A353,BasicHeadings,2,0)</f>
        <v>1102111</v>
      </c>
      <c r="C354" s="88"/>
      <c r="D354" s="87" t="str">
        <f>VLOOKUP(B354,Step1EN,2,0)</f>
        <v>Spirits</v>
      </c>
      <c r="E354" s="83">
        <v>1</v>
      </c>
      <c r="F354" s="16" t="str">
        <f>"Expenditure Value for "&amp;LatestYear</f>
        <v>Expenditure Value for 2009</v>
      </c>
      <c r="G354" s="16" t="s">
        <v>331</v>
      </c>
      <c r="H354" s="17">
        <f>LatestYear</f>
        <v>2009</v>
      </c>
      <c r="I354" s="17">
        <f>VLOOKUP(B354,LastYearEstimates,3,0)</f>
        <v>0</v>
      </c>
      <c r="J354" s="17" t="str">
        <f>Currency_Unit</f>
        <v>Ficty</v>
      </c>
      <c r="K354" s="83"/>
      <c r="L354" s="89"/>
      <c r="M354" s="16"/>
    </row>
    <row r="355" spans="1:13">
      <c r="A355" s="79" t="str">
        <f>IF(B355="Code",1+MAX(A$5:A354),"")</f>
        <v/>
      </c>
      <c r="B355" s="90"/>
      <c r="C355" s="91" t="s">
        <v>307</v>
      </c>
      <c r="D355" s="90"/>
      <c r="E355" s="83">
        <v>2</v>
      </c>
      <c r="F355" s="16"/>
      <c r="G355" s="16"/>
      <c r="H355" s="17"/>
      <c r="I355" s="17"/>
      <c r="J355" s="17" t="s">
        <v>317</v>
      </c>
      <c r="K355" s="83"/>
      <c r="L355" s="89"/>
      <c r="M355" s="16"/>
    </row>
    <row r="356" spans="1:13" ht="13.5" customHeight="1">
      <c r="A356" s="79" t="str">
        <f>IF(B356="Code",1+MAX(A$5:A355),"")</f>
        <v/>
      </c>
      <c r="B356" s="92"/>
      <c r="C356" s="211" t="s">
        <v>356</v>
      </c>
      <c r="D356" s="212"/>
      <c r="E356" s="83">
        <v>3</v>
      </c>
      <c r="F356" s="16"/>
      <c r="G356" s="16"/>
      <c r="H356" s="17"/>
      <c r="I356" s="18"/>
      <c r="J356" s="17" t="s">
        <v>317</v>
      </c>
      <c r="K356" s="83"/>
      <c r="L356" s="89"/>
      <c r="M356" s="16"/>
    </row>
    <row r="357" spans="1:13">
      <c r="A357" s="79" t="str">
        <f>IF(B357="Code",1+MAX(A$5:A356),"")</f>
        <v/>
      </c>
      <c r="B357" s="93"/>
      <c r="C357" s="213"/>
      <c r="D357" s="214"/>
      <c r="E357" s="83">
        <v>4</v>
      </c>
      <c r="F357" s="16"/>
      <c r="G357" s="16"/>
      <c r="H357" s="17"/>
      <c r="I357" s="17"/>
      <c r="J357" s="17" t="s">
        <v>317</v>
      </c>
      <c r="K357" s="83"/>
      <c r="L357" s="89"/>
      <c r="M357" s="16"/>
    </row>
    <row r="358" spans="1:13">
      <c r="A358" s="79" t="str">
        <f>IF(B358="Code",1+MAX(A$5:A357),"")</f>
        <v/>
      </c>
      <c r="B358" s="95" t="s">
        <v>355</v>
      </c>
      <c r="C358" s="109"/>
      <c r="D358" s="96" t="str">
        <f>IF(ISNUMBER(C358),VLOOKUP(C358,Approaches,2,0),"")</f>
        <v/>
      </c>
      <c r="E358" s="83">
        <v>5</v>
      </c>
      <c r="F358" s="16"/>
      <c r="G358" s="17"/>
      <c r="H358" s="110"/>
      <c r="I358" s="19"/>
      <c r="J358" s="17" t="s">
        <v>317</v>
      </c>
      <c r="K358" s="94"/>
      <c r="L358" s="89"/>
      <c r="M358" s="16"/>
    </row>
    <row r="359" spans="1:13">
      <c r="B359" s="95" t="s">
        <v>355</v>
      </c>
      <c r="C359" s="109"/>
      <c r="D359" s="93" t="str">
        <f>IF(ISNUMBER(C359),VLOOKUP(C359,Approaches,2,0),"")</f>
        <v/>
      </c>
      <c r="E359" s="83">
        <v>6</v>
      </c>
      <c r="F359" s="16"/>
      <c r="G359" s="17"/>
      <c r="H359" s="110"/>
      <c r="I359" s="19"/>
      <c r="J359" s="17"/>
      <c r="K359" s="94"/>
      <c r="L359" s="89"/>
      <c r="M359" s="16"/>
    </row>
    <row r="360" spans="1:13">
      <c r="B360" s="95" t="s">
        <v>355</v>
      </c>
      <c r="C360" s="109"/>
      <c r="D360" s="93" t="str">
        <f>IF(ISNUMBER(C360),VLOOKUP(C360,Approaches,2,0),"")</f>
        <v/>
      </c>
      <c r="E360" s="83">
        <v>7</v>
      </c>
      <c r="F360" s="16"/>
      <c r="G360" s="17"/>
      <c r="H360" s="110"/>
      <c r="I360" s="19"/>
      <c r="J360" s="17"/>
      <c r="K360" s="94"/>
      <c r="L360" s="89"/>
      <c r="M360" s="16"/>
    </row>
    <row r="361" spans="1:13">
      <c r="B361" s="95" t="s">
        <v>355</v>
      </c>
      <c r="C361" s="109"/>
      <c r="D361" s="93" t="str">
        <f>IF(ISNUMBER(C361),VLOOKUP(C361,Approaches,2,0),"")</f>
        <v/>
      </c>
      <c r="E361" s="83">
        <v>8</v>
      </c>
      <c r="F361" s="16"/>
      <c r="G361" s="17"/>
      <c r="H361" s="110"/>
      <c r="I361" s="19"/>
      <c r="J361" s="17"/>
      <c r="K361" s="94"/>
      <c r="L361" s="89"/>
      <c r="M361" s="16"/>
    </row>
    <row r="362" spans="1:13">
      <c r="B362" s="95" t="s">
        <v>355</v>
      </c>
      <c r="C362" s="109"/>
      <c r="D362" s="97" t="str">
        <f>IF(ISNUMBER(C362),VLOOKUP(C362,Approaches,2,0),"")</f>
        <v/>
      </c>
      <c r="E362" s="83">
        <v>9</v>
      </c>
      <c r="F362" s="16"/>
      <c r="G362" s="17"/>
      <c r="H362" s="110"/>
      <c r="I362" s="19"/>
      <c r="J362" s="17"/>
      <c r="K362" s="94"/>
      <c r="L362" s="89"/>
      <c r="M362" s="16"/>
    </row>
    <row r="363" spans="1:13" ht="14.25" thickBot="1">
      <c r="B363" s="98"/>
      <c r="C363" s="98"/>
      <c r="D363" s="93"/>
      <c r="E363" s="83">
        <v>10</v>
      </c>
      <c r="F363" s="16"/>
      <c r="G363" s="17"/>
      <c r="H363" s="110"/>
      <c r="I363" s="20"/>
      <c r="J363" s="17"/>
      <c r="K363" s="94"/>
      <c r="L363" s="89"/>
      <c r="M363" s="16"/>
    </row>
    <row r="364" spans="1:13" ht="14.25" thickBot="1">
      <c r="A364" s="79" t="str">
        <f>IF(B364="Code",1+MAX(A$5:A358),"")</f>
        <v/>
      </c>
      <c r="B364" s="99"/>
      <c r="C364" s="99"/>
      <c r="D364" s="99"/>
      <c r="E364" s="100"/>
      <c r="F364" s="101"/>
      <c r="G364" s="99" t="s">
        <v>259</v>
      </c>
      <c r="H364" s="102">
        <f>B354</f>
        <v>1102111</v>
      </c>
      <c r="I364" s="111"/>
      <c r="J364" s="100" t="s">
        <v>317</v>
      </c>
      <c r="K364" s="100"/>
      <c r="L364" s="100"/>
      <c r="M364" s="100"/>
    </row>
    <row r="365" spans="1:13" ht="14.25" thickBot="1">
      <c r="A365" s="79">
        <f>IF(B365="Code",1+MAX(A$5:A364),"")</f>
        <v>31</v>
      </c>
      <c r="B365" s="80" t="s">
        <v>254</v>
      </c>
      <c r="C365" s="80"/>
      <c r="D365" s="81" t="s">
        <v>255</v>
      </c>
      <c r="E365" s="193"/>
      <c r="F365" s="81" t="s">
        <v>256</v>
      </c>
      <c r="G365" s="81" t="s">
        <v>257</v>
      </c>
      <c r="H365" s="82" t="s">
        <v>253</v>
      </c>
      <c r="I365" s="82" t="s">
        <v>258</v>
      </c>
      <c r="J365" s="82" t="s">
        <v>316</v>
      </c>
      <c r="K365" s="83"/>
      <c r="L365" s="84" t="str">
        <f>IF(AND(ISNUMBER(I376),ISNUMBER(H376)),"OK","")</f>
        <v/>
      </c>
      <c r="M365" s="194"/>
    </row>
    <row r="366" spans="1:13">
      <c r="A366" s="79" t="str">
        <f>IF(B366="Code",1+MAX(A$5:A365),"")</f>
        <v/>
      </c>
      <c r="B366" s="87">
        <f>VLOOKUP(A365,BasicHeadings,2,0)</f>
        <v>1102121</v>
      </c>
      <c r="C366" s="88"/>
      <c r="D366" s="87" t="str">
        <f>VLOOKUP(B366,Step1EN,2,0)</f>
        <v>Wine</v>
      </c>
      <c r="E366" s="83">
        <v>1</v>
      </c>
      <c r="F366" s="16" t="str">
        <f>"Expenditure Value for "&amp;LatestYear</f>
        <v>Expenditure Value for 2009</v>
      </c>
      <c r="G366" s="16" t="s">
        <v>331</v>
      </c>
      <c r="H366" s="17">
        <f>LatestYear</f>
        <v>2009</v>
      </c>
      <c r="I366" s="17">
        <f>VLOOKUP(B366,LastYearEstimates,3,0)</f>
        <v>0</v>
      </c>
      <c r="J366" s="17" t="str">
        <f>Currency_Unit</f>
        <v>Ficty</v>
      </c>
      <c r="K366" s="83"/>
      <c r="L366" s="89"/>
      <c r="M366" s="16"/>
    </row>
    <row r="367" spans="1:13">
      <c r="A367" s="79" t="str">
        <f>IF(B367="Code",1+MAX(A$5:A366),"")</f>
        <v/>
      </c>
      <c r="B367" s="90"/>
      <c r="C367" s="91" t="s">
        <v>307</v>
      </c>
      <c r="D367" s="90"/>
      <c r="E367" s="83">
        <v>2</v>
      </c>
      <c r="F367" s="16"/>
      <c r="G367" s="16"/>
      <c r="H367" s="17"/>
      <c r="I367" s="17"/>
      <c r="J367" s="17" t="s">
        <v>317</v>
      </c>
      <c r="K367" s="83"/>
      <c r="L367" s="89"/>
      <c r="M367" s="16"/>
    </row>
    <row r="368" spans="1:13" ht="13.5" customHeight="1">
      <c r="A368" s="79" t="str">
        <f>IF(B368="Code",1+MAX(A$5:A367),"")</f>
        <v/>
      </c>
      <c r="B368" s="92"/>
      <c r="C368" s="211" t="s">
        <v>356</v>
      </c>
      <c r="D368" s="212"/>
      <c r="E368" s="83">
        <v>3</v>
      </c>
      <c r="F368" s="16"/>
      <c r="G368" s="16"/>
      <c r="H368" s="17"/>
      <c r="I368" s="18"/>
      <c r="J368" s="17" t="s">
        <v>317</v>
      </c>
      <c r="K368" s="83"/>
      <c r="L368" s="89"/>
      <c r="M368" s="16"/>
    </row>
    <row r="369" spans="1:13">
      <c r="A369" s="79" t="str">
        <f>IF(B369="Code",1+MAX(A$5:A368),"")</f>
        <v/>
      </c>
      <c r="B369" s="93"/>
      <c r="C369" s="213"/>
      <c r="D369" s="214"/>
      <c r="E369" s="83">
        <v>4</v>
      </c>
      <c r="F369" s="16"/>
      <c r="G369" s="16"/>
      <c r="H369" s="17"/>
      <c r="I369" s="17"/>
      <c r="J369" s="17" t="s">
        <v>317</v>
      </c>
      <c r="K369" s="83"/>
      <c r="L369" s="89"/>
      <c r="M369" s="16"/>
    </row>
    <row r="370" spans="1:13">
      <c r="A370" s="79" t="str">
        <f>IF(B370="Code",1+MAX(A$5:A369),"")</f>
        <v/>
      </c>
      <c r="B370" s="95" t="s">
        <v>355</v>
      </c>
      <c r="C370" s="109"/>
      <c r="D370" s="96" t="str">
        <f>IF(ISNUMBER(C370),VLOOKUP(C370,Approaches,2,0),"")</f>
        <v/>
      </c>
      <c r="E370" s="83">
        <v>5</v>
      </c>
      <c r="F370" s="16"/>
      <c r="G370" s="17"/>
      <c r="H370" s="110"/>
      <c r="I370" s="19"/>
      <c r="J370" s="17" t="s">
        <v>317</v>
      </c>
      <c r="K370" s="94"/>
      <c r="L370" s="89"/>
      <c r="M370" s="16"/>
    </row>
    <row r="371" spans="1:13">
      <c r="B371" s="95" t="s">
        <v>355</v>
      </c>
      <c r="C371" s="109"/>
      <c r="D371" s="93" t="str">
        <f>IF(ISNUMBER(C371),VLOOKUP(C371,Approaches,2,0),"")</f>
        <v/>
      </c>
      <c r="E371" s="83">
        <v>6</v>
      </c>
      <c r="F371" s="16"/>
      <c r="G371" s="17"/>
      <c r="H371" s="110"/>
      <c r="I371" s="19"/>
      <c r="J371" s="17"/>
      <c r="K371" s="94"/>
      <c r="L371" s="89"/>
      <c r="M371" s="16"/>
    </row>
    <row r="372" spans="1:13">
      <c r="B372" s="95" t="s">
        <v>355</v>
      </c>
      <c r="C372" s="109"/>
      <c r="D372" s="93" t="str">
        <f>IF(ISNUMBER(C372),VLOOKUP(C372,Approaches,2,0),"")</f>
        <v/>
      </c>
      <c r="E372" s="83">
        <v>7</v>
      </c>
      <c r="F372" s="16"/>
      <c r="G372" s="17"/>
      <c r="H372" s="110"/>
      <c r="I372" s="19"/>
      <c r="J372" s="17"/>
      <c r="K372" s="94"/>
      <c r="L372" s="89"/>
      <c r="M372" s="16"/>
    </row>
    <row r="373" spans="1:13">
      <c r="B373" s="95" t="s">
        <v>355</v>
      </c>
      <c r="C373" s="109"/>
      <c r="D373" s="93" t="str">
        <f>IF(ISNUMBER(C373),VLOOKUP(C373,Approaches,2,0),"")</f>
        <v/>
      </c>
      <c r="E373" s="83">
        <v>8</v>
      </c>
      <c r="F373" s="16"/>
      <c r="G373" s="17"/>
      <c r="H373" s="110"/>
      <c r="I373" s="19"/>
      <c r="J373" s="17"/>
      <c r="K373" s="94"/>
      <c r="L373" s="89"/>
      <c r="M373" s="16"/>
    </row>
    <row r="374" spans="1:13">
      <c r="B374" s="95" t="s">
        <v>355</v>
      </c>
      <c r="C374" s="109"/>
      <c r="D374" s="97" t="str">
        <f>IF(ISNUMBER(C374),VLOOKUP(C374,Approaches,2,0),"")</f>
        <v/>
      </c>
      <c r="E374" s="83">
        <v>9</v>
      </c>
      <c r="F374" s="16"/>
      <c r="G374" s="17"/>
      <c r="H374" s="110"/>
      <c r="I374" s="19"/>
      <c r="J374" s="17"/>
      <c r="K374" s="94"/>
      <c r="L374" s="89"/>
      <c r="M374" s="16"/>
    </row>
    <row r="375" spans="1:13" ht="14.25" thickBot="1">
      <c r="B375" s="98"/>
      <c r="C375" s="98"/>
      <c r="D375" s="93"/>
      <c r="E375" s="83">
        <v>10</v>
      </c>
      <c r="F375" s="16"/>
      <c r="G375" s="17"/>
      <c r="H375" s="110"/>
      <c r="I375" s="20"/>
      <c r="J375" s="17"/>
      <c r="K375" s="94"/>
      <c r="L375" s="89"/>
      <c r="M375" s="16"/>
    </row>
    <row r="376" spans="1:13" ht="14.25" thickBot="1">
      <c r="A376" s="79" t="str">
        <f>IF(B376="Code",1+MAX(A$5:A370),"")</f>
        <v/>
      </c>
      <c r="B376" s="99"/>
      <c r="C376" s="99"/>
      <c r="D376" s="99"/>
      <c r="E376" s="100"/>
      <c r="F376" s="101"/>
      <c r="G376" s="99" t="s">
        <v>259</v>
      </c>
      <c r="H376" s="102">
        <f>B366</f>
        <v>1102121</v>
      </c>
      <c r="I376" s="111"/>
      <c r="J376" s="100" t="s">
        <v>317</v>
      </c>
      <c r="K376" s="100"/>
      <c r="L376" s="100"/>
      <c r="M376" s="100"/>
    </row>
    <row r="377" spans="1:13" ht="14.25" thickBot="1">
      <c r="A377" s="79">
        <f>IF(B377="Code",1+MAX(A$5:A376),"")</f>
        <v>32</v>
      </c>
      <c r="B377" s="80" t="s">
        <v>254</v>
      </c>
      <c r="C377" s="80"/>
      <c r="D377" s="81" t="s">
        <v>255</v>
      </c>
      <c r="E377" s="193"/>
      <c r="F377" s="81" t="s">
        <v>256</v>
      </c>
      <c r="G377" s="81" t="s">
        <v>257</v>
      </c>
      <c r="H377" s="82" t="s">
        <v>253</v>
      </c>
      <c r="I377" s="82" t="s">
        <v>258</v>
      </c>
      <c r="J377" s="82" t="s">
        <v>316</v>
      </c>
      <c r="K377" s="83"/>
      <c r="L377" s="84" t="str">
        <f>IF(AND(ISNUMBER(I388),ISNUMBER(H388)),"OK","")</f>
        <v/>
      </c>
      <c r="M377" s="194"/>
    </row>
    <row r="378" spans="1:13">
      <c r="A378" s="79" t="str">
        <f>IF(B378="Code",1+MAX(A$5:A377),"")</f>
        <v/>
      </c>
      <c r="B378" s="87">
        <f>VLOOKUP(A377,BasicHeadings,2,0)</f>
        <v>1102131</v>
      </c>
      <c r="C378" s="88"/>
      <c r="D378" s="87" t="str">
        <f>VLOOKUP(B378,Step1EN,2,0)</f>
        <v>Beer</v>
      </c>
      <c r="E378" s="83">
        <v>1</v>
      </c>
      <c r="F378" s="16" t="str">
        <f>"Expenditure Value for "&amp;LatestYear</f>
        <v>Expenditure Value for 2009</v>
      </c>
      <c r="G378" s="16" t="s">
        <v>331</v>
      </c>
      <c r="H378" s="17">
        <f>LatestYear</f>
        <v>2009</v>
      </c>
      <c r="I378" s="17">
        <f>VLOOKUP(B378,LastYearEstimates,3,0)</f>
        <v>0</v>
      </c>
      <c r="J378" s="17" t="str">
        <f>Currency_Unit</f>
        <v>Ficty</v>
      </c>
      <c r="K378" s="83"/>
      <c r="L378" s="89"/>
      <c r="M378" s="16"/>
    </row>
    <row r="379" spans="1:13">
      <c r="A379" s="79" t="str">
        <f>IF(B379="Code",1+MAX(A$5:A378),"")</f>
        <v/>
      </c>
      <c r="B379" s="90"/>
      <c r="C379" s="91" t="s">
        <v>307</v>
      </c>
      <c r="D379" s="90"/>
      <c r="E379" s="83">
        <v>2</v>
      </c>
      <c r="F379" s="16"/>
      <c r="G379" s="16"/>
      <c r="H379" s="17"/>
      <c r="I379" s="17"/>
      <c r="J379" s="17" t="s">
        <v>317</v>
      </c>
      <c r="K379" s="83"/>
      <c r="L379" s="89"/>
      <c r="M379" s="16"/>
    </row>
    <row r="380" spans="1:13" ht="13.5" customHeight="1">
      <c r="A380" s="79" t="str">
        <f>IF(B380="Code",1+MAX(A$5:A379),"")</f>
        <v/>
      </c>
      <c r="B380" s="92"/>
      <c r="C380" s="211" t="s">
        <v>356</v>
      </c>
      <c r="D380" s="212"/>
      <c r="E380" s="83">
        <v>3</v>
      </c>
      <c r="F380" s="16"/>
      <c r="G380" s="16"/>
      <c r="H380" s="17"/>
      <c r="I380" s="18"/>
      <c r="J380" s="17" t="s">
        <v>317</v>
      </c>
      <c r="K380" s="83"/>
      <c r="L380" s="89"/>
      <c r="M380" s="16"/>
    </row>
    <row r="381" spans="1:13">
      <c r="A381" s="79" t="str">
        <f>IF(B381="Code",1+MAX(A$5:A380),"")</f>
        <v/>
      </c>
      <c r="B381" s="93"/>
      <c r="C381" s="213"/>
      <c r="D381" s="214"/>
      <c r="E381" s="83">
        <v>4</v>
      </c>
      <c r="F381" s="16"/>
      <c r="G381" s="16"/>
      <c r="H381" s="17"/>
      <c r="I381" s="17"/>
      <c r="J381" s="17" t="s">
        <v>317</v>
      </c>
      <c r="K381" s="83"/>
      <c r="L381" s="89"/>
      <c r="M381" s="16"/>
    </row>
    <row r="382" spans="1:13">
      <c r="A382" s="79" t="str">
        <f>IF(B382="Code",1+MAX(A$5:A381),"")</f>
        <v/>
      </c>
      <c r="B382" s="95" t="s">
        <v>355</v>
      </c>
      <c r="C382" s="109"/>
      <c r="D382" s="96" t="str">
        <f>IF(ISNUMBER(C382),VLOOKUP(C382,Approaches,2,0),"")</f>
        <v/>
      </c>
      <c r="E382" s="83">
        <v>5</v>
      </c>
      <c r="F382" s="16"/>
      <c r="G382" s="17"/>
      <c r="H382" s="110"/>
      <c r="I382" s="19"/>
      <c r="J382" s="17" t="s">
        <v>317</v>
      </c>
      <c r="K382" s="94"/>
      <c r="L382" s="89"/>
      <c r="M382" s="16"/>
    </row>
    <row r="383" spans="1:13">
      <c r="B383" s="95" t="s">
        <v>355</v>
      </c>
      <c r="C383" s="109"/>
      <c r="D383" s="93" t="str">
        <f>IF(ISNUMBER(C383),VLOOKUP(C383,Approaches,2,0),"")</f>
        <v/>
      </c>
      <c r="E383" s="83">
        <v>6</v>
      </c>
      <c r="F383" s="16"/>
      <c r="G383" s="17"/>
      <c r="H383" s="110"/>
      <c r="I383" s="19"/>
      <c r="J383" s="17"/>
      <c r="K383" s="94"/>
      <c r="L383" s="89"/>
      <c r="M383" s="16"/>
    </row>
    <row r="384" spans="1:13">
      <c r="B384" s="95" t="s">
        <v>355</v>
      </c>
      <c r="C384" s="109"/>
      <c r="D384" s="93" t="str">
        <f>IF(ISNUMBER(C384),VLOOKUP(C384,Approaches,2,0),"")</f>
        <v/>
      </c>
      <c r="E384" s="83">
        <v>7</v>
      </c>
      <c r="F384" s="16"/>
      <c r="G384" s="17"/>
      <c r="H384" s="110"/>
      <c r="I384" s="19"/>
      <c r="J384" s="17"/>
      <c r="K384" s="94"/>
      <c r="L384" s="89"/>
      <c r="M384" s="16"/>
    </row>
    <row r="385" spans="1:13">
      <c r="B385" s="95" t="s">
        <v>355</v>
      </c>
      <c r="C385" s="109"/>
      <c r="D385" s="93" t="str">
        <f>IF(ISNUMBER(C385),VLOOKUP(C385,Approaches,2,0),"")</f>
        <v/>
      </c>
      <c r="E385" s="83">
        <v>8</v>
      </c>
      <c r="F385" s="16"/>
      <c r="G385" s="17"/>
      <c r="H385" s="110"/>
      <c r="I385" s="19"/>
      <c r="J385" s="17"/>
      <c r="K385" s="94"/>
      <c r="L385" s="89"/>
      <c r="M385" s="16"/>
    </row>
    <row r="386" spans="1:13">
      <c r="B386" s="95" t="s">
        <v>355</v>
      </c>
      <c r="C386" s="109"/>
      <c r="D386" s="97" t="str">
        <f>IF(ISNUMBER(C386),VLOOKUP(C386,Approaches,2,0),"")</f>
        <v/>
      </c>
      <c r="E386" s="83">
        <v>9</v>
      </c>
      <c r="F386" s="16"/>
      <c r="G386" s="17"/>
      <c r="H386" s="110"/>
      <c r="I386" s="19"/>
      <c r="J386" s="17"/>
      <c r="K386" s="94"/>
      <c r="L386" s="89"/>
      <c r="M386" s="16"/>
    </row>
    <row r="387" spans="1:13" ht="14.25" thickBot="1">
      <c r="B387" s="98"/>
      <c r="C387" s="98"/>
      <c r="D387" s="93"/>
      <c r="E387" s="83">
        <v>10</v>
      </c>
      <c r="F387" s="16"/>
      <c r="G387" s="17"/>
      <c r="H387" s="110"/>
      <c r="I387" s="20"/>
      <c r="J387" s="17"/>
      <c r="K387" s="94"/>
      <c r="L387" s="89"/>
      <c r="M387" s="16"/>
    </row>
    <row r="388" spans="1:13" ht="14.25" thickBot="1">
      <c r="A388" s="79" t="str">
        <f>IF(B388="Code",1+MAX(A$5:A382),"")</f>
        <v/>
      </c>
      <c r="B388" s="99"/>
      <c r="C388" s="99"/>
      <c r="D388" s="99"/>
      <c r="E388" s="100"/>
      <c r="F388" s="101"/>
      <c r="G388" s="99" t="s">
        <v>259</v>
      </c>
      <c r="H388" s="102">
        <f>B378</f>
        <v>1102131</v>
      </c>
      <c r="I388" s="111"/>
      <c r="J388" s="100" t="s">
        <v>317</v>
      </c>
      <c r="K388" s="100"/>
      <c r="L388" s="100"/>
      <c r="M388" s="100"/>
    </row>
    <row r="389" spans="1:13" ht="14.25" thickBot="1">
      <c r="A389" s="79">
        <f>IF(B389="Code",1+MAX(A$5:A388),"")</f>
        <v>33</v>
      </c>
      <c r="B389" s="80" t="s">
        <v>254</v>
      </c>
      <c r="C389" s="80"/>
      <c r="D389" s="81" t="s">
        <v>255</v>
      </c>
      <c r="E389" s="193"/>
      <c r="F389" s="81" t="s">
        <v>256</v>
      </c>
      <c r="G389" s="81" t="s">
        <v>257</v>
      </c>
      <c r="H389" s="82" t="s">
        <v>253</v>
      </c>
      <c r="I389" s="82" t="s">
        <v>258</v>
      </c>
      <c r="J389" s="82" t="s">
        <v>316</v>
      </c>
      <c r="K389" s="83"/>
      <c r="L389" s="84" t="str">
        <f>IF(AND(ISNUMBER(I400),ISNUMBER(H400)),"OK","")</f>
        <v/>
      </c>
      <c r="M389" s="194"/>
    </row>
    <row r="390" spans="1:13">
      <c r="A390" s="79" t="str">
        <f>IF(B390="Code",1+MAX(A$5:A389),"")</f>
        <v/>
      </c>
      <c r="B390" s="87">
        <f>VLOOKUP(A389,BasicHeadings,2,0)</f>
        <v>1102211</v>
      </c>
      <c r="C390" s="88"/>
      <c r="D390" s="87" t="str">
        <f>VLOOKUP(B390,Step1EN,2,0)</f>
        <v>Tobacco</v>
      </c>
      <c r="E390" s="83">
        <v>1</v>
      </c>
      <c r="F390" s="16" t="str">
        <f>"Expenditure Value for "&amp;LatestYear</f>
        <v>Expenditure Value for 2009</v>
      </c>
      <c r="G390" s="16" t="s">
        <v>331</v>
      </c>
      <c r="H390" s="17">
        <f>LatestYear</f>
        <v>2009</v>
      </c>
      <c r="I390" s="17">
        <f>VLOOKUP(B390,LastYearEstimates,3,0)</f>
        <v>0</v>
      </c>
      <c r="J390" s="17" t="str">
        <f>Currency_Unit</f>
        <v>Ficty</v>
      </c>
      <c r="K390" s="83"/>
      <c r="L390" s="89"/>
      <c r="M390" s="16"/>
    </row>
    <row r="391" spans="1:13">
      <c r="A391" s="79" t="str">
        <f>IF(B391="Code",1+MAX(A$5:A390),"")</f>
        <v/>
      </c>
      <c r="B391" s="90"/>
      <c r="C391" s="91" t="s">
        <v>307</v>
      </c>
      <c r="D391" s="90"/>
      <c r="E391" s="83">
        <v>2</v>
      </c>
      <c r="F391" s="16"/>
      <c r="G391" s="16"/>
      <c r="H391" s="17"/>
      <c r="I391" s="17"/>
      <c r="J391" s="17" t="s">
        <v>317</v>
      </c>
      <c r="K391" s="83"/>
      <c r="L391" s="89"/>
      <c r="M391" s="16"/>
    </row>
    <row r="392" spans="1:13" ht="13.5" customHeight="1">
      <c r="A392" s="79" t="str">
        <f>IF(B392="Code",1+MAX(A$5:A391),"")</f>
        <v/>
      </c>
      <c r="B392" s="92"/>
      <c r="C392" s="211" t="s">
        <v>356</v>
      </c>
      <c r="D392" s="212"/>
      <c r="E392" s="83">
        <v>3</v>
      </c>
      <c r="F392" s="16"/>
      <c r="G392" s="16"/>
      <c r="H392" s="17"/>
      <c r="I392" s="18"/>
      <c r="J392" s="17" t="s">
        <v>317</v>
      </c>
      <c r="K392" s="83"/>
      <c r="L392" s="89"/>
      <c r="M392" s="16"/>
    </row>
    <row r="393" spans="1:13">
      <c r="A393" s="79" t="str">
        <f>IF(B393="Code",1+MAX(A$5:A392),"")</f>
        <v/>
      </c>
      <c r="B393" s="93"/>
      <c r="C393" s="213"/>
      <c r="D393" s="214"/>
      <c r="E393" s="83">
        <v>4</v>
      </c>
      <c r="F393" s="16"/>
      <c r="G393" s="16"/>
      <c r="H393" s="17"/>
      <c r="I393" s="17"/>
      <c r="J393" s="17" t="s">
        <v>317</v>
      </c>
      <c r="K393" s="83"/>
      <c r="L393" s="89"/>
      <c r="M393" s="16"/>
    </row>
    <row r="394" spans="1:13">
      <c r="A394" s="79" t="str">
        <f>IF(B394="Code",1+MAX(A$5:A393),"")</f>
        <v/>
      </c>
      <c r="B394" s="95" t="s">
        <v>355</v>
      </c>
      <c r="C394" s="109"/>
      <c r="D394" s="96" t="str">
        <f>IF(ISNUMBER(C394),VLOOKUP(C394,Approaches,2,0),"")</f>
        <v/>
      </c>
      <c r="E394" s="83">
        <v>5</v>
      </c>
      <c r="F394" s="16"/>
      <c r="G394" s="17"/>
      <c r="H394" s="110"/>
      <c r="I394" s="19"/>
      <c r="J394" s="17" t="s">
        <v>317</v>
      </c>
      <c r="K394" s="94"/>
      <c r="L394" s="89"/>
      <c r="M394" s="16"/>
    </row>
    <row r="395" spans="1:13">
      <c r="B395" s="95" t="s">
        <v>355</v>
      </c>
      <c r="C395" s="109"/>
      <c r="D395" s="93" t="str">
        <f>IF(ISNUMBER(C395),VLOOKUP(C395,Approaches,2,0),"")</f>
        <v/>
      </c>
      <c r="E395" s="83">
        <v>6</v>
      </c>
      <c r="F395" s="16"/>
      <c r="G395" s="17"/>
      <c r="H395" s="110"/>
      <c r="I395" s="19"/>
      <c r="J395" s="17"/>
      <c r="K395" s="94"/>
      <c r="L395" s="89"/>
      <c r="M395" s="16"/>
    </row>
    <row r="396" spans="1:13">
      <c r="B396" s="95" t="s">
        <v>355</v>
      </c>
      <c r="C396" s="109"/>
      <c r="D396" s="93" t="str">
        <f>IF(ISNUMBER(C396),VLOOKUP(C396,Approaches,2,0),"")</f>
        <v/>
      </c>
      <c r="E396" s="83">
        <v>7</v>
      </c>
      <c r="F396" s="16"/>
      <c r="G396" s="17"/>
      <c r="H396" s="110"/>
      <c r="I396" s="19"/>
      <c r="J396" s="17"/>
      <c r="K396" s="94"/>
      <c r="L396" s="89"/>
      <c r="M396" s="16"/>
    </row>
    <row r="397" spans="1:13">
      <c r="B397" s="95" t="s">
        <v>355</v>
      </c>
      <c r="C397" s="109"/>
      <c r="D397" s="93" t="str">
        <f>IF(ISNUMBER(C397),VLOOKUP(C397,Approaches,2,0),"")</f>
        <v/>
      </c>
      <c r="E397" s="83">
        <v>8</v>
      </c>
      <c r="F397" s="16"/>
      <c r="G397" s="17"/>
      <c r="H397" s="110"/>
      <c r="I397" s="19"/>
      <c r="J397" s="17"/>
      <c r="K397" s="94"/>
      <c r="L397" s="89"/>
      <c r="M397" s="16"/>
    </row>
    <row r="398" spans="1:13">
      <c r="B398" s="95" t="s">
        <v>355</v>
      </c>
      <c r="C398" s="109"/>
      <c r="D398" s="97" t="str">
        <f>IF(ISNUMBER(C398),VLOOKUP(C398,Approaches,2,0),"")</f>
        <v/>
      </c>
      <c r="E398" s="83">
        <v>9</v>
      </c>
      <c r="F398" s="16"/>
      <c r="G398" s="17"/>
      <c r="H398" s="110"/>
      <c r="I398" s="19"/>
      <c r="J398" s="17"/>
      <c r="K398" s="94"/>
      <c r="L398" s="89"/>
      <c r="M398" s="16"/>
    </row>
    <row r="399" spans="1:13" ht="14.25" thickBot="1">
      <c r="B399" s="98"/>
      <c r="C399" s="98"/>
      <c r="D399" s="93"/>
      <c r="E399" s="83">
        <v>10</v>
      </c>
      <c r="F399" s="16"/>
      <c r="G399" s="17"/>
      <c r="H399" s="110"/>
      <c r="I399" s="20"/>
      <c r="J399" s="17"/>
      <c r="K399" s="94"/>
      <c r="L399" s="89"/>
      <c r="M399" s="16"/>
    </row>
    <row r="400" spans="1:13" ht="14.25" thickBot="1">
      <c r="A400" s="79" t="str">
        <f>IF(B400="Code",1+MAX(A$5:A394),"")</f>
        <v/>
      </c>
      <c r="B400" s="99"/>
      <c r="C400" s="99"/>
      <c r="D400" s="99"/>
      <c r="E400" s="100"/>
      <c r="F400" s="101"/>
      <c r="G400" s="99" t="s">
        <v>259</v>
      </c>
      <c r="H400" s="102">
        <f>B390</f>
        <v>1102211</v>
      </c>
      <c r="I400" s="111"/>
      <c r="J400" s="100" t="s">
        <v>317</v>
      </c>
      <c r="K400" s="100"/>
      <c r="L400" s="100"/>
      <c r="M400" s="100"/>
    </row>
    <row r="401" spans="1:13" ht="14.25" thickBot="1">
      <c r="A401" s="79">
        <f>IF(B401="Code",1+MAX(A$5:A400),"")</f>
        <v>34</v>
      </c>
      <c r="B401" s="80" t="s">
        <v>254</v>
      </c>
      <c r="C401" s="80"/>
      <c r="D401" s="81" t="s">
        <v>255</v>
      </c>
      <c r="E401" s="193"/>
      <c r="F401" s="81" t="s">
        <v>256</v>
      </c>
      <c r="G401" s="81" t="s">
        <v>257</v>
      </c>
      <c r="H401" s="82" t="s">
        <v>253</v>
      </c>
      <c r="I401" s="82" t="s">
        <v>258</v>
      </c>
      <c r="J401" s="82" t="s">
        <v>316</v>
      </c>
      <c r="K401" s="83"/>
      <c r="L401" s="84" t="str">
        <f>IF(AND(ISNUMBER(I412),ISNUMBER(H412)),"OK","")</f>
        <v/>
      </c>
      <c r="M401" s="194"/>
    </row>
    <row r="402" spans="1:13">
      <c r="A402" s="79" t="str">
        <f>IF(B402="Code",1+MAX(A$5:A401),"")</f>
        <v/>
      </c>
      <c r="B402" s="87">
        <f>VLOOKUP(A401,BasicHeadings,2,0)</f>
        <v>1102311</v>
      </c>
      <c r="C402" s="88"/>
      <c r="D402" s="87" t="str">
        <f>VLOOKUP(B402,Step1EN,2,0)</f>
        <v>Narcotics</v>
      </c>
      <c r="E402" s="83">
        <v>1</v>
      </c>
      <c r="F402" s="16" t="str">
        <f>"Expenditure Value for "&amp;LatestYear</f>
        <v>Expenditure Value for 2009</v>
      </c>
      <c r="G402" s="16" t="s">
        <v>331</v>
      </c>
      <c r="H402" s="17">
        <f>LatestYear</f>
        <v>2009</v>
      </c>
      <c r="I402" s="17">
        <f>VLOOKUP(B402,LastYearEstimates,3,0)</f>
        <v>0</v>
      </c>
      <c r="J402" s="17" t="str">
        <f>Currency_Unit</f>
        <v>Ficty</v>
      </c>
      <c r="K402" s="83"/>
      <c r="L402" s="89"/>
      <c r="M402" s="16"/>
    </row>
    <row r="403" spans="1:13">
      <c r="A403" s="79" t="str">
        <f>IF(B403="Code",1+MAX(A$5:A402),"")</f>
        <v/>
      </c>
      <c r="B403" s="90"/>
      <c r="C403" s="91" t="s">
        <v>307</v>
      </c>
      <c r="D403" s="90"/>
      <c r="E403" s="83">
        <v>2</v>
      </c>
      <c r="F403" s="16"/>
      <c r="G403" s="16"/>
      <c r="H403" s="17"/>
      <c r="I403" s="17"/>
      <c r="J403" s="17" t="s">
        <v>317</v>
      </c>
      <c r="K403" s="83"/>
      <c r="L403" s="89"/>
      <c r="M403" s="16"/>
    </row>
    <row r="404" spans="1:13" ht="13.5" customHeight="1">
      <c r="A404" s="79" t="str">
        <f>IF(B404="Code",1+MAX(A$5:A403),"")</f>
        <v/>
      </c>
      <c r="B404" s="92"/>
      <c r="C404" s="211" t="s">
        <v>356</v>
      </c>
      <c r="D404" s="212"/>
      <c r="E404" s="83">
        <v>3</v>
      </c>
      <c r="F404" s="16"/>
      <c r="G404" s="16"/>
      <c r="H404" s="17"/>
      <c r="I404" s="18"/>
      <c r="J404" s="17" t="s">
        <v>317</v>
      </c>
      <c r="K404" s="83"/>
      <c r="L404" s="89"/>
      <c r="M404" s="16"/>
    </row>
    <row r="405" spans="1:13">
      <c r="A405" s="79" t="str">
        <f>IF(B405="Code",1+MAX(A$5:A404),"")</f>
        <v/>
      </c>
      <c r="B405" s="93"/>
      <c r="C405" s="213"/>
      <c r="D405" s="214"/>
      <c r="E405" s="83">
        <v>4</v>
      </c>
      <c r="F405" s="16"/>
      <c r="G405" s="16"/>
      <c r="H405" s="17"/>
      <c r="I405" s="17"/>
      <c r="J405" s="17" t="s">
        <v>317</v>
      </c>
      <c r="K405" s="83"/>
      <c r="L405" s="89"/>
      <c r="M405" s="16"/>
    </row>
    <row r="406" spans="1:13">
      <c r="A406" s="79" t="str">
        <f>IF(B406="Code",1+MAX(A$5:A405),"")</f>
        <v/>
      </c>
      <c r="B406" s="95" t="s">
        <v>355</v>
      </c>
      <c r="C406" s="109"/>
      <c r="D406" s="96" t="str">
        <f>IF(ISNUMBER(C406),VLOOKUP(C406,Approaches,2,0),"")</f>
        <v/>
      </c>
      <c r="E406" s="83">
        <v>5</v>
      </c>
      <c r="F406" s="16"/>
      <c r="G406" s="17"/>
      <c r="H406" s="110"/>
      <c r="I406" s="19"/>
      <c r="J406" s="17" t="s">
        <v>317</v>
      </c>
      <c r="K406" s="94"/>
      <c r="L406" s="89"/>
      <c r="M406" s="16"/>
    </row>
    <row r="407" spans="1:13">
      <c r="B407" s="95" t="s">
        <v>355</v>
      </c>
      <c r="C407" s="109"/>
      <c r="D407" s="93" t="str">
        <f>IF(ISNUMBER(C407),VLOOKUP(C407,Approaches,2,0),"")</f>
        <v/>
      </c>
      <c r="E407" s="83">
        <v>6</v>
      </c>
      <c r="F407" s="16"/>
      <c r="G407" s="17"/>
      <c r="H407" s="110"/>
      <c r="I407" s="19"/>
      <c r="J407" s="17"/>
      <c r="K407" s="94"/>
      <c r="L407" s="89"/>
      <c r="M407" s="16"/>
    </row>
    <row r="408" spans="1:13">
      <c r="B408" s="95" t="s">
        <v>355</v>
      </c>
      <c r="C408" s="109"/>
      <c r="D408" s="93" t="str">
        <f>IF(ISNUMBER(C408),VLOOKUP(C408,Approaches,2,0),"")</f>
        <v/>
      </c>
      <c r="E408" s="83">
        <v>7</v>
      </c>
      <c r="F408" s="16"/>
      <c r="G408" s="17"/>
      <c r="H408" s="110"/>
      <c r="I408" s="19"/>
      <c r="J408" s="17"/>
      <c r="K408" s="94"/>
      <c r="L408" s="89"/>
      <c r="M408" s="16"/>
    </row>
    <row r="409" spans="1:13">
      <c r="B409" s="95" t="s">
        <v>355</v>
      </c>
      <c r="C409" s="109"/>
      <c r="D409" s="93" t="str">
        <f>IF(ISNUMBER(C409),VLOOKUP(C409,Approaches,2,0),"")</f>
        <v/>
      </c>
      <c r="E409" s="83">
        <v>8</v>
      </c>
      <c r="F409" s="16"/>
      <c r="G409" s="17"/>
      <c r="H409" s="110"/>
      <c r="I409" s="19"/>
      <c r="J409" s="17"/>
      <c r="K409" s="94"/>
      <c r="L409" s="89"/>
      <c r="M409" s="16"/>
    </row>
    <row r="410" spans="1:13">
      <c r="B410" s="95" t="s">
        <v>355</v>
      </c>
      <c r="C410" s="109"/>
      <c r="D410" s="97" t="str">
        <f>IF(ISNUMBER(C410),VLOOKUP(C410,Approaches,2,0),"")</f>
        <v/>
      </c>
      <c r="E410" s="83">
        <v>9</v>
      </c>
      <c r="F410" s="16"/>
      <c r="G410" s="17"/>
      <c r="H410" s="110"/>
      <c r="I410" s="19"/>
      <c r="J410" s="17"/>
      <c r="K410" s="94"/>
      <c r="L410" s="89"/>
      <c r="M410" s="16"/>
    </row>
    <row r="411" spans="1:13" ht="14.25" thickBot="1">
      <c r="B411" s="98"/>
      <c r="C411" s="98"/>
      <c r="D411" s="93"/>
      <c r="E411" s="83">
        <v>10</v>
      </c>
      <c r="F411" s="16"/>
      <c r="G411" s="17"/>
      <c r="H411" s="110"/>
      <c r="I411" s="20"/>
      <c r="J411" s="17"/>
      <c r="K411" s="94"/>
      <c r="L411" s="89"/>
      <c r="M411" s="16"/>
    </row>
    <row r="412" spans="1:13" ht="14.25" thickBot="1">
      <c r="A412" s="79" t="str">
        <f>IF(B412="Code",1+MAX(A$5:A406),"")</f>
        <v/>
      </c>
      <c r="B412" s="99"/>
      <c r="C412" s="99"/>
      <c r="D412" s="99"/>
      <c r="E412" s="100"/>
      <c r="F412" s="101"/>
      <c r="G412" s="99" t="s">
        <v>259</v>
      </c>
      <c r="H412" s="102">
        <f>B402</f>
        <v>1102311</v>
      </c>
      <c r="I412" s="111"/>
      <c r="J412" s="100" t="s">
        <v>317</v>
      </c>
      <c r="K412" s="100"/>
      <c r="L412" s="100"/>
      <c r="M412" s="100"/>
    </row>
    <row r="413" spans="1:13" ht="14.25" thickBot="1">
      <c r="A413" s="79">
        <f>IF(B413="Code",1+MAX(A$5:A412),"")</f>
        <v>35</v>
      </c>
      <c r="B413" s="80" t="s">
        <v>254</v>
      </c>
      <c r="C413" s="80"/>
      <c r="D413" s="81" t="s">
        <v>255</v>
      </c>
      <c r="E413" s="193"/>
      <c r="F413" s="81" t="s">
        <v>256</v>
      </c>
      <c r="G413" s="81" t="s">
        <v>257</v>
      </c>
      <c r="H413" s="82" t="s">
        <v>253</v>
      </c>
      <c r="I413" s="82" t="s">
        <v>258</v>
      </c>
      <c r="J413" s="82" t="s">
        <v>316</v>
      </c>
      <c r="K413" s="83"/>
      <c r="L413" s="84" t="str">
        <f>IF(AND(ISNUMBER(I424),ISNUMBER(H424)),"OK","")</f>
        <v/>
      </c>
      <c r="M413" s="194"/>
    </row>
    <row r="414" spans="1:13">
      <c r="A414" s="79" t="str">
        <f>IF(B414="Code",1+MAX(A$5:A413),"")</f>
        <v/>
      </c>
      <c r="B414" s="87">
        <f>VLOOKUP(A413,BasicHeadings,2,0)</f>
        <v>1103111</v>
      </c>
      <c r="C414" s="88"/>
      <c r="D414" s="87" t="str">
        <f>VLOOKUP(B414,Step1EN,2,0)</f>
        <v>Clothing materials, other articles of clothing and clothing accessories</v>
      </c>
      <c r="E414" s="83">
        <v>1</v>
      </c>
      <c r="F414" s="16" t="str">
        <f>"Expenditure Value for "&amp;LatestYear</f>
        <v>Expenditure Value for 2009</v>
      </c>
      <c r="G414" s="16" t="s">
        <v>331</v>
      </c>
      <c r="H414" s="17">
        <f>LatestYear</f>
        <v>2009</v>
      </c>
      <c r="I414" s="17">
        <f>VLOOKUP(B414,LastYearEstimates,3,0)</f>
        <v>0</v>
      </c>
      <c r="J414" s="17" t="str">
        <f>Currency_Unit</f>
        <v>Ficty</v>
      </c>
      <c r="K414" s="83"/>
      <c r="L414" s="89"/>
      <c r="M414" s="16"/>
    </row>
    <row r="415" spans="1:13">
      <c r="A415" s="79" t="str">
        <f>IF(B415="Code",1+MAX(A$5:A414),"")</f>
        <v/>
      </c>
      <c r="B415" s="90"/>
      <c r="C415" s="91" t="s">
        <v>307</v>
      </c>
      <c r="D415" s="90"/>
      <c r="E415" s="83">
        <v>2</v>
      </c>
      <c r="F415" s="16"/>
      <c r="G415" s="16"/>
      <c r="H415" s="17"/>
      <c r="I415" s="17"/>
      <c r="J415" s="17" t="s">
        <v>317</v>
      </c>
      <c r="K415" s="83"/>
      <c r="L415" s="89"/>
      <c r="M415" s="16"/>
    </row>
    <row r="416" spans="1:13" ht="13.5" customHeight="1">
      <c r="A416" s="79" t="str">
        <f>IF(B416="Code",1+MAX(A$5:A415),"")</f>
        <v/>
      </c>
      <c r="B416" s="92"/>
      <c r="C416" s="211" t="s">
        <v>356</v>
      </c>
      <c r="D416" s="212"/>
      <c r="E416" s="83">
        <v>3</v>
      </c>
      <c r="F416" s="16"/>
      <c r="G416" s="16"/>
      <c r="H416" s="17"/>
      <c r="I416" s="18"/>
      <c r="J416" s="17" t="s">
        <v>317</v>
      </c>
      <c r="K416" s="83"/>
      <c r="L416" s="89"/>
      <c r="M416" s="16"/>
    </row>
    <row r="417" spans="1:13">
      <c r="A417" s="79" t="str">
        <f>IF(B417="Code",1+MAX(A$5:A416),"")</f>
        <v/>
      </c>
      <c r="B417" s="93"/>
      <c r="C417" s="213"/>
      <c r="D417" s="214"/>
      <c r="E417" s="83">
        <v>4</v>
      </c>
      <c r="F417" s="16"/>
      <c r="G417" s="16"/>
      <c r="H417" s="17"/>
      <c r="I417" s="17"/>
      <c r="J417" s="17" t="s">
        <v>317</v>
      </c>
      <c r="K417" s="83"/>
      <c r="L417" s="89"/>
      <c r="M417" s="16"/>
    </row>
    <row r="418" spans="1:13">
      <c r="A418" s="79" t="str">
        <f>IF(B418="Code",1+MAX(A$5:A417),"")</f>
        <v/>
      </c>
      <c r="B418" s="95" t="s">
        <v>355</v>
      </c>
      <c r="C418" s="109"/>
      <c r="D418" s="96" t="str">
        <f>IF(ISNUMBER(C418),VLOOKUP(C418,Approaches,2,0),"")</f>
        <v/>
      </c>
      <c r="E418" s="83">
        <v>5</v>
      </c>
      <c r="F418" s="16"/>
      <c r="G418" s="17"/>
      <c r="H418" s="110"/>
      <c r="I418" s="19"/>
      <c r="J418" s="17" t="s">
        <v>317</v>
      </c>
      <c r="K418" s="94"/>
      <c r="L418" s="89"/>
      <c r="M418" s="16"/>
    </row>
    <row r="419" spans="1:13">
      <c r="B419" s="95" t="s">
        <v>355</v>
      </c>
      <c r="C419" s="109"/>
      <c r="D419" s="93" t="str">
        <f>IF(ISNUMBER(C419),VLOOKUP(C419,Approaches,2,0),"")</f>
        <v/>
      </c>
      <c r="E419" s="83">
        <v>6</v>
      </c>
      <c r="F419" s="16"/>
      <c r="G419" s="17"/>
      <c r="H419" s="110"/>
      <c r="I419" s="19"/>
      <c r="J419" s="17"/>
      <c r="K419" s="94"/>
      <c r="L419" s="89"/>
      <c r="M419" s="16"/>
    </row>
    <row r="420" spans="1:13">
      <c r="B420" s="95" t="s">
        <v>355</v>
      </c>
      <c r="C420" s="109"/>
      <c r="D420" s="93" t="str">
        <f>IF(ISNUMBER(C420),VLOOKUP(C420,Approaches,2,0),"")</f>
        <v/>
      </c>
      <c r="E420" s="83">
        <v>7</v>
      </c>
      <c r="F420" s="16"/>
      <c r="G420" s="17"/>
      <c r="H420" s="110"/>
      <c r="I420" s="19"/>
      <c r="J420" s="17"/>
      <c r="K420" s="94"/>
      <c r="L420" s="89"/>
      <c r="M420" s="16"/>
    </row>
    <row r="421" spans="1:13">
      <c r="B421" s="95" t="s">
        <v>355</v>
      </c>
      <c r="C421" s="109"/>
      <c r="D421" s="93" t="str">
        <f>IF(ISNUMBER(C421),VLOOKUP(C421,Approaches,2,0),"")</f>
        <v/>
      </c>
      <c r="E421" s="83">
        <v>8</v>
      </c>
      <c r="F421" s="16"/>
      <c r="G421" s="17"/>
      <c r="H421" s="110"/>
      <c r="I421" s="19"/>
      <c r="J421" s="17"/>
      <c r="K421" s="94"/>
      <c r="L421" s="89"/>
      <c r="M421" s="16"/>
    </row>
    <row r="422" spans="1:13">
      <c r="B422" s="95" t="s">
        <v>355</v>
      </c>
      <c r="C422" s="109"/>
      <c r="D422" s="97" t="str">
        <f>IF(ISNUMBER(C422),VLOOKUP(C422,Approaches,2,0),"")</f>
        <v/>
      </c>
      <c r="E422" s="83">
        <v>9</v>
      </c>
      <c r="F422" s="16"/>
      <c r="G422" s="17"/>
      <c r="H422" s="110"/>
      <c r="I422" s="19"/>
      <c r="J422" s="17"/>
      <c r="K422" s="94"/>
      <c r="L422" s="89"/>
      <c r="M422" s="16"/>
    </row>
    <row r="423" spans="1:13" ht="14.25" thickBot="1">
      <c r="B423" s="98"/>
      <c r="C423" s="98"/>
      <c r="D423" s="93"/>
      <c r="E423" s="83">
        <v>10</v>
      </c>
      <c r="F423" s="16"/>
      <c r="G423" s="17"/>
      <c r="H423" s="110"/>
      <c r="I423" s="20"/>
      <c r="J423" s="17"/>
      <c r="K423" s="94"/>
      <c r="L423" s="89"/>
      <c r="M423" s="16"/>
    </row>
    <row r="424" spans="1:13" ht="14.25" thickBot="1">
      <c r="A424" s="79" t="str">
        <f>IF(B424="Code",1+MAX(A$5:A418),"")</f>
        <v/>
      </c>
      <c r="B424" s="99"/>
      <c r="C424" s="99"/>
      <c r="D424" s="99"/>
      <c r="E424" s="100"/>
      <c r="F424" s="101"/>
      <c r="G424" s="99" t="s">
        <v>259</v>
      </c>
      <c r="H424" s="102">
        <f>B414</f>
        <v>1103111</v>
      </c>
      <c r="I424" s="111"/>
      <c r="J424" s="100" t="s">
        <v>317</v>
      </c>
      <c r="K424" s="100"/>
      <c r="L424" s="100"/>
      <c r="M424" s="100"/>
    </row>
    <row r="425" spans="1:13" ht="14.25" thickBot="1">
      <c r="A425" s="79">
        <f>IF(B425="Code",1+MAX(A$5:A424),"")</f>
        <v>36</v>
      </c>
      <c r="B425" s="80" t="s">
        <v>254</v>
      </c>
      <c r="C425" s="80"/>
      <c r="D425" s="81" t="s">
        <v>255</v>
      </c>
      <c r="E425" s="193"/>
      <c r="F425" s="81" t="s">
        <v>256</v>
      </c>
      <c r="G425" s="81" t="s">
        <v>257</v>
      </c>
      <c r="H425" s="82" t="s">
        <v>253</v>
      </c>
      <c r="I425" s="82" t="s">
        <v>258</v>
      </c>
      <c r="J425" s="82" t="s">
        <v>316</v>
      </c>
      <c r="K425" s="83"/>
      <c r="L425" s="84" t="str">
        <f>IF(AND(ISNUMBER(I436),ISNUMBER(H436)),"OK","")</f>
        <v/>
      </c>
      <c r="M425" s="194"/>
    </row>
    <row r="426" spans="1:13">
      <c r="A426" s="79" t="str">
        <f>IF(B426="Code",1+MAX(A$5:A425),"")</f>
        <v/>
      </c>
      <c r="B426" s="87">
        <f>VLOOKUP(A425,BasicHeadings,2,0)</f>
        <v>1103121</v>
      </c>
      <c r="C426" s="88"/>
      <c r="D426" s="87" t="str">
        <f>VLOOKUP(B426,Step1EN,2,0)</f>
        <v>Garments</v>
      </c>
      <c r="E426" s="83">
        <v>1</v>
      </c>
      <c r="F426" s="16" t="str">
        <f>"Expenditure Value for "&amp;LatestYear</f>
        <v>Expenditure Value for 2009</v>
      </c>
      <c r="G426" s="16" t="s">
        <v>331</v>
      </c>
      <c r="H426" s="17">
        <f>LatestYear</f>
        <v>2009</v>
      </c>
      <c r="I426" s="17">
        <f>VLOOKUP(B426,LastYearEstimates,3,0)</f>
        <v>0</v>
      </c>
      <c r="J426" s="17" t="str">
        <f>Currency_Unit</f>
        <v>Ficty</v>
      </c>
      <c r="K426" s="83"/>
      <c r="L426" s="89"/>
      <c r="M426" s="16"/>
    </row>
    <row r="427" spans="1:13">
      <c r="A427" s="79" t="str">
        <f>IF(B427="Code",1+MAX(A$5:A426),"")</f>
        <v/>
      </c>
      <c r="B427" s="90"/>
      <c r="C427" s="91" t="s">
        <v>307</v>
      </c>
      <c r="D427" s="90"/>
      <c r="E427" s="83">
        <v>2</v>
      </c>
      <c r="F427" s="16"/>
      <c r="G427" s="16"/>
      <c r="H427" s="17"/>
      <c r="I427" s="17"/>
      <c r="J427" s="17" t="s">
        <v>317</v>
      </c>
      <c r="K427" s="83"/>
      <c r="L427" s="89"/>
      <c r="M427" s="16"/>
    </row>
    <row r="428" spans="1:13" ht="13.5" customHeight="1">
      <c r="A428" s="79" t="str">
        <f>IF(B428="Code",1+MAX(A$5:A427),"")</f>
        <v/>
      </c>
      <c r="B428" s="92"/>
      <c r="C428" s="211" t="s">
        <v>356</v>
      </c>
      <c r="D428" s="212"/>
      <c r="E428" s="83">
        <v>3</v>
      </c>
      <c r="F428" s="16"/>
      <c r="G428" s="16"/>
      <c r="H428" s="17"/>
      <c r="I428" s="18"/>
      <c r="J428" s="17" t="s">
        <v>317</v>
      </c>
      <c r="K428" s="83"/>
      <c r="L428" s="89"/>
      <c r="M428" s="16"/>
    </row>
    <row r="429" spans="1:13">
      <c r="A429" s="79" t="str">
        <f>IF(B429="Code",1+MAX(A$5:A428),"")</f>
        <v/>
      </c>
      <c r="B429" s="93"/>
      <c r="C429" s="213"/>
      <c r="D429" s="214"/>
      <c r="E429" s="83">
        <v>4</v>
      </c>
      <c r="F429" s="16"/>
      <c r="G429" s="16"/>
      <c r="H429" s="17"/>
      <c r="I429" s="17"/>
      <c r="J429" s="17" t="s">
        <v>317</v>
      </c>
      <c r="K429" s="83"/>
      <c r="L429" s="89"/>
      <c r="M429" s="16"/>
    </row>
    <row r="430" spans="1:13">
      <c r="A430" s="79" t="str">
        <f>IF(B430="Code",1+MAX(A$5:A429),"")</f>
        <v/>
      </c>
      <c r="B430" s="95" t="s">
        <v>355</v>
      </c>
      <c r="C430" s="109"/>
      <c r="D430" s="96" t="str">
        <f>IF(ISNUMBER(C430),VLOOKUP(C430,Approaches,2,0),"")</f>
        <v/>
      </c>
      <c r="E430" s="83">
        <v>5</v>
      </c>
      <c r="F430" s="16"/>
      <c r="G430" s="17"/>
      <c r="H430" s="110"/>
      <c r="I430" s="19"/>
      <c r="J430" s="17" t="s">
        <v>317</v>
      </c>
      <c r="K430" s="94"/>
      <c r="L430" s="89"/>
      <c r="M430" s="16"/>
    </row>
    <row r="431" spans="1:13">
      <c r="B431" s="95" t="s">
        <v>355</v>
      </c>
      <c r="C431" s="109"/>
      <c r="D431" s="93" t="str">
        <f>IF(ISNUMBER(C431),VLOOKUP(C431,Approaches,2,0),"")</f>
        <v/>
      </c>
      <c r="E431" s="83">
        <v>6</v>
      </c>
      <c r="F431" s="16"/>
      <c r="G431" s="17"/>
      <c r="H431" s="110"/>
      <c r="I431" s="19"/>
      <c r="J431" s="17"/>
      <c r="K431" s="94"/>
      <c r="L431" s="89"/>
      <c r="M431" s="16"/>
    </row>
    <row r="432" spans="1:13">
      <c r="B432" s="95" t="s">
        <v>355</v>
      </c>
      <c r="C432" s="109"/>
      <c r="D432" s="93" t="str">
        <f>IF(ISNUMBER(C432),VLOOKUP(C432,Approaches,2,0),"")</f>
        <v/>
      </c>
      <c r="E432" s="83">
        <v>7</v>
      </c>
      <c r="F432" s="16"/>
      <c r="G432" s="17"/>
      <c r="H432" s="110"/>
      <c r="I432" s="19"/>
      <c r="J432" s="17"/>
      <c r="K432" s="94"/>
      <c r="L432" s="89"/>
      <c r="M432" s="16"/>
    </row>
    <row r="433" spans="1:13">
      <c r="B433" s="95" t="s">
        <v>355</v>
      </c>
      <c r="C433" s="109"/>
      <c r="D433" s="93" t="str">
        <f>IF(ISNUMBER(C433),VLOOKUP(C433,Approaches,2,0),"")</f>
        <v/>
      </c>
      <c r="E433" s="83">
        <v>8</v>
      </c>
      <c r="F433" s="16"/>
      <c r="G433" s="17"/>
      <c r="H433" s="110"/>
      <c r="I433" s="19"/>
      <c r="J433" s="17"/>
      <c r="K433" s="94"/>
      <c r="L433" s="89"/>
      <c r="M433" s="16"/>
    </row>
    <row r="434" spans="1:13">
      <c r="B434" s="95" t="s">
        <v>355</v>
      </c>
      <c r="C434" s="109"/>
      <c r="D434" s="97" t="str">
        <f>IF(ISNUMBER(C434),VLOOKUP(C434,Approaches,2,0),"")</f>
        <v/>
      </c>
      <c r="E434" s="83">
        <v>9</v>
      </c>
      <c r="F434" s="16"/>
      <c r="G434" s="17"/>
      <c r="H434" s="110"/>
      <c r="I434" s="19"/>
      <c r="J434" s="17"/>
      <c r="K434" s="94"/>
      <c r="L434" s="89"/>
      <c r="M434" s="16"/>
    </row>
    <row r="435" spans="1:13" ht="14.25" thickBot="1">
      <c r="B435" s="98"/>
      <c r="C435" s="98"/>
      <c r="D435" s="93"/>
      <c r="E435" s="83">
        <v>10</v>
      </c>
      <c r="F435" s="16"/>
      <c r="G435" s="17"/>
      <c r="H435" s="110"/>
      <c r="I435" s="20"/>
      <c r="J435" s="17"/>
      <c r="K435" s="94"/>
      <c r="L435" s="89"/>
      <c r="M435" s="16"/>
    </row>
    <row r="436" spans="1:13" ht="14.25" thickBot="1">
      <c r="A436" s="79" t="str">
        <f>IF(B436="Code",1+MAX(A$5:A430),"")</f>
        <v/>
      </c>
      <c r="B436" s="99"/>
      <c r="C436" s="99"/>
      <c r="D436" s="99"/>
      <c r="E436" s="100"/>
      <c r="F436" s="101"/>
      <c r="G436" s="99" t="s">
        <v>259</v>
      </c>
      <c r="H436" s="102">
        <f>B426</f>
        <v>1103121</v>
      </c>
      <c r="I436" s="111"/>
      <c r="J436" s="100" t="s">
        <v>317</v>
      </c>
      <c r="K436" s="100"/>
      <c r="L436" s="100"/>
      <c r="M436" s="100"/>
    </row>
    <row r="437" spans="1:13" ht="14.25" thickBot="1">
      <c r="A437" s="79">
        <f>IF(B437="Code",1+MAX(A$5:A436),"")</f>
        <v>37</v>
      </c>
      <c r="B437" s="80" t="s">
        <v>254</v>
      </c>
      <c r="C437" s="80"/>
      <c r="D437" s="81" t="s">
        <v>255</v>
      </c>
      <c r="E437" s="193"/>
      <c r="F437" s="81" t="s">
        <v>256</v>
      </c>
      <c r="G437" s="81" t="s">
        <v>257</v>
      </c>
      <c r="H437" s="82" t="s">
        <v>253</v>
      </c>
      <c r="I437" s="82" t="s">
        <v>258</v>
      </c>
      <c r="J437" s="82" t="s">
        <v>316</v>
      </c>
      <c r="K437" s="83"/>
      <c r="L437" s="84" t="str">
        <f>IF(AND(ISNUMBER(I448),ISNUMBER(H448)),"OK","")</f>
        <v/>
      </c>
      <c r="M437" s="194"/>
    </row>
    <row r="438" spans="1:13">
      <c r="A438" s="79" t="str">
        <f>IF(B438="Code",1+MAX(A$5:A437),"")</f>
        <v/>
      </c>
      <c r="B438" s="87">
        <f>VLOOKUP(A437,BasicHeadings,2,0)</f>
        <v>1103141</v>
      </c>
      <c r="C438" s="88"/>
      <c r="D438" s="87" t="str">
        <f>VLOOKUP(B438,Step1EN,2,0)</f>
        <v>Cleaning, repair and hire of clothing</v>
      </c>
      <c r="E438" s="83">
        <v>1</v>
      </c>
      <c r="F438" s="16" t="str">
        <f>"Expenditure Value for "&amp;LatestYear</f>
        <v>Expenditure Value for 2009</v>
      </c>
      <c r="G438" s="16" t="s">
        <v>331</v>
      </c>
      <c r="H438" s="17">
        <f>LatestYear</f>
        <v>2009</v>
      </c>
      <c r="I438" s="17">
        <f>VLOOKUP(B438,LastYearEstimates,3,0)</f>
        <v>0</v>
      </c>
      <c r="J438" s="17" t="str">
        <f>Currency_Unit</f>
        <v>Ficty</v>
      </c>
      <c r="K438" s="83"/>
      <c r="L438" s="89"/>
      <c r="M438" s="16"/>
    </row>
    <row r="439" spans="1:13">
      <c r="A439" s="79" t="str">
        <f>IF(B439="Code",1+MAX(A$5:A438),"")</f>
        <v/>
      </c>
      <c r="B439" s="90"/>
      <c r="C439" s="91" t="s">
        <v>307</v>
      </c>
      <c r="D439" s="90"/>
      <c r="E439" s="83">
        <v>2</v>
      </c>
      <c r="F439" s="16"/>
      <c r="G439" s="16"/>
      <c r="H439" s="17"/>
      <c r="I439" s="17"/>
      <c r="J439" s="17" t="s">
        <v>317</v>
      </c>
      <c r="K439" s="83"/>
      <c r="L439" s="89"/>
      <c r="M439" s="16"/>
    </row>
    <row r="440" spans="1:13" ht="13.5" customHeight="1">
      <c r="A440" s="79" t="str">
        <f>IF(B440="Code",1+MAX(A$5:A439),"")</f>
        <v/>
      </c>
      <c r="B440" s="92"/>
      <c r="C440" s="211" t="s">
        <v>356</v>
      </c>
      <c r="D440" s="212"/>
      <c r="E440" s="83">
        <v>3</v>
      </c>
      <c r="F440" s="16"/>
      <c r="G440" s="16"/>
      <c r="H440" s="17"/>
      <c r="I440" s="18"/>
      <c r="J440" s="17" t="s">
        <v>317</v>
      </c>
      <c r="K440" s="83"/>
      <c r="L440" s="89"/>
      <c r="M440" s="16"/>
    </row>
    <row r="441" spans="1:13">
      <c r="A441" s="79" t="str">
        <f>IF(B441="Code",1+MAX(A$5:A440),"")</f>
        <v/>
      </c>
      <c r="B441" s="93"/>
      <c r="C441" s="213"/>
      <c r="D441" s="214"/>
      <c r="E441" s="83">
        <v>4</v>
      </c>
      <c r="F441" s="16"/>
      <c r="G441" s="16"/>
      <c r="H441" s="17"/>
      <c r="I441" s="17"/>
      <c r="J441" s="17" t="s">
        <v>317</v>
      </c>
      <c r="K441" s="83"/>
      <c r="L441" s="89"/>
      <c r="M441" s="16"/>
    </row>
    <row r="442" spans="1:13">
      <c r="A442" s="79" t="str">
        <f>IF(B442="Code",1+MAX(A$5:A441),"")</f>
        <v/>
      </c>
      <c r="B442" s="95" t="s">
        <v>355</v>
      </c>
      <c r="C442" s="109"/>
      <c r="D442" s="96" t="str">
        <f>IF(ISNUMBER(C442),VLOOKUP(C442,Approaches,2,0),"")</f>
        <v/>
      </c>
      <c r="E442" s="83">
        <v>5</v>
      </c>
      <c r="F442" s="16"/>
      <c r="G442" s="17"/>
      <c r="H442" s="110"/>
      <c r="I442" s="19"/>
      <c r="J442" s="17" t="s">
        <v>317</v>
      </c>
      <c r="K442" s="94"/>
      <c r="L442" s="89"/>
      <c r="M442" s="16"/>
    </row>
    <row r="443" spans="1:13">
      <c r="B443" s="95" t="s">
        <v>355</v>
      </c>
      <c r="C443" s="109"/>
      <c r="D443" s="93" t="str">
        <f>IF(ISNUMBER(C443),VLOOKUP(C443,Approaches,2,0),"")</f>
        <v/>
      </c>
      <c r="E443" s="83">
        <v>6</v>
      </c>
      <c r="F443" s="16"/>
      <c r="G443" s="17"/>
      <c r="H443" s="110"/>
      <c r="I443" s="19"/>
      <c r="J443" s="17"/>
      <c r="K443" s="94"/>
      <c r="L443" s="89"/>
      <c r="M443" s="16"/>
    </row>
    <row r="444" spans="1:13">
      <c r="B444" s="95" t="s">
        <v>355</v>
      </c>
      <c r="C444" s="109"/>
      <c r="D444" s="93" t="str">
        <f>IF(ISNUMBER(C444),VLOOKUP(C444,Approaches,2,0),"")</f>
        <v/>
      </c>
      <c r="E444" s="83">
        <v>7</v>
      </c>
      <c r="F444" s="16"/>
      <c r="G444" s="17"/>
      <c r="H444" s="110"/>
      <c r="I444" s="19"/>
      <c r="J444" s="17"/>
      <c r="K444" s="94"/>
      <c r="L444" s="89"/>
      <c r="M444" s="16"/>
    </row>
    <row r="445" spans="1:13">
      <c r="B445" s="95" t="s">
        <v>355</v>
      </c>
      <c r="C445" s="109"/>
      <c r="D445" s="93" t="str">
        <f>IF(ISNUMBER(C445),VLOOKUP(C445,Approaches,2,0),"")</f>
        <v/>
      </c>
      <c r="E445" s="83">
        <v>8</v>
      </c>
      <c r="F445" s="16"/>
      <c r="G445" s="17"/>
      <c r="H445" s="110"/>
      <c r="I445" s="19"/>
      <c r="J445" s="17"/>
      <c r="K445" s="94"/>
      <c r="L445" s="89"/>
      <c r="M445" s="16"/>
    </row>
    <row r="446" spans="1:13">
      <c r="B446" s="95" t="s">
        <v>355</v>
      </c>
      <c r="C446" s="109"/>
      <c r="D446" s="97" t="str">
        <f>IF(ISNUMBER(C446),VLOOKUP(C446,Approaches,2,0),"")</f>
        <v/>
      </c>
      <c r="E446" s="83">
        <v>9</v>
      </c>
      <c r="F446" s="16"/>
      <c r="G446" s="17"/>
      <c r="H446" s="110"/>
      <c r="I446" s="19"/>
      <c r="J446" s="17"/>
      <c r="K446" s="94"/>
      <c r="L446" s="89"/>
      <c r="M446" s="16"/>
    </row>
    <row r="447" spans="1:13" ht="14.25" thickBot="1">
      <c r="B447" s="98"/>
      <c r="C447" s="98"/>
      <c r="D447" s="93"/>
      <c r="E447" s="83">
        <v>10</v>
      </c>
      <c r="F447" s="16"/>
      <c r="G447" s="17"/>
      <c r="H447" s="110"/>
      <c r="I447" s="20"/>
      <c r="J447" s="17"/>
      <c r="K447" s="94"/>
      <c r="L447" s="89"/>
      <c r="M447" s="16"/>
    </row>
    <row r="448" spans="1:13" ht="14.25" thickBot="1">
      <c r="A448" s="79" t="str">
        <f>IF(B448="Code",1+MAX(A$5:A442),"")</f>
        <v/>
      </c>
      <c r="B448" s="99"/>
      <c r="C448" s="99"/>
      <c r="D448" s="99"/>
      <c r="E448" s="100"/>
      <c r="F448" s="101"/>
      <c r="G448" s="99" t="s">
        <v>259</v>
      </c>
      <c r="H448" s="102">
        <f>B438</f>
        <v>1103141</v>
      </c>
      <c r="I448" s="111"/>
      <c r="J448" s="100" t="s">
        <v>317</v>
      </c>
      <c r="K448" s="100"/>
      <c r="L448" s="100"/>
      <c r="M448" s="100"/>
    </row>
    <row r="449" spans="1:13" ht="14.25" thickBot="1">
      <c r="A449" s="79">
        <f>IF(B449="Code",1+MAX(A$5:A448),"")</f>
        <v>38</v>
      </c>
      <c r="B449" s="80" t="s">
        <v>254</v>
      </c>
      <c r="C449" s="80"/>
      <c r="D449" s="81" t="s">
        <v>255</v>
      </c>
      <c r="E449" s="193"/>
      <c r="F449" s="81" t="s">
        <v>256</v>
      </c>
      <c r="G449" s="81" t="s">
        <v>257</v>
      </c>
      <c r="H449" s="82" t="s">
        <v>253</v>
      </c>
      <c r="I449" s="82" t="s">
        <v>258</v>
      </c>
      <c r="J449" s="82" t="s">
        <v>316</v>
      </c>
      <c r="K449" s="83"/>
      <c r="L449" s="84" t="str">
        <f>IF(AND(ISNUMBER(I460),ISNUMBER(H460)),"OK","")</f>
        <v/>
      </c>
      <c r="M449" s="194"/>
    </row>
    <row r="450" spans="1:13">
      <c r="A450" s="79" t="str">
        <f>IF(B450="Code",1+MAX(A$5:A449),"")</f>
        <v/>
      </c>
      <c r="B450" s="87">
        <f>VLOOKUP(A449,BasicHeadings,2,0)</f>
        <v>1103211</v>
      </c>
      <c r="C450" s="88"/>
      <c r="D450" s="87" t="str">
        <f>VLOOKUP(B450,Step1EN,2,0)</f>
        <v>Shoes and other footwear</v>
      </c>
      <c r="E450" s="83">
        <v>1</v>
      </c>
      <c r="F450" s="16" t="str">
        <f>"Expenditure Value for "&amp;LatestYear</f>
        <v>Expenditure Value for 2009</v>
      </c>
      <c r="G450" s="16" t="s">
        <v>331</v>
      </c>
      <c r="H450" s="17">
        <f>LatestYear</f>
        <v>2009</v>
      </c>
      <c r="I450" s="17">
        <f>VLOOKUP(B450,LastYearEstimates,3,0)</f>
        <v>0</v>
      </c>
      <c r="J450" s="17" t="str">
        <f>Currency_Unit</f>
        <v>Ficty</v>
      </c>
      <c r="K450" s="83"/>
      <c r="L450" s="89"/>
      <c r="M450" s="16"/>
    </row>
    <row r="451" spans="1:13">
      <c r="A451" s="79" t="str">
        <f>IF(B451="Code",1+MAX(A$5:A450),"")</f>
        <v/>
      </c>
      <c r="B451" s="90"/>
      <c r="C451" s="91" t="s">
        <v>307</v>
      </c>
      <c r="D451" s="90"/>
      <c r="E451" s="83">
        <v>2</v>
      </c>
      <c r="F451" s="16"/>
      <c r="G451" s="16"/>
      <c r="H451" s="17"/>
      <c r="I451" s="17"/>
      <c r="J451" s="17" t="s">
        <v>317</v>
      </c>
      <c r="K451" s="83"/>
      <c r="L451" s="89"/>
      <c r="M451" s="16"/>
    </row>
    <row r="452" spans="1:13" ht="13.5" customHeight="1">
      <c r="A452" s="79" t="str">
        <f>IF(B452="Code",1+MAX(A$5:A451),"")</f>
        <v/>
      </c>
      <c r="B452" s="92"/>
      <c r="C452" s="211" t="s">
        <v>356</v>
      </c>
      <c r="D452" s="212"/>
      <c r="E452" s="83">
        <v>3</v>
      </c>
      <c r="F452" s="16"/>
      <c r="G452" s="16"/>
      <c r="H452" s="17"/>
      <c r="I452" s="18"/>
      <c r="J452" s="17" t="s">
        <v>317</v>
      </c>
      <c r="K452" s="83"/>
      <c r="L452" s="89"/>
      <c r="M452" s="16"/>
    </row>
    <row r="453" spans="1:13">
      <c r="A453" s="79" t="str">
        <f>IF(B453="Code",1+MAX(A$5:A452),"")</f>
        <v/>
      </c>
      <c r="B453" s="93"/>
      <c r="C453" s="213"/>
      <c r="D453" s="214"/>
      <c r="E453" s="83">
        <v>4</v>
      </c>
      <c r="F453" s="16"/>
      <c r="G453" s="16"/>
      <c r="H453" s="17"/>
      <c r="I453" s="17"/>
      <c r="J453" s="17" t="s">
        <v>317</v>
      </c>
      <c r="K453" s="83"/>
      <c r="L453" s="89"/>
      <c r="M453" s="16"/>
    </row>
    <row r="454" spans="1:13">
      <c r="A454" s="79" t="str">
        <f>IF(B454="Code",1+MAX(A$5:A453),"")</f>
        <v/>
      </c>
      <c r="B454" s="95" t="s">
        <v>355</v>
      </c>
      <c r="C454" s="109"/>
      <c r="D454" s="96" t="str">
        <f>IF(ISNUMBER(C454),VLOOKUP(C454,Approaches,2,0),"")</f>
        <v/>
      </c>
      <c r="E454" s="83">
        <v>5</v>
      </c>
      <c r="F454" s="16"/>
      <c r="G454" s="17"/>
      <c r="H454" s="110"/>
      <c r="I454" s="19"/>
      <c r="J454" s="17" t="s">
        <v>317</v>
      </c>
      <c r="K454" s="94"/>
      <c r="L454" s="89"/>
      <c r="M454" s="16"/>
    </row>
    <row r="455" spans="1:13">
      <c r="B455" s="95" t="s">
        <v>355</v>
      </c>
      <c r="C455" s="109"/>
      <c r="D455" s="93" t="str">
        <f>IF(ISNUMBER(C455),VLOOKUP(C455,Approaches,2,0),"")</f>
        <v/>
      </c>
      <c r="E455" s="83">
        <v>6</v>
      </c>
      <c r="F455" s="16"/>
      <c r="G455" s="17"/>
      <c r="H455" s="110"/>
      <c r="I455" s="19"/>
      <c r="J455" s="17"/>
      <c r="K455" s="94"/>
      <c r="L455" s="89"/>
      <c r="M455" s="16"/>
    </row>
    <row r="456" spans="1:13">
      <c r="B456" s="95" t="s">
        <v>355</v>
      </c>
      <c r="C456" s="109"/>
      <c r="D456" s="93" t="str">
        <f>IF(ISNUMBER(C456),VLOOKUP(C456,Approaches,2,0),"")</f>
        <v/>
      </c>
      <c r="E456" s="83">
        <v>7</v>
      </c>
      <c r="F456" s="16"/>
      <c r="G456" s="17"/>
      <c r="H456" s="110"/>
      <c r="I456" s="19"/>
      <c r="J456" s="17"/>
      <c r="K456" s="94"/>
      <c r="L456" s="89"/>
      <c r="M456" s="16"/>
    </row>
    <row r="457" spans="1:13">
      <c r="B457" s="95" t="s">
        <v>355</v>
      </c>
      <c r="C457" s="109"/>
      <c r="D457" s="93" t="str">
        <f>IF(ISNUMBER(C457),VLOOKUP(C457,Approaches,2,0),"")</f>
        <v/>
      </c>
      <c r="E457" s="83">
        <v>8</v>
      </c>
      <c r="F457" s="16"/>
      <c r="G457" s="17"/>
      <c r="H457" s="110"/>
      <c r="I457" s="19"/>
      <c r="J457" s="17"/>
      <c r="K457" s="94"/>
      <c r="L457" s="89"/>
      <c r="M457" s="16"/>
    </row>
    <row r="458" spans="1:13">
      <c r="B458" s="95" t="s">
        <v>355</v>
      </c>
      <c r="C458" s="109"/>
      <c r="D458" s="97" t="str">
        <f>IF(ISNUMBER(C458),VLOOKUP(C458,Approaches,2,0),"")</f>
        <v/>
      </c>
      <c r="E458" s="83">
        <v>9</v>
      </c>
      <c r="F458" s="16"/>
      <c r="G458" s="17"/>
      <c r="H458" s="110"/>
      <c r="I458" s="19"/>
      <c r="J458" s="17"/>
      <c r="K458" s="94"/>
      <c r="L458" s="89"/>
      <c r="M458" s="16"/>
    </row>
    <row r="459" spans="1:13" ht="14.25" thickBot="1">
      <c r="B459" s="98"/>
      <c r="C459" s="98"/>
      <c r="D459" s="93"/>
      <c r="E459" s="83">
        <v>10</v>
      </c>
      <c r="F459" s="16"/>
      <c r="G459" s="17"/>
      <c r="H459" s="110"/>
      <c r="I459" s="20"/>
      <c r="J459" s="17"/>
      <c r="K459" s="94"/>
      <c r="L459" s="89"/>
      <c r="M459" s="16"/>
    </row>
    <row r="460" spans="1:13" ht="14.25" thickBot="1">
      <c r="A460" s="79" t="str">
        <f>IF(B460="Code",1+MAX(A$5:A454),"")</f>
        <v/>
      </c>
      <c r="B460" s="99"/>
      <c r="C460" s="99"/>
      <c r="D460" s="99"/>
      <c r="E460" s="100"/>
      <c r="F460" s="101"/>
      <c r="G460" s="99" t="s">
        <v>259</v>
      </c>
      <c r="H460" s="102">
        <f>B450</f>
        <v>1103211</v>
      </c>
      <c r="I460" s="111"/>
      <c r="J460" s="100" t="s">
        <v>317</v>
      </c>
      <c r="K460" s="100"/>
      <c r="L460" s="100"/>
      <c r="M460" s="100"/>
    </row>
    <row r="461" spans="1:13" ht="14.25" thickBot="1">
      <c r="A461" s="79">
        <f>IF(B461="Code",1+MAX(A$5:A460),"")</f>
        <v>39</v>
      </c>
      <c r="B461" s="80" t="s">
        <v>254</v>
      </c>
      <c r="C461" s="80"/>
      <c r="D461" s="81" t="s">
        <v>255</v>
      </c>
      <c r="E461" s="193"/>
      <c r="F461" s="81" t="s">
        <v>256</v>
      </c>
      <c r="G461" s="81" t="s">
        <v>257</v>
      </c>
      <c r="H461" s="82" t="s">
        <v>253</v>
      </c>
      <c r="I461" s="82" t="s">
        <v>258</v>
      </c>
      <c r="J461" s="82" t="s">
        <v>316</v>
      </c>
      <c r="K461" s="83"/>
      <c r="L461" s="84" t="str">
        <f>IF(AND(ISNUMBER(I472),ISNUMBER(H472)),"OK","")</f>
        <v/>
      </c>
      <c r="M461" s="194"/>
    </row>
    <row r="462" spans="1:13">
      <c r="A462" s="79" t="str">
        <f>IF(B462="Code",1+MAX(A$5:A461),"")</f>
        <v/>
      </c>
      <c r="B462" s="87">
        <f>VLOOKUP(A461,BasicHeadings,2,0)</f>
        <v>1103221</v>
      </c>
      <c r="C462" s="88"/>
      <c r="D462" s="87" t="str">
        <f>VLOOKUP(B462,Step1EN,2,0)</f>
        <v>Repair and hire of footwear</v>
      </c>
      <c r="E462" s="83">
        <v>1</v>
      </c>
      <c r="F462" s="16" t="str">
        <f>"Expenditure Value for "&amp;LatestYear</f>
        <v>Expenditure Value for 2009</v>
      </c>
      <c r="G462" s="16" t="s">
        <v>331</v>
      </c>
      <c r="H462" s="17">
        <f>LatestYear</f>
        <v>2009</v>
      </c>
      <c r="I462" s="17">
        <f>VLOOKUP(B462,LastYearEstimates,3,0)</f>
        <v>0</v>
      </c>
      <c r="J462" s="17" t="str">
        <f>Currency_Unit</f>
        <v>Ficty</v>
      </c>
      <c r="K462" s="83"/>
      <c r="L462" s="89"/>
      <c r="M462" s="16"/>
    </row>
    <row r="463" spans="1:13">
      <c r="A463" s="79" t="str">
        <f>IF(B463="Code",1+MAX(A$5:A462),"")</f>
        <v/>
      </c>
      <c r="B463" s="90"/>
      <c r="C463" s="91" t="s">
        <v>307</v>
      </c>
      <c r="D463" s="90"/>
      <c r="E463" s="83">
        <v>2</v>
      </c>
      <c r="F463" s="16"/>
      <c r="G463" s="16"/>
      <c r="H463" s="17"/>
      <c r="I463" s="17"/>
      <c r="J463" s="17" t="s">
        <v>317</v>
      </c>
      <c r="K463" s="83"/>
      <c r="L463" s="89"/>
      <c r="M463" s="16"/>
    </row>
    <row r="464" spans="1:13" ht="13.5" customHeight="1">
      <c r="A464" s="79" t="str">
        <f>IF(B464="Code",1+MAX(A$5:A463),"")</f>
        <v/>
      </c>
      <c r="B464" s="92"/>
      <c r="C464" s="211" t="s">
        <v>356</v>
      </c>
      <c r="D464" s="212"/>
      <c r="E464" s="83">
        <v>3</v>
      </c>
      <c r="F464" s="16"/>
      <c r="G464" s="16"/>
      <c r="H464" s="17"/>
      <c r="I464" s="18"/>
      <c r="J464" s="17" t="s">
        <v>317</v>
      </c>
      <c r="K464" s="83"/>
      <c r="L464" s="89"/>
      <c r="M464" s="16"/>
    </row>
    <row r="465" spans="1:13">
      <c r="A465" s="79" t="str">
        <f>IF(B465="Code",1+MAX(A$5:A464),"")</f>
        <v/>
      </c>
      <c r="B465" s="93"/>
      <c r="C465" s="213"/>
      <c r="D465" s="214"/>
      <c r="E465" s="83">
        <v>4</v>
      </c>
      <c r="F465" s="16"/>
      <c r="G465" s="16"/>
      <c r="H465" s="17"/>
      <c r="I465" s="17"/>
      <c r="J465" s="17" t="s">
        <v>317</v>
      </c>
      <c r="K465" s="83"/>
      <c r="L465" s="89"/>
      <c r="M465" s="16"/>
    </row>
    <row r="466" spans="1:13">
      <c r="A466" s="79" t="str">
        <f>IF(B466="Code",1+MAX(A$5:A465),"")</f>
        <v/>
      </c>
      <c r="B466" s="95" t="s">
        <v>355</v>
      </c>
      <c r="C466" s="109"/>
      <c r="D466" s="96" t="str">
        <f>IF(ISNUMBER(C466),VLOOKUP(C466,Approaches,2,0),"")</f>
        <v/>
      </c>
      <c r="E466" s="83">
        <v>5</v>
      </c>
      <c r="F466" s="16"/>
      <c r="G466" s="17"/>
      <c r="H466" s="110"/>
      <c r="I466" s="19"/>
      <c r="J466" s="17" t="s">
        <v>317</v>
      </c>
      <c r="K466" s="94"/>
      <c r="L466" s="89"/>
      <c r="M466" s="16"/>
    </row>
    <row r="467" spans="1:13">
      <c r="B467" s="95" t="s">
        <v>355</v>
      </c>
      <c r="C467" s="109"/>
      <c r="D467" s="93" t="str">
        <f>IF(ISNUMBER(C467),VLOOKUP(C467,Approaches,2,0),"")</f>
        <v/>
      </c>
      <c r="E467" s="83">
        <v>6</v>
      </c>
      <c r="F467" s="16"/>
      <c r="G467" s="17"/>
      <c r="H467" s="110"/>
      <c r="I467" s="19"/>
      <c r="J467" s="17"/>
      <c r="K467" s="94"/>
      <c r="L467" s="89"/>
      <c r="M467" s="16"/>
    </row>
    <row r="468" spans="1:13">
      <c r="B468" s="95" t="s">
        <v>355</v>
      </c>
      <c r="C468" s="109"/>
      <c r="D468" s="93" t="str">
        <f>IF(ISNUMBER(C468),VLOOKUP(C468,Approaches,2,0),"")</f>
        <v/>
      </c>
      <c r="E468" s="83">
        <v>7</v>
      </c>
      <c r="F468" s="16"/>
      <c r="G468" s="17"/>
      <c r="H468" s="110"/>
      <c r="I468" s="19"/>
      <c r="J468" s="17"/>
      <c r="K468" s="94"/>
      <c r="L468" s="89"/>
      <c r="M468" s="16"/>
    </row>
    <row r="469" spans="1:13">
      <c r="B469" s="95" t="s">
        <v>355</v>
      </c>
      <c r="C469" s="109"/>
      <c r="D469" s="93" t="str">
        <f>IF(ISNUMBER(C469),VLOOKUP(C469,Approaches,2,0),"")</f>
        <v/>
      </c>
      <c r="E469" s="83">
        <v>8</v>
      </c>
      <c r="F469" s="16"/>
      <c r="G469" s="17"/>
      <c r="H469" s="110"/>
      <c r="I469" s="19"/>
      <c r="J469" s="17"/>
      <c r="K469" s="94"/>
      <c r="L469" s="89"/>
      <c r="M469" s="16"/>
    </row>
    <row r="470" spans="1:13">
      <c r="B470" s="95" t="s">
        <v>355</v>
      </c>
      <c r="C470" s="109"/>
      <c r="D470" s="97" t="str">
        <f>IF(ISNUMBER(C470),VLOOKUP(C470,Approaches,2,0),"")</f>
        <v/>
      </c>
      <c r="E470" s="83">
        <v>9</v>
      </c>
      <c r="F470" s="16"/>
      <c r="G470" s="17"/>
      <c r="H470" s="110"/>
      <c r="I470" s="19"/>
      <c r="J470" s="17"/>
      <c r="K470" s="94"/>
      <c r="L470" s="89"/>
      <c r="M470" s="16"/>
    </row>
    <row r="471" spans="1:13" ht="14.25" thickBot="1">
      <c r="B471" s="98"/>
      <c r="C471" s="98"/>
      <c r="D471" s="93"/>
      <c r="E471" s="83">
        <v>10</v>
      </c>
      <c r="F471" s="16"/>
      <c r="G471" s="17"/>
      <c r="H471" s="110"/>
      <c r="I471" s="20"/>
      <c r="J471" s="17"/>
      <c r="K471" s="94"/>
      <c r="L471" s="89"/>
      <c r="M471" s="16"/>
    </row>
    <row r="472" spans="1:13" ht="14.25" thickBot="1">
      <c r="A472" s="79" t="str">
        <f>IF(B472="Code",1+MAX(A$5:A466),"")</f>
        <v/>
      </c>
      <c r="B472" s="99"/>
      <c r="C472" s="99"/>
      <c r="D472" s="99"/>
      <c r="E472" s="100"/>
      <c r="F472" s="101"/>
      <c r="G472" s="99" t="s">
        <v>259</v>
      </c>
      <c r="H472" s="102">
        <f>B462</f>
        <v>1103221</v>
      </c>
      <c r="I472" s="111"/>
      <c r="J472" s="100" t="s">
        <v>317</v>
      </c>
      <c r="K472" s="100"/>
      <c r="L472" s="100"/>
      <c r="M472" s="100"/>
    </row>
    <row r="473" spans="1:13" ht="14.25" thickBot="1">
      <c r="A473" s="79">
        <f>IF(B473="Code",1+MAX(A$5:A472),"")</f>
        <v>40</v>
      </c>
      <c r="B473" s="80" t="s">
        <v>254</v>
      </c>
      <c r="C473" s="80"/>
      <c r="D473" s="81" t="s">
        <v>255</v>
      </c>
      <c r="E473" s="193"/>
      <c r="F473" s="81" t="s">
        <v>256</v>
      </c>
      <c r="G473" s="81" t="s">
        <v>257</v>
      </c>
      <c r="H473" s="82" t="s">
        <v>253</v>
      </c>
      <c r="I473" s="82" t="s">
        <v>258</v>
      </c>
      <c r="J473" s="82" t="s">
        <v>316</v>
      </c>
      <c r="K473" s="83"/>
      <c r="L473" s="84" t="str">
        <f>IF(AND(ISNUMBER(I484),ISNUMBER(H484)),"OK","")</f>
        <v/>
      </c>
      <c r="M473" s="194"/>
    </row>
    <row r="474" spans="1:13">
      <c r="A474" s="79" t="str">
        <f>IF(B474="Code",1+MAX(A$5:A473),"")</f>
        <v/>
      </c>
      <c r="B474" s="87">
        <f>VLOOKUP(A473,BasicHeadings,2,0)</f>
        <v>1104111</v>
      </c>
      <c r="C474" s="88"/>
      <c r="D474" s="87" t="str">
        <f>VLOOKUP(B474,Step1EN,2,0)</f>
        <v>Actual and imputed rentals for housing</v>
      </c>
      <c r="E474" s="83">
        <v>1</v>
      </c>
      <c r="F474" s="16" t="str">
        <f>"Expenditure Value for "&amp;LatestYear</f>
        <v>Expenditure Value for 2009</v>
      </c>
      <c r="G474" s="16" t="s">
        <v>331</v>
      </c>
      <c r="H474" s="17">
        <f>LatestYear</f>
        <v>2009</v>
      </c>
      <c r="I474" s="17">
        <f>VLOOKUP(B474,LastYearEstimates,3,0)</f>
        <v>0</v>
      </c>
      <c r="J474" s="17" t="str">
        <f>Currency_Unit</f>
        <v>Ficty</v>
      </c>
      <c r="K474" s="83"/>
      <c r="L474" s="89"/>
      <c r="M474" s="16"/>
    </row>
    <row r="475" spans="1:13">
      <c r="A475" s="79" t="str">
        <f>IF(B475="Code",1+MAX(A$5:A474),"")</f>
        <v/>
      </c>
      <c r="B475" s="90"/>
      <c r="C475" s="91" t="s">
        <v>307</v>
      </c>
      <c r="D475" s="90"/>
      <c r="E475" s="83">
        <v>2</v>
      </c>
      <c r="F475" s="16"/>
      <c r="G475" s="16"/>
      <c r="H475" s="17"/>
      <c r="I475" s="17"/>
      <c r="J475" s="17" t="s">
        <v>317</v>
      </c>
      <c r="K475" s="83"/>
      <c r="L475" s="89"/>
      <c r="M475" s="16"/>
    </row>
    <row r="476" spans="1:13" ht="13.5" customHeight="1">
      <c r="A476" s="79" t="str">
        <f>IF(B476="Code",1+MAX(A$5:A475),"")</f>
        <v/>
      </c>
      <c r="B476" s="92"/>
      <c r="C476" s="211" t="s">
        <v>356</v>
      </c>
      <c r="D476" s="212"/>
      <c r="E476" s="83">
        <v>3</v>
      </c>
      <c r="F476" s="16"/>
      <c r="G476" s="16"/>
      <c r="H476" s="17"/>
      <c r="I476" s="18"/>
      <c r="J476" s="17" t="s">
        <v>317</v>
      </c>
      <c r="K476" s="83"/>
      <c r="L476" s="89"/>
      <c r="M476" s="16"/>
    </row>
    <row r="477" spans="1:13">
      <c r="A477" s="79" t="str">
        <f>IF(B477="Code",1+MAX(A$5:A476),"")</f>
        <v/>
      </c>
      <c r="B477" s="93"/>
      <c r="C477" s="213"/>
      <c r="D477" s="214"/>
      <c r="E477" s="83">
        <v>4</v>
      </c>
      <c r="F477" s="16"/>
      <c r="G477" s="16"/>
      <c r="H477" s="17"/>
      <c r="I477" s="17"/>
      <c r="J477" s="17" t="s">
        <v>317</v>
      </c>
      <c r="K477" s="83"/>
      <c r="L477" s="89"/>
      <c r="M477" s="16"/>
    </row>
    <row r="478" spans="1:13">
      <c r="A478" s="79" t="str">
        <f>IF(B478="Code",1+MAX(A$5:A477),"")</f>
        <v/>
      </c>
      <c r="B478" s="95" t="s">
        <v>355</v>
      </c>
      <c r="C478" s="109"/>
      <c r="D478" s="96" t="str">
        <f>IF(ISNUMBER(C478),VLOOKUP(C478,Approaches,2,0),"")</f>
        <v/>
      </c>
      <c r="E478" s="83">
        <v>5</v>
      </c>
      <c r="F478" s="16"/>
      <c r="G478" s="17"/>
      <c r="H478" s="110"/>
      <c r="I478" s="19"/>
      <c r="J478" s="17" t="s">
        <v>317</v>
      </c>
      <c r="K478" s="94"/>
      <c r="L478" s="89"/>
      <c r="M478" s="16"/>
    </row>
    <row r="479" spans="1:13">
      <c r="B479" s="95" t="s">
        <v>355</v>
      </c>
      <c r="C479" s="109"/>
      <c r="D479" s="93" t="str">
        <f>IF(ISNUMBER(C479),VLOOKUP(C479,Approaches,2,0),"")</f>
        <v/>
      </c>
      <c r="E479" s="83">
        <v>6</v>
      </c>
      <c r="F479" s="16"/>
      <c r="G479" s="17"/>
      <c r="H479" s="110"/>
      <c r="I479" s="19"/>
      <c r="J479" s="17"/>
      <c r="K479" s="94"/>
      <c r="L479" s="89"/>
      <c r="M479" s="16"/>
    </row>
    <row r="480" spans="1:13">
      <c r="B480" s="95" t="s">
        <v>355</v>
      </c>
      <c r="C480" s="109"/>
      <c r="D480" s="93" t="str">
        <f>IF(ISNUMBER(C480),VLOOKUP(C480,Approaches,2,0),"")</f>
        <v/>
      </c>
      <c r="E480" s="83">
        <v>7</v>
      </c>
      <c r="F480" s="16"/>
      <c r="G480" s="17"/>
      <c r="H480" s="110"/>
      <c r="I480" s="19"/>
      <c r="J480" s="17"/>
      <c r="K480" s="94"/>
      <c r="L480" s="89"/>
      <c r="M480" s="16"/>
    </row>
    <row r="481" spans="1:13">
      <c r="B481" s="95" t="s">
        <v>355</v>
      </c>
      <c r="C481" s="109"/>
      <c r="D481" s="93" t="str">
        <f>IF(ISNUMBER(C481),VLOOKUP(C481,Approaches,2,0),"")</f>
        <v/>
      </c>
      <c r="E481" s="83">
        <v>8</v>
      </c>
      <c r="F481" s="16"/>
      <c r="G481" s="17"/>
      <c r="H481" s="110"/>
      <c r="I481" s="19"/>
      <c r="J481" s="17"/>
      <c r="K481" s="94"/>
      <c r="L481" s="89"/>
      <c r="M481" s="16"/>
    </row>
    <row r="482" spans="1:13">
      <c r="B482" s="95" t="s">
        <v>355</v>
      </c>
      <c r="C482" s="109"/>
      <c r="D482" s="97" t="str">
        <f>IF(ISNUMBER(C482),VLOOKUP(C482,Approaches,2,0),"")</f>
        <v/>
      </c>
      <c r="E482" s="83">
        <v>9</v>
      </c>
      <c r="F482" s="16"/>
      <c r="G482" s="17"/>
      <c r="H482" s="110"/>
      <c r="I482" s="19"/>
      <c r="J482" s="17"/>
      <c r="K482" s="94"/>
      <c r="L482" s="89"/>
      <c r="M482" s="16"/>
    </row>
    <row r="483" spans="1:13" ht="14.25" thickBot="1">
      <c r="B483" s="98"/>
      <c r="C483" s="98"/>
      <c r="D483" s="93"/>
      <c r="E483" s="83">
        <v>10</v>
      </c>
      <c r="F483" s="16"/>
      <c r="G483" s="17"/>
      <c r="H483" s="110"/>
      <c r="I483" s="20"/>
      <c r="J483" s="17"/>
      <c r="K483" s="94"/>
      <c r="L483" s="89"/>
      <c r="M483" s="16"/>
    </row>
    <row r="484" spans="1:13" ht="14.25" thickBot="1">
      <c r="A484" s="79" t="str">
        <f>IF(B484="Code",1+MAX(A$5:A478),"")</f>
        <v/>
      </c>
      <c r="B484" s="99"/>
      <c r="C484" s="99"/>
      <c r="D484" s="99"/>
      <c r="E484" s="100"/>
      <c r="F484" s="101"/>
      <c r="G484" s="99" t="s">
        <v>259</v>
      </c>
      <c r="H484" s="102">
        <f>B474</f>
        <v>1104111</v>
      </c>
      <c r="I484" s="111"/>
      <c r="J484" s="100" t="s">
        <v>317</v>
      </c>
      <c r="K484" s="100"/>
      <c r="L484" s="100"/>
      <c r="M484" s="100"/>
    </row>
    <row r="485" spans="1:13" ht="14.25" thickBot="1">
      <c r="A485" s="79">
        <f>IF(B485="Code",1+MAX(A$5:A484),"")</f>
        <v>41</v>
      </c>
      <c r="B485" s="80" t="s">
        <v>254</v>
      </c>
      <c r="C485" s="80"/>
      <c r="D485" s="81" t="s">
        <v>255</v>
      </c>
      <c r="E485" s="193"/>
      <c r="F485" s="81" t="s">
        <v>256</v>
      </c>
      <c r="G485" s="81" t="s">
        <v>257</v>
      </c>
      <c r="H485" s="82" t="s">
        <v>253</v>
      </c>
      <c r="I485" s="82" t="s">
        <v>258</v>
      </c>
      <c r="J485" s="82" t="s">
        <v>316</v>
      </c>
      <c r="K485" s="83"/>
      <c r="L485" s="84" t="str">
        <f>IF(AND(ISNUMBER(I496),ISNUMBER(H496)),"OK","")</f>
        <v/>
      </c>
      <c r="M485" s="194"/>
    </row>
    <row r="486" spans="1:13">
      <c r="A486" s="79" t="str">
        <f>IF(B486="Code",1+MAX(A$5:A485),"")</f>
        <v/>
      </c>
      <c r="B486" s="87">
        <f>VLOOKUP(A485,BasicHeadings,2,0)</f>
        <v>1104311</v>
      </c>
      <c r="C486" s="88"/>
      <c r="D486" s="87" t="str">
        <f>VLOOKUP(B486,Step1EN,2,0)</f>
        <v>Maintenance and repair of the dwelling</v>
      </c>
      <c r="E486" s="83">
        <v>1</v>
      </c>
      <c r="F486" s="16" t="str">
        <f>"Expenditure Value for "&amp;LatestYear</f>
        <v>Expenditure Value for 2009</v>
      </c>
      <c r="G486" s="16" t="s">
        <v>331</v>
      </c>
      <c r="H486" s="17">
        <f>LatestYear</f>
        <v>2009</v>
      </c>
      <c r="I486" s="17">
        <f>VLOOKUP(B486,LastYearEstimates,3,0)</f>
        <v>0</v>
      </c>
      <c r="J486" s="17" t="str">
        <f>Currency_Unit</f>
        <v>Ficty</v>
      </c>
      <c r="K486" s="83"/>
      <c r="L486" s="89"/>
      <c r="M486" s="16"/>
    </row>
    <row r="487" spans="1:13">
      <c r="A487" s="79" t="str">
        <f>IF(B487="Code",1+MAX(A$5:A486),"")</f>
        <v/>
      </c>
      <c r="B487" s="90"/>
      <c r="C487" s="91" t="s">
        <v>307</v>
      </c>
      <c r="D487" s="90"/>
      <c r="E487" s="83">
        <v>2</v>
      </c>
      <c r="F487" s="16"/>
      <c r="G487" s="16"/>
      <c r="H487" s="17"/>
      <c r="I487" s="17"/>
      <c r="J487" s="17" t="s">
        <v>317</v>
      </c>
      <c r="K487" s="83"/>
      <c r="L487" s="89"/>
      <c r="M487" s="16"/>
    </row>
    <row r="488" spans="1:13" ht="13.5" customHeight="1">
      <c r="A488" s="79" t="str">
        <f>IF(B488="Code",1+MAX(A$5:A487),"")</f>
        <v/>
      </c>
      <c r="B488" s="92"/>
      <c r="C488" s="211" t="s">
        <v>356</v>
      </c>
      <c r="D488" s="212"/>
      <c r="E488" s="83">
        <v>3</v>
      </c>
      <c r="F488" s="16"/>
      <c r="G488" s="16"/>
      <c r="H488" s="17"/>
      <c r="I488" s="18"/>
      <c r="J488" s="17" t="s">
        <v>317</v>
      </c>
      <c r="K488" s="83"/>
      <c r="L488" s="89"/>
      <c r="M488" s="16"/>
    </row>
    <row r="489" spans="1:13">
      <c r="A489" s="79" t="str">
        <f>IF(B489="Code",1+MAX(A$5:A488),"")</f>
        <v/>
      </c>
      <c r="B489" s="93"/>
      <c r="C489" s="213"/>
      <c r="D489" s="214"/>
      <c r="E489" s="83">
        <v>4</v>
      </c>
      <c r="F489" s="16"/>
      <c r="G489" s="16"/>
      <c r="H489" s="17"/>
      <c r="I489" s="17"/>
      <c r="J489" s="17" t="s">
        <v>317</v>
      </c>
      <c r="K489" s="83"/>
      <c r="L489" s="89"/>
      <c r="M489" s="16"/>
    </row>
    <row r="490" spans="1:13">
      <c r="A490" s="79" t="str">
        <f>IF(B490="Code",1+MAX(A$5:A489),"")</f>
        <v/>
      </c>
      <c r="B490" s="95" t="s">
        <v>355</v>
      </c>
      <c r="C490" s="109"/>
      <c r="D490" s="96" t="str">
        <f>IF(ISNUMBER(C490),VLOOKUP(C490,Approaches,2,0),"")</f>
        <v/>
      </c>
      <c r="E490" s="83">
        <v>5</v>
      </c>
      <c r="F490" s="16"/>
      <c r="G490" s="17"/>
      <c r="H490" s="110"/>
      <c r="I490" s="19"/>
      <c r="J490" s="17" t="s">
        <v>317</v>
      </c>
      <c r="K490" s="94"/>
      <c r="L490" s="89"/>
      <c r="M490" s="16"/>
    </row>
    <row r="491" spans="1:13">
      <c r="B491" s="95" t="s">
        <v>355</v>
      </c>
      <c r="C491" s="109"/>
      <c r="D491" s="93" t="str">
        <f>IF(ISNUMBER(C491),VLOOKUP(C491,Approaches,2,0),"")</f>
        <v/>
      </c>
      <c r="E491" s="83">
        <v>6</v>
      </c>
      <c r="F491" s="16"/>
      <c r="G491" s="17"/>
      <c r="H491" s="110"/>
      <c r="I491" s="19"/>
      <c r="J491" s="17"/>
      <c r="K491" s="94"/>
      <c r="L491" s="89"/>
      <c r="M491" s="16"/>
    </row>
    <row r="492" spans="1:13">
      <c r="B492" s="95" t="s">
        <v>355</v>
      </c>
      <c r="C492" s="109"/>
      <c r="D492" s="93" t="str">
        <f>IF(ISNUMBER(C492),VLOOKUP(C492,Approaches,2,0),"")</f>
        <v/>
      </c>
      <c r="E492" s="83">
        <v>7</v>
      </c>
      <c r="F492" s="16"/>
      <c r="G492" s="17"/>
      <c r="H492" s="110"/>
      <c r="I492" s="19"/>
      <c r="J492" s="17"/>
      <c r="K492" s="94"/>
      <c r="L492" s="89"/>
      <c r="M492" s="16"/>
    </row>
    <row r="493" spans="1:13">
      <c r="B493" s="95" t="s">
        <v>355</v>
      </c>
      <c r="C493" s="109"/>
      <c r="D493" s="93" t="str">
        <f>IF(ISNUMBER(C493),VLOOKUP(C493,Approaches,2,0),"")</f>
        <v/>
      </c>
      <c r="E493" s="83">
        <v>8</v>
      </c>
      <c r="F493" s="16"/>
      <c r="G493" s="17"/>
      <c r="H493" s="110"/>
      <c r="I493" s="19"/>
      <c r="J493" s="17"/>
      <c r="K493" s="94"/>
      <c r="L493" s="89"/>
      <c r="M493" s="16"/>
    </row>
    <row r="494" spans="1:13">
      <c r="B494" s="95" t="s">
        <v>355</v>
      </c>
      <c r="C494" s="109"/>
      <c r="D494" s="97" t="str">
        <f>IF(ISNUMBER(C494),VLOOKUP(C494,Approaches,2,0),"")</f>
        <v/>
      </c>
      <c r="E494" s="83">
        <v>9</v>
      </c>
      <c r="F494" s="16"/>
      <c r="G494" s="17"/>
      <c r="H494" s="110"/>
      <c r="I494" s="19"/>
      <c r="J494" s="17"/>
      <c r="K494" s="94"/>
      <c r="L494" s="89"/>
      <c r="M494" s="16"/>
    </row>
    <row r="495" spans="1:13" ht="14.25" thickBot="1">
      <c r="B495" s="98"/>
      <c r="C495" s="98"/>
      <c r="D495" s="93"/>
      <c r="E495" s="83">
        <v>10</v>
      </c>
      <c r="F495" s="16"/>
      <c r="G495" s="17"/>
      <c r="H495" s="110"/>
      <c r="I495" s="20"/>
      <c r="J495" s="17"/>
      <c r="K495" s="94"/>
      <c r="L495" s="89"/>
      <c r="M495" s="16"/>
    </row>
    <row r="496" spans="1:13" ht="14.25" thickBot="1">
      <c r="A496" s="79" t="str">
        <f>IF(B496="Code",1+MAX(A$5:A490),"")</f>
        <v/>
      </c>
      <c r="B496" s="99"/>
      <c r="C496" s="99"/>
      <c r="D496" s="99"/>
      <c r="E496" s="100"/>
      <c r="F496" s="101"/>
      <c r="G496" s="99" t="s">
        <v>259</v>
      </c>
      <c r="H496" s="102">
        <f>B486</f>
        <v>1104311</v>
      </c>
      <c r="I496" s="111"/>
      <c r="J496" s="100" t="s">
        <v>317</v>
      </c>
      <c r="K496" s="100"/>
      <c r="L496" s="100"/>
      <c r="M496" s="100"/>
    </row>
    <row r="497" spans="1:13" ht="14.25" thickBot="1">
      <c r="A497" s="79">
        <f>IF(B497="Code",1+MAX(A$5:A496),"")</f>
        <v>42</v>
      </c>
      <c r="B497" s="80" t="s">
        <v>254</v>
      </c>
      <c r="C497" s="80"/>
      <c r="D497" s="81" t="s">
        <v>255</v>
      </c>
      <c r="E497" s="193"/>
      <c r="F497" s="81" t="s">
        <v>256</v>
      </c>
      <c r="G497" s="81" t="s">
        <v>257</v>
      </c>
      <c r="H497" s="82" t="s">
        <v>253</v>
      </c>
      <c r="I497" s="82" t="s">
        <v>258</v>
      </c>
      <c r="J497" s="82" t="s">
        <v>316</v>
      </c>
      <c r="K497" s="83"/>
      <c r="L497" s="84" t="str">
        <f>IF(AND(ISNUMBER(I508),ISNUMBER(H508)),"OK","")</f>
        <v/>
      </c>
      <c r="M497" s="194"/>
    </row>
    <row r="498" spans="1:13">
      <c r="A498" s="79" t="str">
        <f>IF(B498="Code",1+MAX(A$5:A497),"")</f>
        <v/>
      </c>
      <c r="B498" s="87">
        <f>VLOOKUP(A497,BasicHeadings,2,0)</f>
        <v>1104411</v>
      </c>
      <c r="C498" s="88"/>
      <c r="D498" s="87" t="str">
        <f>VLOOKUP(B498,Step1EN,2,0)</f>
        <v>Water supply</v>
      </c>
      <c r="E498" s="83">
        <v>1</v>
      </c>
      <c r="F498" s="16" t="str">
        <f>"Expenditure Value for "&amp;LatestYear</f>
        <v>Expenditure Value for 2009</v>
      </c>
      <c r="G498" s="16" t="s">
        <v>331</v>
      </c>
      <c r="H498" s="17">
        <f>LatestYear</f>
        <v>2009</v>
      </c>
      <c r="I498" s="17">
        <f>VLOOKUP(B498,LastYearEstimates,3,0)</f>
        <v>0</v>
      </c>
      <c r="J498" s="17" t="str">
        <f>Currency_Unit</f>
        <v>Ficty</v>
      </c>
      <c r="K498" s="83"/>
      <c r="L498" s="89"/>
      <c r="M498" s="16"/>
    </row>
    <row r="499" spans="1:13">
      <c r="A499" s="79" t="str">
        <f>IF(B499="Code",1+MAX(A$5:A498),"")</f>
        <v/>
      </c>
      <c r="B499" s="90"/>
      <c r="C499" s="91" t="s">
        <v>307</v>
      </c>
      <c r="D499" s="90"/>
      <c r="E499" s="83">
        <v>2</v>
      </c>
      <c r="F499" s="16"/>
      <c r="G499" s="16"/>
      <c r="H499" s="17"/>
      <c r="I499" s="17"/>
      <c r="J499" s="17" t="s">
        <v>317</v>
      </c>
      <c r="K499" s="83"/>
      <c r="L499" s="89"/>
      <c r="M499" s="16"/>
    </row>
    <row r="500" spans="1:13" ht="13.5" customHeight="1">
      <c r="A500" s="79" t="str">
        <f>IF(B500="Code",1+MAX(A$5:A499),"")</f>
        <v/>
      </c>
      <c r="B500" s="92"/>
      <c r="C500" s="211" t="s">
        <v>356</v>
      </c>
      <c r="D500" s="212"/>
      <c r="E500" s="83">
        <v>3</v>
      </c>
      <c r="F500" s="16"/>
      <c r="G500" s="16"/>
      <c r="H500" s="17"/>
      <c r="I500" s="18"/>
      <c r="J500" s="17" t="s">
        <v>317</v>
      </c>
      <c r="K500" s="83"/>
      <c r="L500" s="89"/>
      <c r="M500" s="16"/>
    </row>
    <row r="501" spans="1:13">
      <c r="A501" s="79" t="str">
        <f>IF(B501="Code",1+MAX(A$5:A500),"")</f>
        <v/>
      </c>
      <c r="B501" s="93"/>
      <c r="C501" s="213"/>
      <c r="D501" s="214"/>
      <c r="E501" s="83">
        <v>4</v>
      </c>
      <c r="F501" s="16"/>
      <c r="G501" s="16"/>
      <c r="H501" s="17"/>
      <c r="I501" s="17"/>
      <c r="J501" s="17" t="s">
        <v>317</v>
      </c>
      <c r="K501" s="83"/>
      <c r="L501" s="89"/>
      <c r="M501" s="16"/>
    </row>
    <row r="502" spans="1:13">
      <c r="A502" s="79" t="str">
        <f>IF(B502="Code",1+MAX(A$5:A501),"")</f>
        <v/>
      </c>
      <c r="B502" s="95" t="s">
        <v>355</v>
      </c>
      <c r="C502" s="109"/>
      <c r="D502" s="96" t="str">
        <f>IF(ISNUMBER(C502),VLOOKUP(C502,Approaches,2,0),"")</f>
        <v/>
      </c>
      <c r="E502" s="83">
        <v>5</v>
      </c>
      <c r="F502" s="16"/>
      <c r="G502" s="17"/>
      <c r="H502" s="110"/>
      <c r="I502" s="19"/>
      <c r="J502" s="17" t="s">
        <v>317</v>
      </c>
      <c r="K502" s="94"/>
      <c r="L502" s="89"/>
      <c r="M502" s="16"/>
    </row>
    <row r="503" spans="1:13">
      <c r="B503" s="95" t="s">
        <v>355</v>
      </c>
      <c r="C503" s="109"/>
      <c r="D503" s="93" t="str">
        <f>IF(ISNUMBER(C503),VLOOKUP(C503,Approaches,2,0),"")</f>
        <v/>
      </c>
      <c r="E503" s="83">
        <v>6</v>
      </c>
      <c r="F503" s="16"/>
      <c r="G503" s="17"/>
      <c r="H503" s="110"/>
      <c r="I503" s="19"/>
      <c r="J503" s="17"/>
      <c r="K503" s="94"/>
      <c r="L503" s="89"/>
      <c r="M503" s="16"/>
    </row>
    <row r="504" spans="1:13">
      <c r="B504" s="95" t="s">
        <v>355</v>
      </c>
      <c r="C504" s="109"/>
      <c r="D504" s="93" t="str">
        <f>IF(ISNUMBER(C504),VLOOKUP(C504,Approaches,2,0),"")</f>
        <v/>
      </c>
      <c r="E504" s="83">
        <v>7</v>
      </c>
      <c r="F504" s="16"/>
      <c r="G504" s="17"/>
      <c r="H504" s="110"/>
      <c r="I504" s="19"/>
      <c r="J504" s="17"/>
      <c r="K504" s="94"/>
      <c r="L504" s="89"/>
      <c r="M504" s="16"/>
    </row>
    <row r="505" spans="1:13">
      <c r="B505" s="95" t="s">
        <v>355</v>
      </c>
      <c r="C505" s="109"/>
      <c r="D505" s="93" t="str">
        <f>IF(ISNUMBER(C505),VLOOKUP(C505,Approaches,2,0),"")</f>
        <v/>
      </c>
      <c r="E505" s="83">
        <v>8</v>
      </c>
      <c r="F505" s="16"/>
      <c r="G505" s="17"/>
      <c r="H505" s="110"/>
      <c r="I505" s="19"/>
      <c r="J505" s="17"/>
      <c r="K505" s="94"/>
      <c r="L505" s="89"/>
      <c r="M505" s="16"/>
    </row>
    <row r="506" spans="1:13">
      <c r="B506" s="95" t="s">
        <v>355</v>
      </c>
      <c r="C506" s="109"/>
      <c r="D506" s="97" t="str">
        <f>IF(ISNUMBER(C506),VLOOKUP(C506,Approaches,2,0),"")</f>
        <v/>
      </c>
      <c r="E506" s="83">
        <v>9</v>
      </c>
      <c r="F506" s="16"/>
      <c r="G506" s="17"/>
      <c r="H506" s="110"/>
      <c r="I506" s="19"/>
      <c r="J506" s="17"/>
      <c r="K506" s="94"/>
      <c r="L506" s="89"/>
      <c r="M506" s="16"/>
    </row>
    <row r="507" spans="1:13" ht="14.25" thickBot="1">
      <c r="B507" s="98"/>
      <c r="C507" s="98"/>
      <c r="D507" s="93"/>
      <c r="E507" s="83">
        <v>10</v>
      </c>
      <c r="F507" s="16"/>
      <c r="G507" s="17"/>
      <c r="H507" s="110"/>
      <c r="I507" s="20"/>
      <c r="J507" s="17"/>
      <c r="K507" s="94"/>
      <c r="L507" s="89"/>
      <c r="M507" s="16"/>
    </row>
    <row r="508" spans="1:13" ht="14.25" thickBot="1">
      <c r="A508" s="79" t="str">
        <f>IF(B508="Code",1+MAX(A$5:A502),"")</f>
        <v/>
      </c>
      <c r="B508" s="99"/>
      <c r="C508" s="99"/>
      <c r="D508" s="99"/>
      <c r="E508" s="100"/>
      <c r="F508" s="101"/>
      <c r="G508" s="99" t="s">
        <v>259</v>
      </c>
      <c r="H508" s="102">
        <f>B498</f>
        <v>1104411</v>
      </c>
      <c r="I508" s="111"/>
      <c r="J508" s="100" t="s">
        <v>317</v>
      </c>
      <c r="K508" s="100"/>
      <c r="L508" s="100"/>
      <c r="M508" s="100"/>
    </row>
    <row r="509" spans="1:13" ht="14.25" thickBot="1">
      <c r="A509" s="79">
        <f>IF(B509="Code",1+MAX(A$5:A508),"")</f>
        <v>43</v>
      </c>
      <c r="B509" s="80" t="s">
        <v>254</v>
      </c>
      <c r="C509" s="80"/>
      <c r="D509" s="81" t="s">
        <v>255</v>
      </c>
      <c r="E509" s="193"/>
      <c r="F509" s="81" t="s">
        <v>256</v>
      </c>
      <c r="G509" s="81" t="s">
        <v>257</v>
      </c>
      <c r="H509" s="82" t="s">
        <v>253</v>
      </c>
      <c r="I509" s="82" t="s">
        <v>258</v>
      </c>
      <c r="J509" s="82" t="s">
        <v>316</v>
      </c>
      <c r="K509" s="83"/>
      <c r="L509" s="84" t="str">
        <f>IF(AND(ISNUMBER(I520),ISNUMBER(H520)),"OK","")</f>
        <v/>
      </c>
      <c r="M509" s="194"/>
    </row>
    <row r="510" spans="1:13">
      <c r="A510" s="79" t="str">
        <f>IF(B510="Code",1+MAX(A$5:A509),"")</f>
        <v/>
      </c>
      <c r="B510" s="87">
        <f>VLOOKUP(A509,BasicHeadings,2,0)</f>
        <v>1104421</v>
      </c>
      <c r="C510" s="88"/>
      <c r="D510" s="87" t="str">
        <f>VLOOKUP(B510,Step1EN,2,0)</f>
        <v>Miscellaneous services relating to the dwelling</v>
      </c>
      <c r="E510" s="83">
        <v>1</v>
      </c>
      <c r="F510" s="16" t="str">
        <f>"Expenditure Value for "&amp;LatestYear</f>
        <v>Expenditure Value for 2009</v>
      </c>
      <c r="G510" s="16" t="s">
        <v>331</v>
      </c>
      <c r="H510" s="17">
        <f>LatestYear</f>
        <v>2009</v>
      </c>
      <c r="I510" s="17">
        <f>VLOOKUP(B510,LastYearEstimates,3,0)</f>
        <v>0</v>
      </c>
      <c r="J510" s="17" t="str">
        <f>Currency_Unit</f>
        <v>Ficty</v>
      </c>
      <c r="K510" s="83"/>
      <c r="L510" s="89"/>
      <c r="M510" s="16"/>
    </row>
    <row r="511" spans="1:13">
      <c r="A511" s="79" t="str">
        <f>IF(B511="Code",1+MAX(A$5:A510),"")</f>
        <v/>
      </c>
      <c r="B511" s="90"/>
      <c r="C511" s="91" t="s">
        <v>307</v>
      </c>
      <c r="D511" s="90"/>
      <c r="E511" s="83">
        <v>2</v>
      </c>
      <c r="F511" s="16"/>
      <c r="G511" s="16"/>
      <c r="H511" s="17"/>
      <c r="I511" s="17"/>
      <c r="J511" s="17" t="s">
        <v>317</v>
      </c>
      <c r="K511" s="83"/>
      <c r="L511" s="89"/>
      <c r="M511" s="16"/>
    </row>
    <row r="512" spans="1:13" ht="13.5" customHeight="1">
      <c r="A512" s="79" t="str">
        <f>IF(B512="Code",1+MAX(A$5:A511),"")</f>
        <v/>
      </c>
      <c r="B512" s="92"/>
      <c r="C512" s="211" t="s">
        <v>356</v>
      </c>
      <c r="D512" s="212"/>
      <c r="E512" s="83">
        <v>3</v>
      </c>
      <c r="F512" s="16"/>
      <c r="G512" s="16"/>
      <c r="H512" s="17"/>
      <c r="I512" s="18"/>
      <c r="J512" s="17" t="s">
        <v>317</v>
      </c>
      <c r="K512" s="83"/>
      <c r="L512" s="89"/>
      <c r="M512" s="16"/>
    </row>
    <row r="513" spans="1:13">
      <c r="A513" s="79" t="str">
        <f>IF(B513="Code",1+MAX(A$5:A512),"")</f>
        <v/>
      </c>
      <c r="B513" s="93"/>
      <c r="C513" s="213"/>
      <c r="D513" s="214"/>
      <c r="E513" s="83">
        <v>4</v>
      </c>
      <c r="F513" s="16"/>
      <c r="G513" s="16"/>
      <c r="H513" s="17"/>
      <c r="I513" s="17"/>
      <c r="J513" s="17" t="s">
        <v>317</v>
      </c>
      <c r="K513" s="83"/>
      <c r="L513" s="89"/>
      <c r="M513" s="16"/>
    </row>
    <row r="514" spans="1:13">
      <c r="A514" s="79" t="str">
        <f>IF(B514="Code",1+MAX(A$5:A513),"")</f>
        <v/>
      </c>
      <c r="B514" s="95" t="s">
        <v>355</v>
      </c>
      <c r="C514" s="109"/>
      <c r="D514" s="96" t="str">
        <f>IF(ISNUMBER(C514),VLOOKUP(C514,Approaches,2,0),"")</f>
        <v/>
      </c>
      <c r="E514" s="83">
        <v>5</v>
      </c>
      <c r="F514" s="16"/>
      <c r="G514" s="17"/>
      <c r="H514" s="110"/>
      <c r="I514" s="19"/>
      <c r="J514" s="17" t="s">
        <v>317</v>
      </c>
      <c r="K514" s="94"/>
      <c r="L514" s="89"/>
      <c r="M514" s="16"/>
    </row>
    <row r="515" spans="1:13">
      <c r="B515" s="95" t="s">
        <v>355</v>
      </c>
      <c r="C515" s="109"/>
      <c r="D515" s="93" t="str">
        <f>IF(ISNUMBER(C515),VLOOKUP(C515,Approaches,2,0),"")</f>
        <v/>
      </c>
      <c r="E515" s="83">
        <v>6</v>
      </c>
      <c r="F515" s="16"/>
      <c r="G515" s="17"/>
      <c r="H515" s="110"/>
      <c r="I515" s="19"/>
      <c r="J515" s="17"/>
      <c r="K515" s="94"/>
      <c r="L515" s="89"/>
      <c r="M515" s="16"/>
    </row>
    <row r="516" spans="1:13">
      <c r="B516" s="95" t="s">
        <v>355</v>
      </c>
      <c r="C516" s="109"/>
      <c r="D516" s="93" t="str">
        <f>IF(ISNUMBER(C516),VLOOKUP(C516,Approaches,2,0),"")</f>
        <v/>
      </c>
      <c r="E516" s="83">
        <v>7</v>
      </c>
      <c r="F516" s="16"/>
      <c r="G516" s="17"/>
      <c r="H516" s="110"/>
      <c r="I516" s="19"/>
      <c r="J516" s="17"/>
      <c r="K516" s="94"/>
      <c r="L516" s="89"/>
      <c r="M516" s="16"/>
    </row>
    <row r="517" spans="1:13">
      <c r="B517" s="95" t="s">
        <v>355</v>
      </c>
      <c r="C517" s="109"/>
      <c r="D517" s="93" t="str">
        <f>IF(ISNUMBER(C517),VLOOKUP(C517,Approaches,2,0),"")</f>
        <v/>
      </c>
      <c r="E517" s="83">
        <v>8</v>
      </c>
      <c r="F517" s="16"/>
      <c r="G517" s="17"/>
      <c r="H517" s="110"/>
      <c r="I517" s="19"/>
      <c r="J517" s="17"/>
      <c r="K517" s="94"/>
      <c r="L517" s="89"/>
      <c r="M517" s="16"/>
    </row>
    <row r="518" spans="1:13">
      <c r="B518" s="95" t="s">
        <v>355</v>
      </c>
      <c r="C518" s="109"/>
      <c r="D518" s="97" t="str">
        <f>IF(ISNUMBER(C518),VLOOKUP(C518,Approaches,2,0),"")</f>
        <v/>
      </c>
      <c r="E518" s="83">
        <v>9</v>
      </c>
      <c r="F518" s="16"/>
      <c r="G518" s="17"/>
      <c r="H518" s="110"/>
      <c r="I518" s="19"/>
      <c r="J518" s="17"/>
      <c r="K518" s="94"/>
      <c r="L518" s="89"/>
      <c r="M518" s="16"/>
    </row>
    <row r="519" spans="1:13" ht="14.25" thickBot="1">
      <c r="B519" s="98"/>
      <c r="C519" s="98"/>
      <c r="D519" s="93"/>
      <c r="E519" s="83">
        <v>10</v>
      </c>
      <c r="F519" s="16"/>
      <c r="G519" s="17"/>
      <c r="H519" s="110"/>
      <c r="I519" s="20"/>
      <c r="J519" s="17"/>
      <c r="K519" s="94"/>
      <c r="L519" s="89"/>
      <c r="M519" s="16"/>
    </row>
    <row r="520" spans="1:13" ht="14.25" thickBot="1">
      <c r="A520" s="79" t="str">
        <f>IF(B520="Code",1+MAX(A$5:A514),"")</f>
        <v/>
      </c>
      <c r="B520" s="99"/>
      <c r="C520" s="99"/>
      <c r="D520" s="99"/>
      <c r="E520" s="100"/>
      <c r="F520" s="101"/>
      <c r="G520" s="99" t="s">
        <v>259</v>
      </c>
      <c r="H520" s="102">
        <f>B510</f>
        <v>1104421</v>
      </c>
      <c r="I520" s="111"/>
      <c r="J520" s="100" t="s">
        <v>317</v>
      </c>
      <c r="K520" s="100"/>
      <c r="L520" s="100"/>
      <c r="M520" s="100"/>
    </row>
    <row r="521" spans="1:13" ht="14.25" thickBot="1">
      <c r="A521" s="79">
        <f>IF(B521="Code",1+MAX(A$5:A520),"")</f>
        <v>44</v>
      </c>
      <c r="B521" s="80" t="s">
        <v>254</v>
      </c>
      <c r="C521" s="80"/>
      <c r="D521" s="81" t="s">
        <v>255</v>
      </c>
      <c r="E521" s="193"/>
      <c r="F521" s="81" t="s">
        <v>256</v>
      </c>
      <c r="G521" s="81" t="s">
        <v>257</v>
      </c>
      <c r="H521" s="82" t="s">
        <v>253</v>
      </c>
      <c r="I521" s="82" t="s">
        <v>258</v>
      </c>
      <c r="J521" s="82" t="s">
        <v>316</v>
      </c>
      <c r="K521" s="83"/>
      <c r="L521" s="84" t="str">
        <f>IF(AND(ISNUMBER(I532),ISNUMBER(H532)),"OK","")</f>
        <v/>
      </c>
      <c r="M521" s="194"/>
    </row>
    <row r="522" spans="1:13">
      <c r="A522" s="79" t="str">
        <f>IF(B522="Code",1+MAX(A$5:A521),"")</f>
        <v/>
      </c>
      <c r="B522" s="87">
        <f>VLOOKUP(A521,BasicHeadings,2,0)</f>
        <v>1104511</v>
      </c>
      <c r="C522" s="88"/>
      <c r="D522" s="87" t="str">
        <f>VLOOKUP(B522,Step1EN,2,0)</f>
        <v>Electricity</v>
      </c>
      <c r="E522" s="83">
        <v>1</v>
      </c>
      <c r="F522" s="16" t="str">
        <f>"Expenditure Value for "&amp;LatestYear</f>
        <v>Expenditure Value for 2009</v>
      </c>
      <c r="G522" s="16" t="s">
        <v>331</v>
      </c>
      <c r="H522" s="17">
        <f>LatestYear</f>
        <v>2009</v>
      </c>
      <c r="I522" s="17">
        <f>VLOOKUP(B522,LastYearEstimates,3,0)</f>
        <v>0</v>
      </c>
      <c r="J522" s="17" t="str">
        <f>Currency_Unit</f>
        <v>Ficty</v>
      </c>
      <c r="K522" s="83"/>
      <c r="L522" s="89"/>
      <c r="M522" s="16"/>
    </row>
    <row r="523" spans="1:13">
      <c r="A523" s="79" t="str">
        <f>IF(B523="Code",1+MAX(A$5:A522),"")</f>
        <v/>
      </c>
      <c r="B523" s="90"/>
      <c r="C523" s="91" t="s">
        <v>307</v>
      </c>
      <c r="D523" s="90"/>
      <c r="E523" s="83">
        <v>2</v>
      </c>
      <c r="F523" s="16"/>
      <c r="G523" s="16"/>
      <c r="H523" s="17"/>
      <c r="I523" s="17"/>
      <c r="J523" s="17" t="s">
        <v>317</v>
      </c>
      <c r="K523" s="83"/>
      <c r="L523" s="89"/>
      <c r="M523" s="16"/>
    </row>
    <row r="524" spans="1:13" ht="13.5" customHeight="1">
      <c r="A524" s="79" t="str">
        <f>IF(B524="Code",1+MAX(A$5:A523),"")</f>
        <v/>
      </c>
      <c r="B524" s="92"/>
      <c r="C524" s="211" t="s">
        <v>356</v>
      </c>
      <c r="D524" s="212"/>
      <c r="E524" s="83">
        <v>3</v>
      </c>
      <c r="F524" s="16"/>
      <c r="G524" s="16"/>
      <c r="H524" s="17"/>
      <c r="I524" s="18"/>
      <c r="J524" s="17" t="s">
        <v>317</v>
      </c>
      <c r="K524" s="83"/>
      <c r="L524" s="89"/>
      <c r="M524" s="16"/>
    </row>
    <row r="525" spans="1:13">
      <c r="A525" s="79" t="str">
        <f>IF(B525="Code",1+MAX(A$5:A524),"")</f>
        <v/>
      </c>
      <c r="B525" s="93"/>
      <c r="C525" s="213"/>
      <c r="D525" s="214"/>
      <c r="E525" s="83">
        <v>4</v>
      </c>
      <c r="F525" s="16"/>
      <c r="G525" s="16"/>
      <c r="H525" s="17"/>
      <c r="I525" s="17"/>
      <c r="J525" s="17" t="s">
        <v>317</v>
      </c>
      <c r="K525" s="83"/>
      <c r="L525" s="89"/>
      <c r="M525" s="16"/>
    </row>
    <row r="526" spans="1:13">
      <c r="A526" s="79" t="str">
        <f>IF(B526="Code",1+MAX(A$5:A525),"")</f>
        <v/>
      </c>
      <c r="B526" s="95" t="s">
        <v>355</v>
      </c>
      <c r="C526" s="109"/>
      <c r="D526" s="96" t="str">
        <f>IF(ISNUMBER(C526),VLOOKUP(C526,Approaches,2,0),"")</f>
        <v/>
      </c>
      <c r="E526" s="83">
        <v>5</v>
      </c>
      <c r="F526" s="16"/>
      <c r="G526" s="17"/>
      <c r="H526" s="110"/>
      <c r="I526" s="19"/>
      <c r="J526" s="17" t="s">
        <v>317</v>
      </c>
      <c r="K526" s="94"/>
      <c r="L526" s="89"/>
      <c r="M526" s="16"/>
    </row>
    <row r="527" spans="1:13">
      <c r="B527" s="95" t="s">
        <v>355</v>
      </c>
      <c r="C527" s="109"/>
      <c r="D527" s="93" t="str">
        <f>IF(ISNUMBER(C527),VLOOKUP(C527,Approaches,2,0),"")</f>
        <v/>
      </c>
      <c r="E527" s="83">
        <v>6</v>
      </c>
      <c r="F527" s="16"/>
      <c r="G527" s="17"/>
      <c r="H527" s="110"/>
      <c r="I527" s="19"/>
      <c r="J527" s="17"/>
      <c r="K527" s="94"/>
      <c r="L527" s="89"/>
      <c r="M527" s="16"/>
    </row>
    <row r="528" spans="1:13">
      <c r="B528" s="95" t="s">
        <v>355</v>
      </c>
      <c r="C528" s="109"/>
      <c r="D528" s="93" t="str">
        <f>IF(ISNUMBER(C528),VLOOKUP(C528,Approaches,2,0),"")</f>
        <v/>
      </c>
      <c r="E528" s="83">
        <v>7</v>
      </c>
      <c r="F528" s="16"/>
      <c r="G528" s="17"/>
      <c r="H528" s="110"/>
      <c r="I528" s="19"/>
      <c r="J528" s="17"/>
      <c r="K528" s="94"/>
      <c r="L528" s="89"/>
      <c r="M528" s="16"/>
    </row>
    <row r="529" spans="1:13">
      <c r="B529" s="95" t="s">
        <v>355</v>
      </c>
      <c r="C529" s="109"/>
      <c r="D529" s="93" t="str">
        <f>IF(ISNUMBER(C529),VLOOKUP(C529,Approaches,2,0),"")</f>
        <v/>
      </c>
      <c r="E529" s="83">
        <v>8</v>
      </c>
      <c r="F529" s="16"/>
      <c r="G529" s="17"/>
      <c r="H529" s="110"/>
      <c r="I529" s="19"/>
      <c r="J529" s="17"/>
      <c r="K529" s="94"/>
      <c r="L529" s="89"/>
      <c r="M529" s="16"/>
    </row>
    <row r="530" spans="1:13">
      <c r="B530" s="95" t="s">
        <v>355</v>
      </c>
      <c r="C530" s="109"/>
      <c r="D530" s="97" t="str">
        <f>IF(ISNUMBER(C530),VLOOKUP(C530,Approaches,2,0),"")</f>
        <v/>
      </c>
      <c r="E530" s="83">
        <v>9</v>
      </c>
      <c r="F530" s="16"/>
      <c r="G530" s="17"/>
      <c r="H530" s="110"/>
      <c r="I530" s="19"/>
      <c r="J530" s="17"/>
      <c r="K530" s="94"/>
      <c r="L530" s="89"/>
      <c r="M530" s="16"/>
    </row>
    <row r="531" spans="1:13" ht="14.25" thickBot="1">
      <c r="B531" s="98"/>
      <c r="C531" s="98"/>
      <c r="D531" s="93"/>
      <c r="E531" s="83">
        <v>10</v>
      </c>
      <c r="F531" s="16"/>
      <c r="G531" s="17"/>
      <c r="H531" s="110"/>
      <c r="I531" s="20"/>
      <c r="J531" s="17"/>
      <c r="K531" s="94"/>
      <c r="L531" s="89"/>
      <c r="M531" s="16"/>
    </row>
    <row r="532" spans="1:13" ht="14.25" thickBot="1">
      <c r="A532" s="79" t="str">
        <f>IF(B532="Code",1+MAX(A$5:A526),"")</f>
        <v/>
      </c>
      <c r="B532" s="99"/>
      <c r="C532" s="99"/>
      <c r="D532" s="99"/>
      <c r="E532" s="100"/>
      <c r="F532" s="101"/>
      <c r="G532" s="99" t="s">
        <v>259</v>
      </c>
      <c r="H532" s="102">
        <f>B522</f>
        <v>1104511</v>
      </c>
      <c r="I532" s="111"/>
      <c r="J532" s="100" t="s">
        <v>317</v>
      </c>
      <c r="K532" s="100"/>
      <c r="L532" s="100"/>
      <c r="M532" s="100"/>
    </row>
    <row r="533" spans="1:13" ht="14.25" thickBot="1">
      <c r="A533" s="79">
        <f>IF(B533="Code",1+MAX(A$5:A532),"")</f>
        <v>45</v>
      </c>
      <c r="B533" s="80" t="s">
        <v>254</v>
      </c>
      <c r="C533" s="80"/>
      <c r="D533" s="81" t="s">
        <v>255</v>
      </c>
      <c r="E533" s="193"/>
      <c r="F533" s="81" t="s">
        <v>256</v>
      </c>
      <c r="G533" s="81" t="s">
        <v>257</v>
      </c>
      <c r="H533" s="82" t="s">
        <v>253</v>
      </c>
      <c r="I533" s="82" t="s">
        <v>258</v>
      </c>
      <c r="J533" s="82" t="s">
        <v>316</v>
      </c>
      <c r="K533" s="83"/>
      <c r="L533" s="84" t="str">
        <f>IF(AND(ISNUMBER(I544),ISNUMBER(H544)),"OK","")</f>
        <v/>
      </c>
      <c r="M533" s="194"/>
    </row>
    <row r="534" spans="1:13">
      <c r="A534" s="79" t="str">
        <f>IF(B534="Code",1+MAX(A$5:A533),"")</f>
        <v/>
      </c>
      <c r="B534" s="87">
        <f>VLOOKUP(A533,BasicHeadings,2,0)</f>
        <v>1104521</v>
      </c>
      <c r="C534" s="88"/>
      <c r="D534" s="87" t="str">
        <f>VLOOKUP(B534,Step1EN,2,0)</f>
        <v>Gas</v>
      </c>
      <c r="E534" s="83">
        <v>1</v>
      </c>
      <c r="F534" s="16" t="str">
        <f>"Expenditure Value for "&amp;LatestYear</f>
        <v>Expenditure Value for 2009</v>
      </c>
      <c r="G534" s="16" t="s">
        <v>331</v>
      </c>
      <c r="H534" s="17">
        <f>LatestYear</f>
        <v>2009</v>
      </c>
      <c r="I534" s="17">
        <f>VLOOKUP(B534,LastYearEstimates,3,0)</f>
        <v>0</v>
      </c>
      <c r="J534" s="17" t="str">
        <f>Currency_Unit</f>
        <v>Ficty</v>
      </c>
      <c r="K534" s="83"/>
      <c r="L534" s="89"/>
      <c r="M534" s="16"/>
    </row>
    <row r="535" spans="1:13">
      <c r="A535" s="79" t="str">
        <f>IF(B535="Code",1+MAX(A$5:A534),"")</f>
        <v/>
      </c>
      <c r="B535" s="90"/>
      <c r="C535" s="91" t="s">
        <v>307</v>
      </c>
      <c r="D535" s="90"/>
      <c r="E535" s="83">
        <v>2</v>
      </c>
      <c r="F535" s="16"/>
      <c r="G535" s="16"/>
      <c r="H535" s="17"/>
      <c r="I535" s="17"/>
      <c r="J535" s="17" t="s">
        <v>317</v>
      </c>
      <c r="K535" s="83"/>
      <c r="L535" s="89"/>
      <c r="M535" s="16"/>
    </row>
    <row r="536" spans="1:13" ht="13.5" customHeight="1">
      <c r="A536" s="79" t="str">
        <f>IF(B536="Code",1+MAX(A$5:A535),"")</f>
        <v/>
      </c>
      <c r="B536" s="92"/>
      <c r="C536" s="211" t="s">
        <v>356</v>
      </c>
      <c r="D536" s="212"/>
      <c r="E536" s="83">
        <v>3</v>
      </c>
      <c r="F536" s="16"/>
      <c r="G536" s="16"/>
      <c r="H536" s="17"/>
      <c r="I536" s="18"/>
      <c r="J536" s="17" t="s">
        <v>317</v>
      </c>
      <c r="K536" s="83"/>
      <c r="L536" s="89"/>
      <c r="M536" s="16"/>
    </row>
    <row r="537" spans="1:13">
      <c r="A537" s="79" t="str">
        <f>IF(B537="Code",1+MAX(A$5:A536),"")</f>
        <v/>
      </c>
      <c r="B537" s="93"/>
      <c r="C537" s="213"/>
      <c r="D537" s="214"/>
      <c r="E537" s="83">
        <v>4</v>
      </c>
      <c r="F537" s="16"/>
      <c r="G537" s="16"/>
      <c r="H537" s="17"/>
      <c r="I537" s="17"/>
      <c r="J537" s="17" t="s">
        <v>317</v>
      </c>
      <c r="K537" s="83"/>
      <c r="L537" s="89"/>
      <c r="M537" s="16"/>
    </row>
    <row r="538" spans="1:13">
      <c r="A538" s="79" t="str">
        <f>IF(B538="Code",1+MAX(A$5:A537),"")</f>
        <v/>
      </c>
      <c r="B538" s="95" t="s">
        <v>355</v>
      </c>
      <c r="C538" s="109"/>
      <c r="D538" s="96" t="str">
        <f>IF(ISNUMBER(C538),VLOOKUP(C538,Approaches,2,0),"")</f>
        <v/>
      </c>
      <c r="E538" s="83">
        <v>5</v>
      </c>
      <c r="F538" s="16"/>
      <c r="G538" s="17"/>
      <c r="H538" s="110"/>
      <c r="I538" s="19"/>
      <c r="J538" s="17" t="s">
        <v>317</v>
      </c>
      <c r="K538" s="94"/>
      <c r="L538" s="89"/>
      <c r="M538" s="16"/>
    </row>
    <row r="539" spans="1:13">
      <c r="B539" s="95" t="s">
        <v>355</v>
      </c>
      <c r="C539" s="109"/>
      <c r="D539" s="93" t="str">
        <f>IF(ISNUMBER(C539),VLOOKUP(C539,Approaches,2,0),"")</f>
        <v/>
      </c>
      <c r="E539" s="83">
        <v>6</v>
      </c>
      <c r="F539" s="16"/>
      <c r="G539" s="17"/>
      <c r="H539" s="110"/>
      <c r="I539" s="19"/>
      <c r="J539" s="17"/>
      <c r="K539" s="94"/>
      <c r="L539" s="89"/>
      <c r="M539" s="16"/>
    </row>
    <row r="540" spans="1:13">
      <c r="B540" s="95" t="s">
        <v>355</v>
      </c>
      <c r="C540" s="109"/>
      <c r="D540" s="93" t="str">
        <f>IF(ISNUMBER(C540),VLOOKUP(C540,Approaches,2,0),"")</f>
        <v/>
      </c>
      <c r="E540" s="83">
        <v>7</v>
      </c>
      <c r="F540" s="16"/>
      <c r="G540" s="17"/>
      <c r="H540" s="110"/>
      <c r="I540" s="19"/>
      <c r="J540" s="17"/>
      <c r="K540" s="94"/>
      <c r="L540" s="89"/>
      <c r="M540" s="16"/>
    </row>
    <row r="541" spans="1:13">
      <c r="B541" s="95" t="s">
        <v>355</v>
      </c>
      <c r="C541" s="109"/>
      <c r="D541" s="93" t="str">
        <f>IF(ISNUMBER(C541),VLOOKUP(C541,Approaches,2,0),"")</f>
        <v/>
      </c>
      <c r="E541" s="83">
        <v>8</v>
      </c>
      <c r="F541" s="16"/>
      <c r="G541" s="17"/>
      <c r="H541" s="110"/>
      <c r="I541" s="19"/>
      <c r="J541" s="17"/>
      <c r="K541" s="94"/>
      <c r="L541" s="89"/>
      <c r="M541" s="16"/>
    </row>
    <row r="542" spans="1:13">
      <c r="B542" s="95" t="s">
        <v>355</v>
      </c>
      <c r="C542" s="109"/>
      <c r="D542" s="97" t="str">
        <f>IF(ISNUMBER(C542),VLOOKUP(C542,Approaches,2,0),"")</f>
        <v/>
      </c>
      <c r="E542" s="83">
        <v>9</v>
      </c>
      <c r="F542" s="16"/>
      <c r="G542" s="17"/>
      <c r="H542" s="110"/>
      <c r="I542" s="19"/>
      <c r="J542" s="17"/>
      <c r="K542" s="94"/>
      <c r="L542" s="89"/>
      <c r="M542" s="16"/>
    </row>
    <row r="543" spans="1:13" ht="14.25" thickBot="1">
      <c r="B543" s="98"/>
      <c r="C543" s="98"/>
      <c r="D543" s="93"/>
      <c r="E543" s="83">
        <v>10</v>
      </c>
      <c r="F543" s="16"/>
      <c r="G543" s="17"/>
      <c r="H543" s="110"/>
      <c r="I543" s="20"/>
      <c r="J543" s="17"/>
      <c r="K543" s="94"/>
      <c r="L543" s="89"/>
      <c r="M543" s="16"/>
    </row>
    <row r="544" spans="1:13" ht="14.25" thickBot="1">
      <c r="A544" s="79" t="str">
        <f>IF(B544="Code",1+MAX(A$5:A538),"")</f>
        <v/>
      </c>
      <c r="B544" s="99"/>
      <c r="C544" s="99"/>
      <c r="D544" s="99"/>
      <c r="E544" s="100"/>
      <c r="F544" s="101"/>
      <c r="G544" s="99" t="s">
        <v>259</v>
      </c>
      <c r="H544" s="102">
        <f>B534</f>
        <v>1104521</v>
      </c>
      <c r="I544" s="111"/>
      <c r="J544" s="100" t="s">
        <v>317</v>
      </c>
      <c r="K544" s="100"/>
      <c r="L544" s="100"/>
      <c r="M544" s="100"/>
    </row>
    <row r="545" spans="1:13" ht="14.25" thickBot="1">
      <c r="A545" s="79">
        <f>IF(B545="Code",1+MAX(A$5:A544),"")</f>
        <v>46</v>
      </c>
      <c r="B545" s="80" t="s">
        <v>254</v>
      </c>
      <c r="C545" s="80"/>
      <c r="D545" s="81" t="s">
        <v>255</v>
      </c>
      <c r="E545" s="193"/>
      <c r="F545" s="81" t="s">
        <v>256</v>
      </c>
      <c r="G545" s="81" t="s">
        <v>257</v>
      </c>
      <c r="H545" s="82" t="s">
        <v>253</v>
      </c>
      <c r="I545" s="82" t="s">
        <v>258</v>
      </c>
      <c r="J545" s="82" t="s">
        <v>316</v>
      </c>
      <c r="K545" s="83"/>
      <c r="L545" s="84" t="str">
        <f>IF(AND(ISNUMBER(I556),ISNUMBER(H556)),"OK","")</f>
        <v/>
      </c>
      <c r="M545" s="194"/>
    </row>
    <row r="546" spans="1:13">
      <c r="A546" s="79" t="str">
        <f>IF(B546="Code",1+MAX(A$5:A545),"")</f>
        <v/>
      </c>
      <c r="B546" s="87">
        <f>VLOOKUP(A545,BasicHeadings,2,0)</f>
        <v>1104531</v>
      </c>
      <c r="C546" s="88"/>
      <c r="D546" s="87" t="str">
        <f>VLOOKUP(B546,Step1EN,2,0)</f>
        <v>Other fuels</v>
      </c>
      <c r="E546" s="83">
        <v>1</v>
      </c>
      <c r="F546" s="16" t="str">
        <f>"Expenditure Value for "&amp;LatestYear</f>
        <v>Expenditure Value for 2009</v>
      </c>
      <c r="G546" s="16" t="s">
        <v>331</v>
      </c>
      <c r="H546" s="17">
        <f>LatestYear</f>
        <v>2009</v>
      </c>
      <c r="I546" s="17">
        <f>VLOOKUP(B546,LastYearEstimates,3,0)</f>
        <v>0</v>
      </c>
      <c r="J546" s="17" t="str">
        <f>Currency_Unit</f>
        <v>Ficty</v>
      </c>
      <c r="K546" s="83"/>
      <c r="L546" s="89"/>
      <c r="M546" s="16"/>
    </row>
    <row r="547" spans="1:13">
      <c r="A547" s="79" t="str">
        <f>IF(B547="Code",1+MAX(A$5:A546),"")</f>
        <v/>
      </c>
      <c r="B547" s="90"/>
      <c r="C547" s="91" t="s">
        <v>307</v>
      </c>
      <c r="D547" s="90"/>
      <c r="E547" s="83">
        <v>2</v>
      </c>
      <c r="F547" s="16"/>
      <c r="G547" s="16"/>
      <c r="H547" s="17"/>
      <c r="I547" s="17"/>
      <c r="J547" s="17" t="s">
        <v>317</v>
      </c>
      <c r="K547" s="83"/>
      <c r="L547" s="89"/>
      <c r="M547" s="16"/>
    </row>
    <row r="548" spans="1:13" ht="13.5" customHeight="1">
      <c r="A548" s="79" t="str">
        <f>IF(B548="Code",1+MAX(A$5:A547),"")</f>
        <v/>
      </c>
      <c r="B548" s="92"/>
      <c r="C548" s="211" t="s">
        <v>356</v>
      </c>
      <c r="D548" s="212"/>
      <c r="E548" s="83">
        <v>3</v>
      </c>
      <c r="F548" s="16"/>
      <c r="G548" s="16"/>
      <c r="H548" s="17"/>
      <c r="I548" s="18"/>
      <c r="J548" s="17" t="s">
        <v>317</v>
      </c>
      <c r="K548" s="83"/>
      <c r="L548" s="89"/>
      <c r="M548" s="16"/>
    </row>
    <row r="549" spans="1:13">
      <c r="A549" s="79" t="str">
        <f>IF(B549="Code",1+MAX(A$5:A548),"")</f>
        <v/>
      </c>
      <c r="B549" s="93"/>
      <c r="C549" s="213"/>
      <c r="D549" s="214"/>
      <c r="E549" s="83">
        <v>4</v>
      </c>
      <c r="F549" s="16"/>
      <c r="G549" s="16"/>
      <c r="H549" s="17"/>
      <c r="I549" s="17"/>
      <c r="J549" s="17" t="s">
        <v>317</v>
      </c>
      <c r="K549" s="83"/>
      <c r="L549" s="89"/>
      <c r="M549" s="16"/>
    </row>
    <row r="550" spans="1:13">
      <c r="A550" s="79" t="str">
        <f>IF(B550="Code",1+MAX(A$5:A549),"")</f>
        <v/>
      </c>
      <c r="B550" s="95" t="s">
        <v>355</v>
      </c>
      <c r="C550" s="109"/>
      <c r="D550" s="96" t="str">
        <f>IF(ISNUMBER(C550),VLOOKUP(C550,Approaches,2,0),"")</f>
        <v/>
      </c>
      <c r="E550" s="83">
        <v>5</v>
      </c>
      <c r="F550" s="16"/>
      <c r="G550" s="17"/>
      <c r="H550" s="110"/>
      <c r="I550" s="19"/>
      <c r="J550" s="17" t="s">
        <v>317</v>
      </c>
      <c r="K550" s="94"/>
      <c r="L550" s="89"/>
      <c r="M550" s="16"/>
    </row>
    <row r="551" spans="1:13">
      <c r="B551" s="95" t="s">
        <v>355</v>
      </c>
      <c r="C551" s="109"/>
      <c r="D551" s="93" t="str">
        <f>IF(ISNUMBER(C551),VLOOKUP(C551,Approaches,2,0),"")</f>
        <v/>
      </c>
      <c r="E551" s="83">
        <v>6</v>
      </c>
      <c r="F551" s="16"/>
      <c r="G551" s="17"/>
      <c r="H551" s="110"/>
      <c r="I551" s="19"/>
      <c r="J551" s="17"/>
      <c r="K551" s="94"/>
      <c r="L551" s="89"/>
      <c r="M551" s="16"/>
    </row>
    <row r="552" spans="1:13">
      <c r="B552" s="95" t="s">
        <v>355</v>
      </c>
      <c r="C552" s="109"/>
      <c r="D552" s="93" t="str">
        <f>IF(ISNUMBER(C552),VLOOKUP(C552,Approaches,2,0),"")</f>
        <v/>
      </c>
      <c r="E552" s="83">
        <v>7</v>
      </c>
      <c r="F552" s="16"/>
      <c r="G552" s="17"/>
      <c r="H552" s="110"/>
      <c r="I552" s="19"/>
      <c r="J552" s="17"/>
      <c r="K552" s="94"/>
      <c r="L552" s="89"/>
      <c r="M552" s="16"/>
    </row>
    <row r="553" spans="1:13">
      <c r="B553" s="95" t="s">
        <v>355</v>
      </c>
      <c r="C553" s="109"/>
      <c r="D553" s="93" t="str">
        <f>IF(ISNUMBER(C553),VLOOKUP(C553,Approaches,2,0),"")</f>
        <v/>
      </c>
      <c r="E553" s="83">
        <v>8</v>
      </c>
      <c r="F553" s="16"/>
      <c r="G553" s="17"/>
      <c r="H553" s="110"/>
      <c r="I553" s="19"/>
      <c r="J553" s="17"/>
      <c r="K553" s="94"/>
      <c r="L553" s="89"/>
      <c r="M553" s="16"/>
    </row>
    <row r="554" spans="1:13">
      <c r="B554" s="95" t="s">
        <v>355</v>
      </c>
      <c r="C554" s="109"/>
      <c r="D554" s="97" t="str">
        <f>IF(ISNUMBER(C554),VLOOKUP(C554,Approaches,2,0),"")</f>
        <v/>
      </c>
      <c r="E554" s="83">
        <v>9</v>
      </c>
      <c r="F554" s="16"/>
      <c r="G554" s="17"/>
      <c r="H554" s="110"/>
      <c r="I554" s="19"/>
      <c r="J554" s="17"/>
      <c r="K554" s="94"/>
      <c r="L554" s="89"/>
      <c r="M554" s="16"/>
    </row>
    <row r="555" spans="1:13" ht="14.25" thickBot="1">
      <c r="B555" s="98"/>
      <c r="C555" s="98"/>
      <c r="D555" s="93"/>
      <c r="E555" s="83">
        <v>10</v>
      </c>
      <c r="F555" s="16"/>
      <c r="G555" s="17"/>
      <c r="H555" s="110"/>
      <c r="I555" s="20"/>
      <c r="J555" s="17"/>
      <c r="K555" s="94"/>
      <c r="L555" s="89"/>
      <c r="M555" s="16"/>
    </row>
    <row r="556" spans="1:13" ht="14.25" thickBot="1">
      <c r="A556" s="79" t="str">
        <f>IF(B556="Code",1+MAX(A$5:A550),"")</f>
        <v/>
      </c>
      <c r="B556" s="99"/>
      <c r="C556" s="99"/>
      <c r="D556" s="99"/>
      <c r="E556" s="100"/>
      <c r="F556" s="101"/>
      <c r="G556" s="99" t="s">
        <v>259</v>
      </c>
      <c r="H556" s="102">
        <f>B546</f>
        <v>1104531</v>
      </c>
      <c r="I556" s="111"/>
      <c r="J556" s="100" t="s">
        <v>317</v>
      </c>
      <c r="K556" s="100"/>
      <c r="L556" s="100"/>
      <c r="M556" s="100"/>
    </row>
    <row r="557" spans="1:13" ht="14.25" thickBot="1">
      <c r="A557" s="79">
        <f>IF(B557="Code",1+MAX(A$5:A556),"")</f>
        <v>47</v>
      </c>
      <c r="B557" s="80" t="s">
        <v>254</v>
      </c>
      <c r="C557" s="80"/>
      <c r="D557" s="81" t="s">
        <v>255</v>
      </c>
      <c r="E557" s="193"/>
      <c r="F557" s="81" t="s">
        <v>256</v>
      </c>
      <c r="G557" s="81" t="s">
        <v>257</v>
      </c>
      <c r="H557" s="82" t="s">
        <v>253</v>
      </c>
      <c r="I557" s="82" t="s">
        <v>258</v>
      </c>
      <c r="J557" s="82" t="s">
        <v>316</v>
      </c>
      <c r="K557" s="83"/>
      <c r="L557" s="84" t="str">
        <f>IF(AND(ISNUMBER(I568),ISNUMBER(H568)),"OK","")</f>
        <v/>
      </c>
      <c r="M557" s="194"/>
    </row>
    <row r="558" spans="1:13">
      <c r="A558" s="79" t="str">
        <f>IF(B558="Code",1+MAX(A$5:A557),"")</f>
        <v/>
      </c>
      <c r="B558" s="87">
        <f>VLOOKUP(A557,BasicHeadings,2,0)</f>
        <v>1105111</v>
      </c>
      <c r="C558" s="88"/>
      <c r="D558" s="87" t="str">
        <f>VLOOKUP(B558,Step1EN,2,0)</f>
        <v>Furniture and furnishings</v>
      </c>
      <c r="E558" s="83">
        <v>1</v>
      </c>
      <c r="F558" s="16" t="str">
        <f>"Expenditure Value for "&amp;LatestYear</f>
        <v>Expenditure Value for 2009</v>
      </c>
      <c r="G558" s="16" t="s">
        <v>331</v>
      </c>
      <c r="H558" s="17">
        <f>LatestYear</f>
        <v>2009</v>
      </c>
      <c r="I558" s="17">
        <f>VLOOKUP(B558,LastYearEstimates,3,0)</f>
        <v>0</v>
      </c>
      <c r="J558" s="17" t="str">
        <f>Currency_Unit</f>
        <v>Ficty</v>
      </c>
      <c r="K558" s="83"/>
      <c r="L558" s="89"/>
      <c r="M558" s="16"/>
    </row>
    <row r="559" spans="1:13">
      <c r="A559" s="79" t="str">
        <f>IF(B559="Code",1+MAX(A$5:A558),"")</f>
        <v/>
      </c>
      <c r="B559" s="90"/>
      <c r="C559" s="91" t="s">
        <v>307</v>
      </c>
      <c r="D559" s="90"/>
      <c r="E559" s="83">
        <v>2</v>
      </c>
      <c r="F559" s="16"/>
      <c r="G559" s="16"/>
      <c r="H559" s="17"/>
      <c r="I559" s="17"/>
      <c r="J559" s="17" t="s">
        <v>317</v>
      </c>
      <c r="K559" s="83"/>
      <c r="L559" s="89"/>
      <c r="M559" s="16"/>
    </row>
    <row r="560" spans="1:13" ht="13.5" customHeight="1">
      <c r="A560" s="79" t="str">
        <f>IF(B560="Code",1+MAX(A$5:A559),"")</f>
        <v/>
      </c>
      <c r="B560" s="92"/>
      <c r="C560" s="211" t="s">
        <v>356</v>
      </c>
      <c r="D560" s="212"/>
      <c r="E560" s="83">
        <v>3</v>
      </c>
      <c r="F560" s="16"/>
      <c r="G560" s="16"/>
      <c r="H560" s="17"/>
      <c r="I560" s="18"/>
      <c r="J560" s="17" t="s">
        <v>317</v>
      </c>
      <c r="K560" s="83"/>
      <c r="L560" s="89"/>
      <c r="M560" s="16"/>
    </row>
    <row r="561" spans="1:13">
      <c r="A561" s="79" t="str">
        <f>IF(B561="Code",1+MAX(A$5:A560),"")</f>
        <v/>
      </c>
      <c r="B561" s="93"/>
      <c r="C561" s="213"/>
      <c r="D561" s="214"/>
      <c r="E561" s="83">
        <v>4</v>
      </c>
      <c r="F561" s="16"/>
      <c r="G561" s="16"/>
      <c r="H561" s="17"/>
      <c r="I561" s="17"/>
      <c r="J561" s="17" t="s">
        <v>317</v>
      </c>
      <c r="K561" s="83"/>
      <c r="L561" s="89"/>
      <c r="M561" s="16"/>
    </row>
    <row r="562" spans="1:13">
      <c r="A562" s="79" t="str">
        <f>IF(B562="Code",1+MAX(A$5:A561),"")</f>
        <v/>
      </c>
      <c r="B562" s="95" t="s">
        <v>355</v>
      </c>
      <c r="C562" s="109"/>
      <c r="D562" s="96" t="str">
        <f>IF(ISNUMBER(C562),VLOOKUP(C562,Approaches,2,0),"")</f>
        <v/>
      </c>
      <c r="E562" s="83">
        <v>5</v>
      </c>
      <c r="F562" s="16"/>
      <c r="G562" s="17"/>
      <c r="H562" s="110"/>
      <c r="I562" s="19"/>
      <c r="J562" s="17" t="s">
        <v>317</v>
      </c>
      <c r="K562" s="94"/>
      <c r="L562" s="89"/>
      <c r="M562" s="16"/>
    </row>
    <row r="563" spans="1:13">
      <c r="B563" s="95" t="s">
        <v>355</v>
      </c>
      <c r="C563" s="109"/>
      <c r="D563" s="93" t="str">
        <f>IF(ISNUMBER(C563),VLOOKUP(C563,Approaches,2,0),"")</f>
        <v/>
      </c>
      <c r="E563" s="83">
        <v>6</v>
      </c>
      <c r="F563" s="16"/>
      <c r="G563" s="17"/>
      <c r="H563" s="110"/>
      <c r="I563" s="19"/>
      <c r="J563" s="17"/>
      <c r="K563" s="94"/>
      <c r="L563" s="89"/>
      <c r="M563" s="16"/>
    </row>
    <row r="564" spans="1:13">
      <c r="B564" s="95" t="s">
        <v>355</v>
      </c>
      <c r="C564" s="109"/>
      <c r="D564" s="93" t="str">
        <f>IF(ISNUMBER(C564),VLOOKUP(C564,Approaches,2,0),"")</f>
        <v/>
      </c>
      <c r="E564" s="83">
        <v>7</v>
      </c>
      <c r="F564" s="16"/>
      <c r="G564" s="17"/>
      <c r="H564" s="110"/>
      <c r="I564" s="19"/>
      <c r="J564" s="17"/>
      <c r="K564" s="94"/>
      <c r="L564" s="89"/>
      <c r="M564" s="16"/>
    </row>
    <row r="565" spans="1:13">
      <c r="B565" s="95" t="s">
        <v>355</v>
      </c>
      <c r="C565" s="109"/>
      <c r="D565" s="93" t="str">
        <f>IF(ISNUMBER(C565),VLOOKUP(C565,Approaches,2,0),"")</f>
        <v/>
      </c>
      <c r="E565" s="83">
        <v>8</v>
      </c>
      <c r="F565" s="16"/>
      <c r="G565" s="17"/>
      <c r="H565" s="110"/>
      <c r="I565" s="19"/>
      <c r="J565" s="17"/>
      <c r="K565" s="94"/>
      <c r="L565" s="89"/>
      <c r="M565" s="16"/>
    </row>
    <row r="566" spans="1:13">
      <c r="B566" s="95" t="s">
        <v>355</v>
      </c>
      <c r="C566" s="109"/>
      <c r="D566" s="97" t="str">
        <f>IF(ISNUMBER(C566),VLOOKUP(C566,Approaches,2,0),"")</f>
        <v/>
      </c>
      <c r="E566" s="83">
        <v>9</v>
      </c>
      <c r="F566" s="16"/>
      <c r="G566" s="17"/>
      <c r="H566" s="110"/>
      <c r="I566" s="19"/>
      <c r="J566" s="17"/>
      <c r="K566" s="94"/>
      <c r="L566" s="89"/>
      <c r="M566" s="16"/>
    </row>
    <row r="567" spans="1:13" ht="14.25" thickBot="1">
      <c r="B567" s="98"/>
      <c r="C567" s="98"/>
      <c r="D567" s="93"/>
      <c r="E567" s="83">
        <v>10</v>
      </c>
      <c r="F567" s="16"/>
      <c r="G567" s="17"/>
      <c r="H567" s="110"/>
      <c r="I567" s="20"/>
      <c r="J567" s="17"/>
      <c r="K567" s="94"/>
      <c r="L567" s="89"/>
      <c r="M567" s="16"/>
    </row>
    <row r="568" spans="1:13" ht="14.25" thickBot="1">
      <c r="A568" s="79" t="str">
        <f>IF(B568="Code",1+MAX(A$5:A562),"")</f>
        <v/>
      </c>
      <c r="B568" s="99"/>
      <c r="C568" s="99"/>
      <c r="D568" s="99"/>
      <c r="E568" s="100"/>
      <c r="F568" s="101"/>
      <c r="G568" s="99" t="s">
        <v>259</v>
      </c>
      <c r="H568" s="102">
        <f>B558</f>
        <v>1105111</v>
      </c>
      <c r="I568" s="111"/>
      <c r="J568" s="100" t="s">
        <v>317</v>
      </c>
      <c r="K568" s="100"/>
      <c r="L568" s="100"/>
      <c r="M568" s="100"/>
    </row>
    <row r="569" spans="1:13" ht="14.25" thickBot="1">
      <c r="A569" s="79">
        <f>IF(B569="Code",1+MAX(A$5:A568),"")</f>
        <v>48</v>
      </c>
      <c r="B569" s="80" t="s">
        <v>254</v>
      </c>
      <c r="C569" s="80"/>
      <c r="D569" s="81" t="s">
        <v>255</v>
      </c>
      <c r="E569" s="193"/>
      <c r="F569" s="81" t="s">
        <v>256</v>
      </c>
      <c r="G569" s="81" t="s">
        <v>257</v>
      </c>
      <c r="H569" s="82" t="s">
        <v>253</v>
      </c>
      <c r="I569" s="82" t="s">
        <v>258</v>
      </c>
      <c r="J569" s="82" t="s">
        <v>316</v>
      </c>
      <c r="K569" s="83"/>
      <c r="L569" s="84" t="str">
        <f>IF(AND(ISNUMBER(I580),ISNUMBER(H580)),"OK","")</f>
        <v/>
      </c>
      <c r="M569" s="194"/>
    </row>
    <row r="570" spans="1:13">
      <c r="A570" s="79" t="str">
        <f>IF(B570="Code",1+MAX(A$5:A569),"")</f>
        <v/>
      </c>
      <c r="B570" s="87">
        <f>VLOOKUP(A569,BasicHeadings,2,0)</f>
        <v>1105121</v>
      </c>
      <c r="C570" s="88"/>
      <c r="D570" s="87" t="str">
        <f>VLOOKUP(B570,Step1EN,2,0)</f>
        <v>Carpets and other floor coverings</v>
      </c>
      <c r="E570" s="83">
        <v>1</v>
      </c>
      <c r="F570" s="16" t="str">
        <f>"Expenditure Value for "&amp;LatestYear</f>
        <v>Expenditure Value for 2009</v>
      </c>
      <c r="G570" s="16" t="s">
        <v>331</v>
      </c>
      <c r="H570" s="17">
        <f>LatestYear</f>
        <v>2009</v>
      </c>
      <c r="I570" s="17">
        <f>VLOOKUP(B570,LastYearEstimates,3,0)</f>
        <v>0</v>
      </c>
      <c r="J570" s="17" t="str">
        <f>Currency_Unit</f>
        <v>Ficty</v>
      </c>
      <c r="K570" s="83"/>
      <c r="L570" s="89"/>
      <c r="M570" s="16"/>
    </row>
    <row r="571" spans="1:13">
      <c r="A571" s="79" t="str">
        <f>IF(B571="Code",1+MAX(A$5:A570),"")</f>
        <v/>
      </c>
      <c r="B571" s="90"/>
      <c r="C571" s="91" t="s">
        <v>307</v>
      </c>
      <c r="D571" s="90"/>
      <c r="E571" s="83">
        <v>2</v>
      </c>
      <c r="F571" s="16"/>
      <c r="G571" s="16"/>
      <c r="H571" s="17"/>
      <c r="I571" s="17"/>
      <c r="J571" s="17" t="s">
        <v>317</v>
      </c>
      <c r="K571" s="83"/>
      <c r="L571" s="89"/>
      <c r="M571" s="16"/>
    </row>
    <row r="572" spans="1:13" ht="13.5" customHeight="1">
      <c r="A572" s="79" t="str">
        <f>IF(B572="Code",1+MAX(A$5:A571),"")</f>
        <v/>
      </c>
      <c r="B572" s="92"/>
      <c r="C572" s="211" t="s">
        <v>356</v>
      </c>
      <c r="D572" s="212"/>
      <c r="E572" s="83">
        <v>3</v>
      </c>
      <c r="F572" s="16"/>
      <c r="G572" s="16"/>
      <c r="H572" s="17"/>
      <c r="I572" s="18"/>
      <c r="J572" s="17" t="s">
        <v>317</v>
      </c>
      <c r="K572" s="83"/>
      <c r="L572" s="89"/>
      <c r="M572" s="16"/>
    </row>
    <row r="573" spans="1:13">
      <c r="A573" s="79" t="str">
        <f>IF(B573="Code",1+MAX(A$5:A572),"")</f>
        <v/>
      </c>
      <c r="B573" s="93"/>
      <c r="C573" s="213"/>
      <c r="D573" s="214"/>
      <c r="E573" s="83">
        <v>4</v>
      </c>
      <c r="F573" s="16"/>
      <c r="G573" s="16"/>
      <c r="H573" s="17"/>
      <c r="I573" s="17"/>
      <c r="J573" s="17" t="s">
        <v>317</v>
      </c>
      <c r="K573" s="83"/>
      <c r="L573" s="89"/>
      <c r="M573" s="16"/>
    </row>
    <row r="574" spans="1:13">
      <c r="A574" s="79" t="str">
        <f>IF(B574="Code",1+MAX(A$5:A573),"")</f>
        <v/>
      </c>
      <c r="B574" s="95" t="s">
        <v>355</v>
      </c>
      <c r="C574" s="109"/>
      <c r="D574" s="96" t="str">
        <f>IF(ISNUMBER(C574),VLOOKUP(C574,Approaches,2,0),"")</f>
        <v/>
      </c>
      <c r="E574" s="83">
        <v>5</v>
      </c>
      <c r="F574" s="16"/>
      <c r="G574" s="17"/>
      <c r="H574" s="110"/>
      <c r="I574" s="19"/>
      <c r="J574" s="17" t="s">
        <v>317</v>
      </c>
      <c r="K574" s="94"/>
      <c r="L574" s="89"/>
      <c r="M574" s="16"/>
    </row>
    <row r="575" spans="1:13">
      <c r="B575" s="95" t="s">
        <v>355</v>
      </c>
      <c r="C575" s="109"/>
      <c r="D575" s="93" t="str">
        <f>IF(ISNUMBER(C575),VLOOKUP(C575,Approaches,2,0),"")</f>
        <v/>
      </c>
      <c r="E575" s="83">
        <v>6</v>
      </c>
      <c r="F575" s="16"/>
      <c r="G575" s="17"/>
      <c r="H575" s="110"/>
      <c r="I575" s="19"/>
      <c r="J575" s="17"/>
      <c r="K575" s="94"/>
      <c r="L575" s="89"/>
      <c r="M575" s="16"/>
    </row>
    <row r="576" spans="1:13">
      <c r="B576" s="95" t="s">
        <v>355</v>
      </c>
      <c r="C576" s="109"/>
      <c r="D576" s="93" t="str">
        <f>IF(ISNUMBER(C576),VLOOKUP(C576,Approaches,2,0),"")</f>
        <v/>
      </c>
      <c r="E576" s="83">
        <v>7</v>
      </c>
      <c r="F576" s="16"/>
      <c r="G576" s="17"/>
      <c r="H576" s="110"/>
      <c r="I576" s="19"/>
      <c r="J576" s="17"/>
      <c r="K576" s="94"/>
      <c r="L576" s="89"/>
      <c r="M576" s="16"/>
    </row>
    <row r="577" spans="1:13">
      <c r="B577" s="95" t="s">
        <v>355</v>
      </c>
      <c r="C577" s="109"/>
      <c r="D577" s="93" t="str">
        <f>IF(ISNUMBER(C577),VLOOKUP(C577,Approaches,2,0),"")</f>
        <v/>
      </c>
      <c r="E577" s="83">
        <v>8</v>
      </c>
      <c r="F577" s="16"/>
      <c r="G577" s="17"/>
      <c r="H577" s="110"/>
      <c r="I577" s="19"/>
      <c r="J577" s="17"/>
      <c r="K577" s="94"/>
      <c r="L577" s="89"/>
      <c r="M577" s="16"/>
    </row>
    <row r="578" spans="1:13">
      <c r="B578" s="95" t="s">
        <v>355</v>
      </c>
      <c r="C578" s="109"/>
      <c r="D578" s="97" t="str">
        <f>IF(ISNUMBER(C578),VLOOKUP(C578,Approaches,2,0),"")</f>
        <v/>
      </c>
      <c r="E578" s="83">
        <v>9</v>
      </c>
      <c r="F578" s="16"/>
      <c r="G578" s="17"/>
      <c r="H578" s="110"/>
      <c r="I578" s="19"/>
      <c r="J578" s="17"/>
      <c r="K578" s="94"/>
      <c r="L578" s="89"/>
      <c r="M578" s="16"/>
    </row>
    <row r="579" spans="1:13" ht="14.25" thickBot="1">
      <c r="B579" s="98"/>
      <c r="C579" s="98"/>
      <c r="D579" s="93"/>
      <c r="E579" s="83">
        <v>10</v>
      </c>
      <c r="F579" s="16"/>
      <c r="G579" s="17"/>
      <c r="H579" s="110"/>
      <c r="I579" s="20"/>
      <c r="J579" s="17"/>
      <c r="K579" s="94"/>
      <c r="L579" s="89"/>
      <c r="M579" s="16"/>
    </row>
    <row r="580" spans="1:13" ht="14.25" thickBot="1">
      <c r="A580" s="79" t="str">
        <f>IF(B580="Code",1+MAX(A$5:A574),"")</f>
        <v/>
      </c>
      <c r="B580" s="99"/>
      <c r="C580" s="99"/>
      <c r="D580" s="99"/>
      <c r="E580" s="100"/>
      <c r="F580" s="101"/>
      <c r="G580" s="99" t="s">
        <v>259</v>
      </c>
      <c r="H580" s="102">
        <f>B570</f>
        <v>1105121</v>
      </c>
      <c r="I580" s="111"/>
      <c r="J580" s="100" t="s">
        <v>317</v>
      </c>
      <c r="K580" s="100"/>
      <c r="L580" s="100"/>
      <c r="M580" s="100"/>
    </row>
    <row r="581" spans="1:13" ht="14.25" thickBot="1">
      <c r="A581" s="79">
        <f>IF(B581="Code",1+MAX(A$5:A580),"")</f>
        <v>49</v>
      </c>
      <c r="B581" s="80" t="s">
        <v>254</v>
      </c>
      <c r="C581" s="80"/>
      <c r="D581" s="81" t="s">
        <v>255</v>
      </c>
      <c r="E581" s="193"/>
      <c r="F581" s="81" t="s">
        <v>256</v>
      </c>
      <c r="G581" s="81" t="s">
        <v>257</v>
      </c>
      <c r="H581" s="82" t="s">
        <v>253</v>
      </c>
      <c r="I581" s="82" t="s">
        <v>258</v>
      </c>
      <c r="J581" s="82" t="s">
        <v>316</v>
      </c>
      <c r="K581" s="83"/>
      <c r="L581" s="84" t="str">
        <f>IF(AND(ISNUMBER(I592),ISNUMBER(H592)),"OK","")</f>
        <v/>
      </c>
      <c r="M581" s="194"/>
    </row>
    <row r="582" spans="1:13">
      <c r="A582" s="79" t="str">
        <f>IF(B582="Code",1+MAX(A$5:A581),"")</f>
        <v/>
      </c>
      <c r="B582" s="87">
        <f>VLOOKUP(A581,BasicHeadings,2,0)</f>
        <v>1105131</v>
      </c>
      <c r="C582" s="88"/>
      <c r="D582" s="87" t="str">
        <f>VLOOKUP(B582,Step1EN,2,0)</f>
        <v>Repair of furniture, furnishings and floor coverings</v>
      </c>
      <c r="E582" s="83">
        <v>1</v>
      </c>
      <c r="F582" s="16" t="str">
        <f>"Expenditure Value for "&amp;LatestYear</f>
        <v>Expenditure Value for 2009</v>
      </c>
      <c r="G582" s="16" t="s">
        <v>331</v>
      </c>
      <c r="H582" s="17">
        <f>LatestYear</f>
        <v>2009</v>
      </c>
      <c r="I582" s="17">
        <f>VLOOKUP(B582,LastYearEstimates,3,0)</f>
        <v>0</v>
      </c>
      <c r="J582" s="17" t="str">
        <f>Currency_Unit</f>
        <v>Ficty</v>
      </c>
      <c r="K582" s="83"/>
      <c r="L582" s="89"/>
      <c r="M582" s="16"/>
    </row>
    <row r="583" spans="1:13">
      <c r="A583" s="79" t="str">
        <f>IF(B583="Code",1+MAX(A$5:A582),"")</f>
        <v/>
      </c>
      <c r="B583" s="90"/>
      <c r="C583" s="91" t="s">
        <v>307</v>
      </c>
      <c r="D583" s="90"/>
      <c r="E583" s="83">
        <v>2</v>
      </c>
      <c r="F583" s="16"/>
      <c r="G583" s="16"/>
      <c r="H583" s="17"/>
      <c r="I583" s="17"/>
      <c r="J583" s="17" t="s">
        <v>317</v>
      </c>
      <c r="K583" s="83"/>
      <c r="L583" s="89"/>
      <c r="M583" s="16"/>
    </row>
    <row r="584" spans="1:13" ht="13.5" customHeight="1">
      <c r="A584" s="79" t="str">
        <f>IF(B584="Code",1+MAX(A$5:A583),"")</f>
        <v/>
      </c>
      <c r="B584" s="92"/>
      <c r="C584" s="211" t="s">
        <v>356</v>
      </c>
      <c r="D584" s="212"/>
      <c r="E584" s="83">
        <v>3</v>
      </c>
      <c r="F584" s="16"/>
      <c r="G584" s="16"/>
      <c r="H584" s="17"/>
      <c r="I584" s="18"/>
      <c r="J584" s="17" t="s">
        <v>317</v>
      </c>
      <c r="K584" s="83"/>
      <c r="L584" s="89"/>
      <c r="M584" s="16"/>
    </row>
    <row r="585" spans="1:13">
      <c r="A585" s="79" t="str">
        <f>IF(B585="Code",1+MAX(A$5:A584),"")</f>
        <v/>
      </c>
      <c r="B585" s="93"/>
      <c r="C585" s="213"/>
      <c r="D585" s="214"/>
      <c r="E585" s="83">
        <v>4</v>
      </c>
      <c r="F585" s="16"/>
      <c r="G585" s="16"/>
      <c r="H585" s="17"/>
      <c r="I585" s="17"/>
      <c r="J585" s="17" t="s">
        <v>317</v>
      </c>
      <c r="K585" s="83"/>
      <c r="L585" s="89"/>
      <c r="M585" s="16"/>
    </row>
    <row r="586" spans="1:13">
      <c r="A586" s="79" t="str">
        <f>IF(B586="Code",1+MAX(A$5:A585),"")</f>
        <v/>
      </c>
      <c r="B586" s="95" t="s">
        <v>355</v>
      </c>
      <c r="C586" s="109"/>
      <c r="D586" s="96" t="str">
        <f>IF(ISNUMBER(C586),VLOOKUP(C586,Approaches,2,0),"")</f>
        <v/>
      </c>
      <c r="E586" s="83">
        <v>5</v>
      </c>
      <c r="F586" s="16"/>
      <c r="G586" s="17"/>
      <c r="H586" s="110"/>
      <c r="I586" s="19"/>
      <c r="J586" s="17" t="s">
        <v>317</v>
      </c>
      <c r="K586" s="94"/>
      <c r="L586" s="89"/>
      <c r="M586" s="16"/>
    </row>
    <row r="587" spans="1:13">
      <c r="B587" s="95" t="s">
        <v>355</v>
      </c>
      <c r="C587" s="109"/>
      <c r="D587" s="93" t="str">
        <f>IF(ISNUMBER(C587),VLOOKUP(C587,Approaches,2,0),"")</f>
        <v/>
      </c>
      <c r="E587" s="83">
        <v>6</v>
      </c>
      <c r="F587" s="16"/>
      <c r="G587" s="17"/>
      <c r="H587" s="110"/>
      <c r="I587" s="19"/>
      <c r="J587" s="17"/>
      <c r="K587" s="94"/>
      <c r="L587" s="89"/>
      <c r="M587" s="16"/>
    </row>
    <row r="588" spans="1:13">
      <c r="B588" s="95" t="s">
        <v>355</v>
      </c>
      <c r="C588" s="109"/>
      <c r="D588" s="93" t="str">
        <f>IF(ISNUMBER(C588),VLOOKUP(C588,Approaches,2,0),"")</f>
        <v/>
      </c>
      <c r="E588" s="83">
        <v>7</v>
      </c>
      <c r="F588" s="16"/>
      <c r="G588" s="17"/>
      <c r="H588" s="110"/>
      <c r="I588" s="19"/>
      <c r="J588" s="17"/>
      <c r="K588" s="94"/>
      <c r="L588" s="89"/>
      <c r="M588" s="16"/>
    </row>
    <row r="589" spans="1:13">
      <c r="B589" s="95" t="s">
        <v>355</v>
      </c>
      <c r="C589" s="109"/>
      <c r="D589" s="93" t="str">
        <f>IF(ISNUMBER(C589),VLOOKUP(C589,Approaches,2,0),"")</f>
        <v/>
      </c>
      <c r="E589" s="83">
        <v>8</v>
      </c>
      <c r="F589" s="16"/>
      <c r="G589" s="17"/>
      <c r="H589" s="110"/>
      <c r="I589" s="19"/>
      <c r="J589" s="17"/>
      <c r="K589" s="94"/>
      <c r="L589" s="89"/>
      <c r="M589" s="16"/>
    </row>
    <row r="590" spans="1:13">
      <c r="B590" s="95" t="s">
        <v>355</v>
      </c>
      <c r="C590" s="109"/>
      <c r="D590" s="97" t="str">
        <f>IF(ISNUMBER(C590),VLOOKUP(C590,Approaches,2,0),"")</f>
        <v/>
      </c>
      <c r="E590" s="83">
        <v>9</v>
      </c>
      <c r="F590" s="16"/>
      <c r="G590" s="17"/>
      <c r="H590" s="110"/>
      <c r="I590" s="19"/>
      <c r="J590" s="17"/>
      <c r="K590" s="94"/>
      <c r="L590" s="89"/>
      <c r="M590" s="16"/>
    </row>
    <row r="591" spans="1:13" ht="14.25" thickBot="1">
      <c r="B591" s="98"/>
      <c r="C591" s="98"/>
      <c r="D591" s="93"/>
      <c r="E591" s="83">
        <v>10</v>
      </c>
      <c r="F591" s="16"/>
      <c r="G591" s="17"/>
      <c r="H591" s="110"/>
      <c r="I591" s="20"/>
      <c r="J591" s="17"/>
      <c r="K591" s="94"/>
      <c r="L591" s="89"/>
      <c r="M591" s="16"/>
    </row>
    <row r="592" spans="1:13" ht="14.25" thickBot="1">
      <c r="A592" s="79" t="str">
        <f>IF(B592="Code",1+MAX(A$5:A586),"")</f>
        <v/>
      </c>
      <c r="B592" s="99"/>
      <c r="C592" s="99"/>
      <c r="D592" s="99"/>
      <c r="E592" s="100"/>
      <c r="F592" s="101"/>
      <c r="G592" s="99" t="s">
        <v>259</v>
      </c>
      <c r="H592" s="102">
        <f>B582</f>
        <v>1105131</v>
      </c>
      <c r="I592" s="111"/>
      <c r="J592" s="100" t="s">
        <v>317</v>
      </c>
      <c r="K592" s="100"/>
      <c r="L592" s="100"/>
      <c r="M592" s="100"/>
    </row>
    <row r="593" spans="1:13" ht="14.25" thickBot="1">
      <c r="A593" s="79">
        <f>IF(B593="Code",1+MAX(A$5:A592),"")</f>
        <v>50</v>
      </c>
      <c r="B593" s="80" t="s">
        <v>254</v>
      </c>
      <c r="C593" s="80"/>
      <c r="D593" s="81" t="s">
        <v>255</v>
      </c>
      <c r="E593" s="193"/>
      <c r="F593" s="81" t="s">
        <v>256</v>
      </c>
      <c r="G593" s="81" t="s">
        <v>257</v>
      </c>
      <c r="H593" s="82" t="s">
        <v>253</v>
      </c>
      <c r="I593" s="82" t="s">
        <v>258</v>
      </c>
      <c r="J593" s="82" t="s">
        <v>316</v>
      </c>
      <c r="K593" s="83"/>
      <c r="L593" s="84" t="str">
        <f>IF(AND(ISNUMBER(I604),ISNUMBER(H604)),"OK","")</f>
        <v/>
      </c>
      <c r="M593" s="194"/>
    </row>
    <row r="594" spans="1:13">
      <c r="A594" s="79" t="str">
        <f>IF(B594="Code",1+MAX(A$5:A593),"")</f>
        <v/>
      </c>
      <c r="B594" s="87">
        <f>VLOOKUP(A593,BasicHeadings,2,0)</f>
        <v>1105211</v>
      </c>
      <c r="C594" s="88"/>
      <c r="D594" s="87" t="str">
        <f>VLOOKUP(B594,Step1EN,2,0)</f>
        <v>Household textiles</v>
      </c>
      <c r="E594" s="83">
        <v>1</v>
      </c>
      <c r="F594" s="16" t="str">
        <f>"Expenditure Value for "&amp;LatestYear</f>
        <v>Expenditure Value for 2009</v>
      </c>
      <c r="G594" s="16" t="s">
        <v>331</v>
      </c>
      <c r="H594" s="17">
        <f>LatestYear</f>
        <v>2009</v>
      </c>
      <c r="I594" s="17">
        <f>VLOOKUP(B594,LastYearEstimates,3,0)</f>
        <v>0</v>
      </c>
      <c r="J594" s="17" t="str">
        <f>Currency_Unit</f>
        <v>Ficty</v>
      </c>
      <c r="K594" s="83"/>
      <c r="L594" s="89"/>
      <c r="M594" s="16"/>
    </row>
    <row r="595" spans="1:13">
      <c r="A595" s="79" t="str">
        <f>IF(B595="Code",1+MAX(A$5:A594),"")</f>
        <v/>
      </c>
      <c r="B595" s="90"/>
      <c r="C595" s="91" t="s">
        <v>307</v>
      </c>
      <c r="D595" s="90"/>
      <c r="E595" s="83">
        <v>2</v>
      </c>
      <c r="F595" s="16"/>
      <c r="G595" s="16"/>
      <c r="H595" s="17"/>
      <c r="I595" s="17"/>
      <c r="J595" s="17" t="s">
        <v>317</v>
      </c>
      <c r="K595" s="83"/>
      <c r="L595" s="89"/>
      <c r="M595" s="16"/>
    </row>
    <row r="596" spans="1:13" ht="13.5" customHeight="1">
      <c r="A596" s="79" t="str">
        <f>IF(B596="Code",1+MAX(A$5:A595),"")</f>
        <v/>
      </c>
      <c r="B596" s="92"/>
      <c r="C596" s="211" t="s">
        <v>356</v>
      </c>
      <c r="D596" s="212"/>
      <c r="E596" s="83">
        <v>3</v>
      </c>
      <c r="F596" s="16"/>
      <c r="G596" s="16"/>
      <c r="H596" s="17"/>
      <c r="I596" s="18"/>
      <c r="J596" s="17" t="s">
        <v>317</v>
      </c>
      <c r="K596" s="83"/>
      <c r="L596" s="89"/>
      <c r="M596" s="16"/>
    </row>
    <row r="597" spans="1:13">
      <c r="A597" s="79" t="str">
        <f>IF(B597="Code",1+MAX(A$5:A596),"")</f>
        <v/>
      </c>
      <c r="B597" s="93"/>
      <c r="C597" s="213"/>
      <c r="D597" s="214"/>
      <c r="E597" s="83">
        <v>4</v>
      </c>
      <c r="F597" s="16"/>
      <c r="G597" s="16"/>
      <c r="H597" s="17"/>
      <c r="I597" s="17"/>
      <c r="J597" s="17" t="s">
        <v>317</v>
      </c>
      <c r="K597" s="83"/>
      <c r="L597" s="89"/>
      <c r="M597" s="16"/>
    </row>
    <row r="598" spans="1:13">
      <c r="A598" s="79" t="str">
        <f>IF(B598="Code",1+MAX(A$5:A597),"")</f>
        <v/>
      </c>
      <c r="B598" s="95" t="s">
        <v>355</v>
      </c>
      <c r="C598" s="109"/>
      <c r="D598" s="96" t="str">
        <f>IF(ISNUMBER(C598),VLOOKUP(C598,Approaches,2,0),"")</f>
        <v/>
      </c>
      <c r="E598" s="83">
        <v>5</v>
      </c>
      <c r="F598" s="16"/>
      <c r="G598" s="17"/>
      <c r="H598" s="110"/>
      <c r="I598" s="19"/>
      <c r="J598" s="17" t="s">
        <v>317</v>
      </c>
      <c r="K598" s="94"/>
      <c r="L598" s="89"/>
      <c r="M598" s="16"/>
    </row>
    <row r="599" spans="1:13">
      <c r="B599" s="95" t="s">
        <v>355</v>
      </c>
      <c r="C599" s="109"/>
      <c r="D599" s="93" t="str">
        <f>IF(ISNUMBER(C599),VLOOKUP(C599,Approaches,2,0),"")</f>
        <v/>
      </c>
      <c r="E599" s="83">
        <v>6</v>
      </c>
      <c r="F599" s="16"/>
      <c r="G599" s="17"/>
      <c r="H599" s="110"/>
      <c r="I599" s="19"/>
      <c r="J599" s="17"/>
      <c r="K599" s="94"/>
      <c r="L599" s="89"/>
      <c r="M599" s="16"/>
    </row>
    <row r="600" spans="1:13">
      <c r="B600" s="95" t="s">
        <v>355</v>
      </c>
      <c r="C600" s="109"/>
      <c r="D600" s="93" t="str">
        <f>IF(ISNUMBER(C600),VLOOKUP(C600,Approaches,2,0),"")</f>
        <v/>
      </c>
      <c r="E600" s="83">
        <v>7</v>
      </c>
      <c r="F600" s="16"/>
      <c r="G600" s="17"/>
      <c r="H600" s="110"/>
      <c r="I600" s="19"/>
      <c r="J600" s="17"/>
      <c r="K600" s="94"/>
      <c r="L600" s="89"/>
      <c r="M600" s="16"/>
    </row>
    <row r="601" spans="1:13">
      <c r="B601" s="95" t="s">
        <v>355</v>
      </c>
      <c r="C601" s="109"/>
      <c r="D601" s="93" t="str">
        <f>IF(ISNUMBER(C601),VLOOKUP(C601,Approaches,2,0),"")</f>
        <v/>
      </c>
      <c r="E601" s="83">
        <v>8</v>
      </c>
      <c r="F601" s="16"/>
      <c r="G601" s="17"/>
      <c r="H601" s="110"/>
      <c r="I601" s="19"/>
      <c r="J601" s="17"/>
      <c r="K601" s="94"/>
      <c r="L601" s="89"/>
      <c r="M601" s="16"/>
    </row>
    <row r="602" spans="1:13">
      <c r="B602" s="95" t="s">
        <v>355</v>
      </c>
      <c r="C602" s="109"/>
      <c r="D602" s="97" t="str">
        <f>IF(ISNUMBER(C602),VLOOKUP(C602,Approaches,2,0),"")</f>
        <v/>
      </c>
      <c r="E602" s="83">
        <v>9</v>
      </c>
      <c r="F602" s="16"/>
      <c r="G602" s="17"/>
      <c r="H602" s="110"/>
      <c r="I602" s="19"/>
      <c r="J602" s="17"/>
      <c r="K602" s="94"/>
      <c r="L602" s="89"/>
      <c r="M602" s="16"/>
    </row>
    <row r="603" spans="1:13" ht="14.25" thickBot="1">
      <c r="B603" s="98"/>
      <c r="C603" s="98"/>
      <c r="D603" s="93"/>
      <c r="E603" s="83">
        <v>10</v>
      </c>
      <c r="F603" s="16"/>
      <c r="G603" s="17"/>
      <c r="H603" s="110"/>
      <c r="I603" s="20"/>
      <c r="J603" s="17"/>
      <c r="K603" s="94"/>
      <c r="L603" s="89"/>
      <c r="M603" s="16"/>
    </row>
    <row r="604" spans="1:13" ht="14.25" thickBot="1">
      <c r="A604" s="79" t="str">
        <f>IF(B604="Code",1+MAX(A$5:A598),"")</f>
        <v/>
      </c>
      <c r="B604" s="99"/>
      <c r="C604" s="99"/>
      <c r="D604" s="99"/>
      <c r="E604" s="100"/>
      <c r="F604" s="101"/>
      <c r="G604" s="99" t="s">
        <v>259</v>
      </c>
      <c r="H604" s="102">
        <f>B594</f>
        <v>1105211</v>
      </c>
      <c r="I604" s="111"/>
      <c r="J604" s="100" t="s">
        <v>317</v>
      </c>
      <c r="K604" s="100"/>
      <c r="L604" s="100"/>
      <c r="M604" s="100"/>
    </row>
    <row r="605" spans="1:13" ht="14.25" thickBot="1">
      <c r="A605" s="79">
        <f>IF(B605="Code",1+MAX(A$5:A604),"")</f>
        <v>51</v>
      </c>
      <c r="B605" s="80" t="s">
        <v>254</v>
      </c>
      <c r="C605" s="80"/>
      <c r="D605" s="81" t="s">
        <v>255</v>
      </c>
      <c r="E605" s="193"/>
      <c r="F605" s="81" t="s">
        <v>256</v>
      </c>
      <c r="G605" s="81" t="s">
        <v>257</v>
      </c>
      <c r="H605" s="82" t="s">
        <v>253</v>
      </c>
      <c r="I605" s="82" t="s">
        <v>258</v>
      </c>
      <c r="J605" s="82" t="s">
        <v>316</v>
      </c>
      <c r="K605" s="83"/>
      <c r="L605" s="84" t="str">
        <f>IF(AND(ISNUMBER(I616),ISNUMBER(H616)),"OK","")</f>
        <v/>
      </c>
      <c r="M605" s="194"/>
    </row>
    <row r="606" spans="1:13">
      <c r="A606" s="79" t="str">
        <f>IF(B606="Code",1+MAX(A$5:A605),"")</f>
        <v/>
      </c>
      <c r="B606" s="87">
        <f>VLOOKUP(A605,BasicHeadings,2,0)</f>
        <v>1105311</v>
      </c>
      <c r="C606" s="88"/>
      <c r="D606" s="87" t="str">
        <f>VLOOKUP(B606,Step1EN,2,0)</f>
        <v>Major household appliances whether electric or not</v>
      </c>
      <c r="E606" s="83">
        <v>1</v>
      </c>
      <c r="F606" s="16" t="str">
        <f>"Expenditure Value for "&amp;LatestYear</f>
        <v>Expenditure Value for 2009</v>
      </c>
      <c r="G606" s="16" t="s">
        <v>331</v>
      </c>
      <c r="H606" s="17">
        <f>LatestYear</f>
        <v>2009</v>
      </c>
      <c r="I606" s="17">
        <f>VLOOKUP(B606,LastYearEstimates,3,0)</f>
        <v>0</v>
      </c>
      <c r="J606" s="17" t="str">
        <f>Currency_Unit</f>
        <v>Ficty</v>
      </c>
      <c r="K606" s="83"/>
      <c r="L606" s="89"/>
      <c r="M606" s="16"/>
    </row>
    <row r="607" spans="1:13">
      <c r="A607" s="79" t="str">
        <f>IF(B607="Code",1+MAX(A$5:A606),"")</f>
        <v/>
      </c>
      <c r="B607" s="90"/>
      <c r="C607" s="91" t="s">
        <v>307</v>
      </c>
      <c r="D607" s="90"/>
      <c r="E607" s="83">
        <v>2</v>
      </c>
      <c r="F607" s="16"/>
      <c r="G607" s="16"/>
      <c r="H607" s="17"/>
      <c r="I607" s="17"/>
      <c r="J607" s="17" t="s">
        <v>317</v>
      </c>
      <c r="K607" s="83"/>
      <c r="L607" s="89"/>
      <c r="M607" s="16"/>
    </row>
    <row r="608" spans="1:13" ht="13.5" customHeight="1">
      <c r="A608" s="79" t="str">
        <f>IF(B608="Code",1+MAX(A$5:A607),"")</f>
        <v/>
      </c>
      <c r="B608" s="92"/>
      <c r="C608" s="211" t="s">
        <v>356</v>
      </c>
      <c r="D608" s="212"/>
      <c r="E608" s="83">
        <v>3</v>
      </c>
      <c r="F608" s="16"/>
      <c r="G608" s="16"/>
      <c r="H608" s="17"/>
      <c r="I608" s="18"/>
      <c r="J608" s="17" t="s">
        <v>317</v>
      </c>
      <c r="K608" s="83"/>
      <c r="L608" s="89"/>
      <c r="M608" s="16"/>
    </row>
    <row r="609" spans="1:13">
      <c r="A609" s="79" t="str">
        <f>IF(B609="Code",1+MAX(A$5:A608),"")</f>
        <v/>
      </c>
      <c r="B609" s="93"/>
      <c r="C609" s="213"/>
      <c r="D609" s="214"/>
      <c r="E609" s="83">
        <v>4</v>
      </c>
      <c r="F609" s="16"/>
      <c r="G609" s="16"/>
      <c r="H609" s="17"/>
      <c r="I609" s="17"/>
      <c r="J609" s="17" t="s">
        <v>317</v>
      </c>
      <c r="K609" s="83"/>
      <c r="L609" s="89"/>
      <c r="M609" s="16"/>
    </row>
    <row r="610" spans="1:13">
      <c r="A610" s="79" t="str">
        <f>IF(B610="Code",1+MAX(A$5:A609),"")</f>
        <v/>
      </c>
      <c r="B610" s="95" t="s">
        <v>355</v>
      </c>
      <c r="C610" s="109"/>
      <c r="D610" s="96" t="str">
        <f>IF(ISNUMBER(C610),VLOOKUP(C610,Approaches,2,0),"")</f>
        <v/>
      </c>
      <c r="E610" s="83">
        <v>5</v>
      </c>
      <c r="F610" s="16"/>
      <c r="G610" s="17"/>
      <c r="H610" s="110"/>
      <c r="I610" s="19"/>
      <c r="J610" s="17" t="s">
        <v>317</v>
      </c>
      <c r="K610" s="94"/>
      <c r="L610" s="89"/>
      <c r="M610" s="16"/>
    </row>
    <row r="611" spans="1:13">
      <c r="B611" s="95" t="s">
        <v>355</v>
      </c>
      <c r="C611" s="109"/>
      <c r="D611" s="93" t="str">
        <f>IF(ISNUMBER(C611),VLOOKUP(C611,Approaches,2,0),"")</f>
        <v/>
      </c>
      <c r="E611" s="83">
        <v>6</v>
      </c>
      <c r="F611" s="16"/>
      <c r="G611" s="17"/>
      <c r="H611" s="110"/>
      <c r="I611" s="19"/>
      <c r="J611" s="17"/>
      <c r="K611" s="94"/>
      <c r="L611" s="89"/>
      <c r="M611" s="16"/>
    </row>
    <row r="612" spans="1:13">
      <c r="B612" s="95" t="s">
        <v>355</v>
      </c>
      <c r="C612" s="109"/>
      <c r="D612" s="93" t="str">
        <f>IF(ISNUMBER(C612),VLOOKUP(C612,Approaches,2,0),"")</f>
        <v/>
      </c>
      <c r="E612" s="83">
        <v>7</v>
      </c>
      <c r="F612" s="16"/>
      <c r="G612" s="17"/>
      <c r="H612" s="110"/>
      <c r="I612" s="19"/>
      <c r="J612" s="17"/>
      <c r="K612" s="94"/>
      <c r="L612" s="89"/>
      <c r="M612" s="16"/>
    </row>
    <row r="613" spans="1:13">
      <c r="B613" s="95" t="s">
        <v>355</v>
      </c>
      <c r="C613" s="109"/>
      <c r="D613" s="93" t="str">
        <f>IF(ISNUMBER(C613),VLOOKUP(C613,Approaches,2,0),"")</f>
        <v/>
      </c>
      <c r="E613" s="83">
        <v>8</v>
      </c>
      <c r="F613" s="16"/>
      <c r="G613" s="17"/>
      <c r="H613" s="110"/>
      <c r="I613" s="19"/>
      <c r="J613" s="17"/>
      <c r="K613" s="94"/>
      <c r="L613" s="89"/>
      <c r="M613" s="16"/>
    </row>
    <row r="614" spans="1:13">
      <c r="B614" s="95" t="s">
        <v>355</v>
      </c>
      <c r="C614" s="109"/>
      <c r="D614" s="97" t="str">
        <f>IF(ISNUMBER(C614),VLOOKUP(C614,Approaches,2,0),"")</f>
        <v/>
      </c>
      <c r="E614" s="83">
        <v>9</v>
      </c>
      <c r="F614" s="16"/>
      <c r="G614" s="17"/>
      <c r="H614" s="110"/>
      <c r="I614" s="19"/>
      <c r="J614" s="17"/>
      <c r="K614" s="94"/>
      <c r="L614" s="89"/>
      <c r="M614" s="16"/>
    </row>
    <row r="615" spans="1:13" ht="14.25" thickBot="1">
      <c r="B615" s="98"/>
      <c r="C615" s="98"/>
      <c r="D615" s="93"/>
      <c r="E615" s="83">
        <v>10</v>
      </c>
      <c r="F615" s="16"/>
      <c r="G615" s="17"/>
      <c r="H615" s="110"/>
      <c r="I615" s="20"/>
      <c r="J615" s="17"/>
      <c r="K615" s="94"/>
      <c r="L615" s="89"/>
      <c r="M615" s="16"/>
    </row>
    <row r="616" spans="1:13" ht="14.25" thickBot="1">
      <c r="A616" s="79" t="str">
        <f>IF(B616="Code",1+MAX(A$5:A610),"")</f>
        <v/>
      </c>
      <c r="B616" s="99"/>
      <c r="C616" s="99"/>
      <c r="D616" s="99"/>
      <c r="E616" s="100"/>
      <c r="F616" s="101"/>
      <c r="G616" s="99" t="s">
        <v>259</v>
      </c>
      <c r="H616" s="102">
        <f>B606</f>
        <v>1105311</v>
      </c>
      <c r="I616" s="111"/>
      <c r="J616" s="100" t="s">
        <v>317</v>
      </c>
      <c r="K616" s="100"/>
      <c r="L616" s="100"/>
      <c r="M616" s="100"/>
    </row>
    <row r="617" spans="1:13" ht="14.25" thickBot="1">
      <c r="A617" s="79">
        <f>IF(B617="Code",1+MAX(A$5:A616),"")</f>
        <v>52</v>
      </c>
      <c r="B617" s="80" t="s">
        <v>254</v>
      </c>
      <c r="C617" s="80"/>
      <c r="D617" s="81" t="s">
        <v>255</v>
      </c>
      <c r="E617" s="193"/>
      <c r="F617" s="81" t="s">
        <v>256</v>
      </c>
      <c r="G617" s="81" t="s">
        <v>257</v>
      </c>
      <c r="H617" s="82" t="s">
        <v>253</v>
      </c>
      <c r="I617" s="82" t="s">
        <v>258</v>
      </c>
      <c r="J617" s="82" t="s">
        <v>316</v>
      </c>
      <c r="K617" s="83"/>
      <c r="L617" s="84" t="str">
        <f>IF(AND(ISNUMBER(I628),ISNUMBER(H628)),"OK","")</f>
        <v/>
      </c>
      <c r="M617" s="194"/>
    </row>
    <row r="618" spans="1:13">
      <c r="A618" s="79" t="str">
        <f>IF(B618="Code",1+MAX(A$5:A617),"")</f>
        <v/>
      </c>
      <c r="B618" s="87">
        <f>VLOOKUP(A617,BasicHeadings,2,0)</f>
        <v>1105321</v>
      </c>
      <c r="C618" s="88"/>
      <c r="D618" s="87" t="str">
        <f>VLOOKUP(B618,Step1EN,2,0)</f>
        <v>Small electric household appliances</v>
      </c>
      <c r="E618" s="83">
        <v>1</v>
      </c>
      <c r="F618" s="16" t="str">
        <f>"Expenditure Value for "&amp;LatestYear</f>
        <v>Expenditure Value for 2009</v>
      </c>
      <c r="G618" s="16" t="s">
        <v>331</v>
      </c>
      <c r="H618" s="17">
        <f>LatestYear</f>
        <v>2009</v>
      </c>
      <c r="I618" s="17">
        <f>VLOOKUP(B618,LastYearEstimates,3,0)</f>
        <v>0</v>
      </c>
      <c r="J618" s="17" t="str">
        <f>Currency_Unit</f>
        <v>Ficty</v>
      </c>
      <c r="K618" s="83"/>
      <c r="L618" s="89"/>
      <c r="M618" s="16"/>
    </row>
    <row r="619" spans="1:13">
      <c r="A619" s="79" t="str">
        <f>IF(B619="Code",1+MAX(A$5:A618),"")</f>
        <v/>
      </c>
      <c r="B619" s="90"/>
      <c r="C619" s="91" t="s">
        <v>307</v>
      </c>
      <c r="D619" s="90"/>
      <c r="E619" s="83">
        <v>2</v>
      </c>
      <c r="F619" s="16"/>
      <c r="G619" s="16"/>
      <c r="H619" s="17"/>
      <c r="I619" s="17"/>
      <c r="J619" s="17" t="s">
        <v>317</v>
      </c>
      <c r="K619" s="83"/>
      <c r="L619" s="89"/>
      <c r="M619" s="16"/>
    </row>
    <row r="620" spans="1:13" ht="13.5" customHeight="1">
      <c r="A620" s="79" t="str">
        <f>IF(B620="Code",1+MAX(A$5:A619),"")</f>
        <v/>
      </c>
      <c r="B620" s="92"/>
      <c r="C620" s="211" t="s">
        <v>356</v>
      </c>
      <c r="D620" s="212"/>
      <c r="E620" s="83">
        <v>3</v>
      </c>
      <c r="F620" s="16"/>
      <c r="G620" s="16"/>
      <c r="H620" s="17"/>
      <c r="I620" s="18"/>
      <c r="J620" s="17" t="s">
        <v>317</v>
      </c>
      <c r="K620" s="83"/>
      <c r="L620" s="89"/>
      <c r="M620" s="16"/>
    </row>
    <row r="621" spans="1:13">
      <c r="A621" s="79" t="str">
        <f>IF(B621="Code",1+MAX(A$5:A620),"")</f>
        <v/>
      </c>
      <c r="B621" s="93"/>
      <c r="C621" s="213"/>
      <c r="D621" s="214"/>
      <c r="E621" s="83">
        <v>4</v>
      </c>
      <c r="F621" s="16"/>
      <c r="G621" s="16"/>
      <c r="H621" s="17"/>
      <c r="I621" s="17"/>
      <c r="J621" s="17" t="s">
        <v>317</v>
      </c>
      <c r="K621" s="83"/>
      <c r="L621" s="89"/>
      <c r="M621" s="16"/>
    </row>
    <row r="622" spans="1:13">
      <c r="A622" s="79" t="str">
        <f>IF(B622="Code",1+MAX(A$5:A621),"")</f>
        <v/>
      </c>
      <c r="B622" s="95" t="s">
        <v>355</v>
      </c>
      <c r="C622" s="109"/>
      <c r="D622" s="96" t="str">
        <f>IF(ISNUMBER(C622),VLOOKUP(C622,Approaches,2,0),"")</f>
        <v/>
      </c>
      <c r="E622" s="83">
        <v>5</v>
      </c>
      <c r="F622" s="16"/>
      <c r="G622" s="17"/>
      <c r="H622" s="110"/>
      <c r="I622" s="19"/>
      <c r="J622" s="17" t="s">
        <v>317</v>
      </c>
      <c r="K622" s="94"/>
      <c r="L622" s="89"/>
      <c r="M622" s="16"/>
    </row>
    <row r="623" spans="1:13">
      <c r="B623" s="95" t="s">
        <v>355</v>
      </c>
      <c r="C623" s="109"/>
      <c r="D623" s="93" t="str">
        <f>IF(ISNUMBER(C623),VLOOKUP(C623,Approaches,2,0),"")</f>
        <v/>
      </c>
      <c r="E623" s="83">
        <v>6</v>
      </c>
      <c r="F623" s="16"/>
      <c r="G623" s="17"/>
      <c r="H623" s="110"/>
      <c r="I623" s="19"/>
      <c r="J623" s="17"/>
      <c r="K623" s="94"/>
      <c r="L623" s="89"/>
      <c r="M623" s="16"/>
    </row>
    <row r="624" spans="1:13">
      <c r="B624" s="95" t="s">
        <v>355</v>
      </c>
      <c r="C624" s="109"/>
      <c r="D624" s="93" t="str">
        <f>IF(ISNUMBER(C624),VLOOKUP(C624,Approaches,2,0),"")</f>
        <v/>
      </c>
      <c r="E624" s="83">
        <v>7</v>
      </c>
      <c r="F624" s="16"/>
      <c r="G624" s="17"/>
      <c r="H624" s="110"/>
      <c r="I624" s="19"/>
      <c r="J624" s="17"/>
      <c r="K624" s="94"/>
      <c r="L624" s="89"/>
      <c r="M624" s="16"/>
    </row>
    <row r="625" spans="1:13">
      <c r="B625" s="95" t="s">
        <v>355</v>
      </c>
      <c r="C625" s="109"/>
      <c r="D625" s="93" t="str">
        <f>IF(ISNUMBER(C625),VLOOKUP(C625,Approaches,2,0),"")</f>
        <v/>
      </c>
      <c r="E625" s="83">
        <v>8</v>
      </c>
      <c r="F625" s="16"/>
      <c r="G625" s="17"/>
      <c r="H625" s="110"/>
      <c r="I625" s="19"/>
      <c r="J625" s="17"/>
      <c r="K625" s="94"/>
      <c r="L625" s="89"/>
      <c r="M625" s="16"/>
    </row>
    <row r="626" spans="1:13">
      <c r="B626" s="95" t="s">
        <v>355</v>
      </c>
      <c r="C626" s="109"/>
      <c r="D626" s="97" t="str">
        <f>IF(ISNUMBER(C626),VLOOKUP(C626,Approaches,2,0),"")</f>
        <v/>
      </c>
      <c r="E626" s="83">
        <v>9</v>
      </c>
      <c r="F626" s="16"/>
      <c r="G626" s="17"/>
      <c r="H626" s="110"/>
      <c r="I626" s="19"/>
      <c r="J626" s="17"/>
      <c r="K626" s="94"/>
      <c r="L626" s="89"/>
      <c r="M626" s="16"/>
    </row>
    <row r="627" spans="1:13" ht="14.25" thickBot="1">
      <c r="B627" s="98"/>
      <c r="C627" s="98"/>
      <c r="D627" s="93"/>
      <c r="E627" s="83">
        <v>10</v>
      </c>
      <c r="F627" s="16"/>
      <c r="G627" s="17"/>
      <c r="H627" s="110"/>
      <c r="I627" s="20"/>
      <c r="J627" s="17"/>
      <c r="K627" s="94"/>
      <c r="L627" s="89"/>
      <c r="M627" s="16"/>
    </row>
    <row r="628" spans="1:13" ht="14.25" thickBot="1">
      <c r="A628" s="79" t="str">
        <f>IF(B628="Code",1+MAX(A$5:A622),"")</f>
        <v/>
      </c>
      <c r="B628" s="99"/>
      <c r="C628" s="99"/>
      <c r="D628" s="99"/>
      <c r="E628" s="100"/>
      <c r="F628" s="101"/>
      <c r="G628" s="99" t="s">
        <v>259</v>
      </c>
      <c r="H628" s="102">
        <f>B618</f>
        <v>1105321</v>
      </c>
      <c r="I628" s="111"/>
      <c r="J628" s="100" t="s">
        <v>317</v>
      </c>
      <c r="K628" s="100"/>
      <c r="L628" s="100"/>
      <c r="M628" s="100"/>
    </row>
    <row r="629" spans="1:13" ht="14.25" thickBot="1">
      <c r="A629" s="79">
        <f>IF(B629="Code",1+MAX(A$5:A628),"")</f>
        <v>53</v>
      </c>
      <c r="B629" s="80" t="s">
        <v>254</v>
      </c>
      <c r="C629" s="80"/>
      <c r="D629" s="81" t="s">
        <v>255</v>
      </c>
      <c r="E629" s="193"/>
      <c r="F629" s="81" t="s">
        <v>256</v>
      </c>
      <c r="G629" s="81" t="s">
        <v>257</v>
      </c>
      <c r="H629" s="82" t="s">
        <v>253</v>
      </c>
      <c r="I629" s="82" t="s">
        <v>258</v>
      </c>
      <c r="J629" s="82" t="s">
        <v>316</v>
      </c>
      <c r="K629" s="83"/>
      <c r="L629" s="84" t="str">
        <f>IF(AND(ISNUMBER(I640),ISNUMBER(H640)),"OK","")</f>
        <v/>
      </c>
      <c r="M629" s="194"/>
    </row>
    <row r="630" spans="1:13">
      <c r="A630" s="79" t="str">
        <f>IF(B630="Code",1+MAX(A$5:A629),"")</f>
        <v/>
      </c>
      <c r="B630" s="87">
        <f>VLOOKUP(A629,BasicHeadings,2,0)</f>
        <v>1105331</v>
      </c>
      <c r="C630" s="88"/>
      <c r="D630" s="87" t="str">
        <f>VLOOKUP(B630,Step1EN,2,0)</f>
        <v>Repair of household appliances</v>
      </c>
      <c r="E630" s="83">
        <v>1</v>
      </c>
      <c r="F630" s="16" t="str">
        <f>"Expenditure Value for "&amp;LatestYear</f>
        <v>Expenditure Value for 2009</v>
      </c>
      <c r="G630" s="16" t="s">
        <v>331</v>
      </c>
      <c r="H630" s="17">
        <f>LatestYear</f>
        <v>2009</v>
      </c>
      <c r="I630" s="17">
        <f>VLOOKUP(B630,LastYearEstimates,3,0)</f>
        <v>0</v>
      </c>
      <c r="J630" s="17" t="str">
        <f>Currency_Unit</f>
        <v>Ficty</v>
      </c>
      <c r="K630" s="83"/>
      <c r="L630" s="89"/>
      <c r="M630" s="16"/>
    </row>
    <row r="631" spans="1:13">
      <c r="A631" s="79" t="str">
        <f>IF(B631="Code",1+MAX(A$5:A630),"")</f>
        <v/>
      </c>
      <c r="B631" s="90"/>
      <c r="C631" s="91" t="s">
        <v>307</v>
      </c>
      <c r="D631" s="90"/>
      <c r="E631" s="83">
        <v>2</v>
      </c>
      <c r="F631" s="16"/>
      <c r="G631" s="16"/>
      <c r="H631" s="17"/>
      <c r="I631" s="17"/>
      <c r="J631" s="17" t="s">
        <v>317</v>
      </c>
      <c r="K631" s="83"/>
      <c r="L631" s="89"/>
      <c r="M631" s="16"/>
    </row>
    <row r="632" spans="1:13" ht="13.5" customHeight="1">
      <c r="A632" s="79" t="str">
        <f>IF(B632="Code",1+MAX(A$5:A631),"")</f>
        <v/>
      </c>
      <c r="B632" s="92"/>
      <c r="C632" s="211" t="s">
        <v>356</v>
      </c>
      <c r="D632" s="212"/>
      <c r="E632" s="83">
        <v>3</v>
      </c>
      <c r="F632" s="16"/>
      <c r="G632" s="16"/>
      <c r="H632" s="17"/>
      <c r="I632" s="18"/>
      <c r="J632" s="17" t="s">
        <v>317</v>
      </c>
      <c r="K632" s="83"/>
      <c r="L632" s="89"/>
      <c r="M632" s="16"/>
    </row>
    <row r="633" spans="1:13">
      <c r="A633" s="79" t="str">
        <f>IF(B633="Code",1+MAX(A$5:A632),"")</f>
        <v/>
      </c>
      <c r="B633" s="93"/>
      <c r="C633" s="213"/>
      <c r="D633" s="214"/>
      <c r="E633" s="83">
        <v>4</v>
      </c>
      <c r="F633" s="16"/>
      <c r="G633" s="16"/>
      <c r="H633" s="17"/>
      <c r="I633" s="17"/>
      <c r="J633" s="17" t="s">
        <v>317</v>
      </c>
      <c r="K633" s="83"/>
      <c r="L633" s="89"/>
      <c r="M633" s="16"/>
    </row>
    <row r="634" spans="1:13">
      <c r="A634" s="79" t="str">
        <f>IF(B634="Code",1+MAX(A$5:A633),"")</f>
        <v/>
      </c>
      <c r="B634" s="95" t="s">
        <v>355</v>
      </c>
      <c r="C634" s="109"/>
      <c r="D634" s="96" t="str">
        <f>IF(ISNUMBER(C634),VLOOKUP(C634,Approaches,2,0),"")</f>
        <v/>
      </c>
      <c r="E634" s="83">
        <v>5</v>
      </c>
      <c r="F634" s="16"/>
      <c r="G634" s="17"/>
      <c r="H634" s="110"/>
      <c r="I634" s="19"/>
      <c r="J634" s="17" t="s">
        <v>317</v>
      </c>
      <c r="K634" s="94"/>
      <c r="L634" s="89"/>
      <c r="M634" s="16"/>
    </row>
    <row r="635" spans="1:13">
      <c r="B635" s="95" t="s">
        <v>355</v>
      </c>
      <c r="C635" s="109"/>
      <c r="D635" s="93" t="str">
        <f>IF(ISNUMBER(C635),VLOOKUP(C635,Approaches,2,0),"")</f>
        <v/>
      </c>
      <c r="E635" s="83">
        <v>6</v>
      </c>
      <c r="F635" s="16"/>
      <c r="G635" s="17"/>
      <c r="H635" s="110"/>
      <c r="I635" s="19"/>
      <c r="J635" s="17"/>
      <c r="K635" s="94"/>
      <c r="L635" s="89"/>
      <c r="M635" s="16"/>
    </row>
    <row r="636" spans="1:13">
      <c r="B636" s="95" t="s">
        <v>355</v>
      </c>
      <c r="C636" s="109"/>
      <c r="D636" s="93" t="str">
        <f>IF(ISNUMBER(C636),VLOOKUP(C636,Approaches,2,0),"")</f>
        <v/>
      </c>
      <c r="E636" s="83">
        <v>7</v>
      </c>
      <c r="F636" s="16"/>
      <c r="G636" s="17"/>
      <c r="H636" s="110"/>
      <c r="I636" s="19"/>
      <c r="J636" s="17"/>
      <c r="K636" s="94"/>
      <c r="L636" s="89"/>
      <c r="M636" s="16"/>
    </row>
    <row r="637" spans="1:13">
      <c r="B637" s="95" t="s">
        <v>355</v>
      </c>
      <c r="C637" s="109"/>
      <c r="D637" s="93" t="str">
        <f>IF(ISNUMBER(C637),VLOOKUP(C637,Approaches,2,0),"")</f>
        <v/>
      </c>
      <c r="E637" s="83">
        <v>8</v>
      </c>
      <c r="F637" s="16"/>
      <c r="G637" s="17"/>
      <c r="H637" s="110"/>
      <c r="I637" s="19"/>
      <c r="J637" s="17"/>
      <c r="K637" s="94"/>
      <c r="L637" s="89"/>
      <c r="M637" s="16"/>
    </row>
    <row r="638" spans="1:13">
      <c r="B638" s="95" t="s">
        <v>355</v>
      </c>
      <c r="C638" s="109"/>
      <c r="D638" s="97" t="str">
        <f>IF(ISNUMBER(C638),VLOOKUP(C638,Approaches,2,0),"")</f>
        <v/>
      </c>
      <c r="E638" s="83">
        <v>9</v>
      </c>
      <c r="F638" s="16"/>
      <c r="G638" s="17"/>
      <c r="H638" s="110"/>
      <c r="I638" s="19"/>
      <c r="J638" s="17"/>
      <c r="K638" s="94"/>
      <c r="L638" s="89"/>
      <c r="M638" s="16"/>
    </row>
    <row r="639" spans="1:13" ht="14.25" thickBot="1">
      <c r="B639" s="98"/>
      <c r="C639" s="98"/>
      <c r="D639" s="93"/>
      <c r="E639" s="83">
        <v>10</v>
      </c>
      <c r="F639" s="16"/>
      <c r="G639" s="17"/>
      <c r="H639" s="110"/>
      <c r="I639" s="20"/>
      <c r="J639" s="17"/>
      <c r="K639" s="94"/>
      <c r="L639" s="89"/>
      <c r="M639" s="16"/>
    </row>
    <row r="640" spans="1:13" ht="14.25" thickBot="1">
      <c r="A640" s="79" t="str">
        <f>IF(B640="Code",1+MAX(A$5:A634),"")</f>
        <v/>
      </c>
      <c r="B640" s="99"/>
      <c r="C640" s="99"/>
      <c r="D640" s="99"/>
      <c r="E640" s="100"/>
      <c r="F640" s="101"/>
      <c r="G640" s="99" t="s">
        <v>259</v>
      </c>
      <c r="H640" s="102">
        <f>B630</f>
        <v>1105331</v>
      </c>
      <c r="I640" s="111"/>
      <c r="J640" s="100" t="s">
        <v>317</v>
      </c>
      <c r="K640" s="100"/>
      <c r="L640" s="100"/>
      <c r="M640" s="100"/>
    </row>
    <row r="641" spans="1:13" ht="14.25" thickBot="1">
      <c r="A641" s="79">
        <f>IF(B641="Code",1+MAX(A$5:A640),"")</f>
        <v>54</v>
      </c>
      <c r="B641" s="80" t="s">
        <v>254</v>
      </c>
      <c r="C641" s="80"/>
      <c r="D641" s="81" t="s">
        <v>255</v>
      </c>
      <c r="E641" s="193"/>
      <c r="F641" s="81" t="s">
        <v>256</v>
      </c>
      <c r="G641" s="81" t="s">
        <v>257</v>
      </c>
      <c r="H641" s="82" t="s">
        <v>253</v>
      </c>
      <c r="I641" s="82" t="s">
        <v>258</v>
      </c>
      <c r="J641" s="82" t="s">
        <v>316</v>
      </c>
      <c r="K641" s="83"/>
      <c r="L641" s="84" t="str">
        <f>IF(AND(ISNUMBER(I652),ISNUMBER(H652)),"OK","")</f>
        <v/>
      </c>
      <c r="M641" s="194"/>
    </row>
    <row r="642" spans="1:13">
      <c r="A642" s="79" t="str">
        <f>IF(B642="Code",1+MAX(A$5:A641),"")</f>
        <v/>
      </c>
      <c r="B642" s="87">
        <f>VLOOKUP(A641,BasicHeadings,2,0)</f>
        <v>1105411</v>
      </c>
      <c r="C642" s="88"/>
      <c r="D642" s="87" t="str">
        <f>VLOOKUP(B642,Step1EN,2,0)</f>
        <v>Glassware, tableware and household utensils</v>
      </c>
      <c r="E642" s="83">
        <v>1</v>
      </c>
      <c r="F642" s="16" t="str">
        <f>"Expenditure Value for "&amp;LatestYear</f>
        <v>Expenditure Value for 2009</v>
      </c>
      <c r="G642" s="16" t="s">
        <v>331</v>
      </c>
      <c r="H642" s="17">
        <f>LatestYear</f>
        <v>2009</v>
      </c>
      <c r="I642" s="17">
        <f>VLOOKUP(B642,LastYearEstimates,3,0)</f>
        <v>0</v>
      </c>
      <c r="J642" s="17" t="str">
        <f>Currency_Unit</f>
        <v>Ficty</v>
      </c>
      <c r="K642" s="83"/>
      <c r="L642" s="89"/>
      <c r="M642" s="16"/>
    </row>
    <row r="643" spans="1:13">
      <c r="A643" s="79" t="str">
        <f>IF(B643="Code",1+MAX(A$5:A642),"")</f>
        <v/>
      </c>
      <c r="B643" s="90"/>
      <c r="C643" s="91" t="s">
        <v>307</v>
      </c>
      <c r="D643" s="90"/>
      <c r="E643" s="83">
        <v>2</v>
      </c>
      <c r="F643" s="16"/>
      <c r="G643" s="16"/>
      <c r="H643" s="17"/>
      <c r="I643" s="17"/>
      <c r="J643" s="17" t="s">
        <v>317</v>
      </c>
      <c r="K643" s="83"/>
      <c r="L643" s="89"/>
      <c r="M643" s="16"/>
    </row>
    <row r="644" spans="1:13" ht="13.5" customHeight="1">
      <c r="A644" s="79" t="str">
        <f>IF(B644="Code",1+MAX(A$5:A643),"")</f>
        <v/>
      </c>
      <c r="B644" s="92"/>
      <c r="C644" s="211" t="s">
        <v>356</v>
      </c>
      <c r="D644" s="212"/>
      <c r="E644" s="83">
        <v>3</v>
      </c>
      <c r="F644" s="16"/>
      <c r="G644" s="16"/>
      <c r="H644" s="17"/>
      <c r="I644" s="18"/>
      <c r="J644" s="17" t="s">
        <v>317</v>
      </c>
      <c r="K644" s="83"/>
      <c r="L644" s="89"/>
      <c r="M644" s="16"/>
    </row>
    <row r="645" spans="1:13">
      <c r="A645" s="79" t="str">
        <f>IF(B645="Code",1+MAX(A$5:A644),"")</f>
        <v/>
      </c>
      <c r="B645" s="93"/>
      <c r="C645" s="213"/>
      <c r="D645" s="214"/>
      <c r="E645" s="83">
        <v>4</v>
      </c>
      <c r="F645" s="16"/>
      <c r="G645" s="16"/>
      <c r="H645" s="17"/>
      <c r="I645" s="17"/>
      <c r="J645" s="17" t="s">
        <v>317</v>
      </c>
      <c r="K645" s="83"/>
      <c r="L645" s="89"/>
      <c r="M645" s="16"/>
    </row>
    <row r="646" spans="1:13">
      <c r="A646" s="79" t="str">
        <f>IF(B646="Code",1+MAX(A$5:A645),"")</f>
        <v/>
      </c>
      <c r="B646" s="95" t="s">
        <v>355</v>
      </c>
      <c r="C646" s="109"/>
      <c r="D646" s="96" t="str">
        <f>IF(ISNUMBER(C646),VLOOKUP(C646,Approaches,2,0),"")</f>
        <v/>
      </c>
      <c r="E646" s="83">
        <v>5</v>
      </c>
      <c r="F646" s="16"/>
      <c r="G646" s="17"/>
      <c r="H646" s="110"/>
      <c r="I646" s="19"/>
      <c r="J646" s="17" t="s">
        <v>317</v>
      </c>
      <c r="K646" s="94"/>
      <c r="L646" s="89"/>
      <c r="M646" s="16"/>
    </row>
    <row r="647" spans="1:13">
      <c r="B647" s="95" t="s">
        <v>355</v>
      </c>
      <c r="C647" s="109"/>
      <c r="D647" s="93" t="str">
        <f>IF(ISNUMBER(C647),VLOOKUP(C647,Approaches,2,0),"")</f>
        <v/>
      </c>
      <c r="E647" s="83">
        <v>6</v>
      </c>
      <c r="F647" s="16"/>
      <c r="G647" s="17"/>
      <c r="H647" s="110"/>
      <c r="I647" s="19"/>
      <c r="J647" s="17"/>
      <c r="K647" s="94"/>
      <c r="L647" s="89"/>
      <c r="M647" s="16"/>
    </row>
    <row r="648" spans="1:13">
      <c r="B648" s="95" t="s">
        <v>355</v>
      </c>
      <c r="C648" s="109"/>
      <c r="D648" s="93" t="str">
        <f>IF(ISNUMBER(C648),VLOOKUP(C648,Approaches,2,0),"")</f>
        <v/>
      </c>
      <c r="E648" s="83">
        <v>7</v>
      </c>
      <c r="F648" s="16"/>
      <c r="G648" s="17"/>
      <c r="H648" s="110"/>
      <c r="I648" s="19"/>
      <c r="J648" s="17"/>
      <c r="K648" s="94"/>
      <c r="L648" s="89"/>
      <c r="M648" s="16"/>
    </row>
    <row r="649" spans="1:13">
      <c r="B649" s="95" t="s">
        <v>355</v>
      </c>
      <c r="C649" s="109"/>
      <c r="D649" s="93" t="str">
        <f>IF(ISNUMBER(C649),VLOOKUP(C649,Approaches,2,0),"")</f>
        <v/>
      </c>
      <c r="E649" s="83">
        <v>8</v>
      </c>
      <c r="F649" s="16"/>
      <c r="G649" s="17"/>
      <c r="H649" s="110"/>
      <c r="I649" s="19"/>
      <c r="J649" s="17"/>
      <c r="K649" s="94"/>
      <c r="L649" s="89"/>
      <c r="M649" s="16"/>
    </row>
    <row r="650" spans="1:13">
      <c r="B650" s="95" t="s">
        <v>355</v>
      </c>
      <c r="C650" s="109"/>
      <c r="D650" s="97" t="str">
        <f>IF(ISNUMBER(C650),VLOOKUP(C650,Approaches,2,0),"")</f>
        <v/>
      </c>
      <c r="E650" s="83">
        <v>9</v>
      </c>
      <c r="F650" s="16"/>
      <c r="G650" s="17"/>
      <c r="H650" s="110"/>
      <c r="I650" s="19"/>
      <c r="J650" s="17"/>
      <c r="K650" s="94"/>
      <c r="L650" s="89"/>
      <c r="M650" s="16"/>
    </row>
    <row r="651" spans="1:13" ht="14.25" thickBot="1">
      <c r="B651" s="98"/>
      <c r="C651" s="98"/>
      <c r="D651" s="93"/>
      <c r="E651" s="83">
        <v>10</v>
      </c>
      <c r="F651" s="16"/>
      <c r="G651" s="17"/>
      <c r="H651" s="110"/>
      <c r="I651" s="20"/>
      <c r="J651" s="17"/>
      <c r="K651" s="94"/>
      <c r="L651" s="89"/>
      <c r="M651" s="16"/>
    </row>
    <row r="652" spans="1:13" ht="14.25" thickBot="1">
      <c r="A652" s="79" t="str">
        <f>IF(B652="Code",1+MAX(A$5:A646),"")</f>
        <v/>
      </c>
      <c r="B652" s="99"/>
      <c r="C652" s="99"/>
      <c r="D652" s="99"/>
      <c r="E652" s="100"/>
      <c r="F652" s="101"/>
      <c r="G652" s="99" t="s">
        <v>259</v>
      </c>
      <c r="H652" s="102">
        <f>B642</f>
        <v>1105411</v>
      </c>
      <c r="I652" s="111"/>
      <c r="J652" s="100" t="s">
        <v>317</v>
      </c>
      <c r="K652" s="100"/>
      <c r="L652" s="100"/>
      <c r="M652" s="100"/>
    </row>
    <row r="653" spans="1:13" ht="14.25" thickBot="1">
      <c r="A653" s="79">
        <f>IF(B653="Code",1+MAX(A$5:A652),"")</f>
        <v>55</v>
      </c>
      <c r="B653" s="80" t="s">
        <v>254</v>
      </c>
      <c r="C653" s="80"/>
      <c r="D653" s="81" t="s">
        <v>255</v>
      </c>
      <c r="E653" s="193"/>
      <c r="F653" s="81" t="s">
        <v>256</v>
      </c>
      <c r="G653" s="81" t="s">
        <v>257</v>
      </c>
      <c r="H653" s="82" t="s">
        <v>253</v>
      </c>
      <c r="I653" s="82" t="s">
        <v>258</v>
      </c>
      <c r="J653" s="82" t="s">
        <v>316</v>
      </c>
      <c r="K653" s="83"/>
      <c r="L653" s="84" t="str">
        <f>IF(AND(ISNUMBER(I664),ISNUMBER(H664)),"OK","")</f>
        <v/>
      </c>
      <c r="M653" s="194"/>
    </row>
    <row r="654" spans="1:13">
      <c r="A654" s="79" t="str">
        <f>IF(B654="Code",1+MAX(A$5:A653),"")</f>
        <v/>
      </c>
      <c r="B654" s="87">
        <f>VLOOKUP(A653,BasicHeadings,2,0)</f>
        <v>1105511</v>
      </c>
      <c r="C654" s="88"/>
      <c r="D654" s="87" t="str">
        <f>VLOOKUP(B654,Step1EN,2,0)</f>
        <v>Major tools and equipment</v>
      </c>
      <c r="E654" s="83">
        <v>1</v>
      </c>
      <c r="F654" s="16" t="str">
        <f>"Expenditure Value for "&amp;LatestYear</f>
        <v>Expenditure Value for 2009</v>
      </c>
      <c r="G654" s="16" t="s">
        <v>331</v>
      </c>
      <c r="H654" s="17">
        <f>LatestYear</f>
        <v>2009</v>
      </c>
      <c r="I654" s="17">
        <f>VLOOKUP(B654,LastYearEstimates,3,0)</f>
        <v>0</v>
      </c>
      <c r="J654" s="17" t="str">
        <f>Currency_Unit</f>
        <v>Ficty</v>
      </c>
      <c r="K654" s="83"/>
      <c r="L654" s="89"/>
      <c r="M654" s="16"/>
    </row>
    <row r="655" spans="1:13">
      <c r="A655" s="79" t="str">
        <f>IF(B655="Code",1+MAX(A$5:A654),"")</f>
        <v/>
      </c>
      <c r="B655" s="90"/>
      <c r="C655" s="91" t="s">
        <v>307</v>
      </c>
      <c r="D655" s="90"/>
      <c r="E655" s="83">
        <v>2</v>
      </c>
      <c r="F655" s="16"/>
      <c r="G655" s="16"/>
      <c r="H655" s="17"/>
      <c r="I655" s="17"/>
      <c r="J655" s="17" t="s">
        <v>317</v>
      </c>
      <c r="K655" s="83"/>
      <c r="L655" s="89"/>
      <c r="M655" s="16"/>
    </row>
    <row r="656" spans="1:13" ht="13.5" customHeight="1">
      <c r="A656" s="79" t="str">
        <f>IF(B656="Code",1+MAX(A$5:A655),"")</f>
        <v/>
      </c>
      <c r="B656" s="92"/>
      <c r="C656" s="211" t="s">
        <v>356</v>
      </c>
      <c r="D656" s="212"/>
      <c r="E656" s="83">
        <v>3</v>
      </c>
      <c r="F656" s="16"/>
      <c r="G656" s="16"/>
      <c r="H656" s="17"/>
      <c r="I656" s="18"/>
      <c r="J656" s="17" t="s">
        <v>317</v>
      </c>
      <c r="K656" s="83"/>
      <c r="L656" s="89"/>
      <c r="M656" s="16"/>
    </row>
    <row r="657" spans="1:13">
      <c r="A657" s="79" t="str">
        <f>IF(B657="Code",1+MAX(A$5:A656),"")</f>
        <v/>
      </c>
      <c r="B657" s="93"/>
      <c r="C657" s="213"/>
      <c r="D657" s="214"/>
      <c r="E657" s="83">
        <v>4</v>
      </c>
      <c r="F657" s="16"/>
      <c r="G657" s="16"/>
      <c r="H657" s="17"/>
      <c r="I657" s="17"/>
      <c r="J657" s="17" t="s">
        <v>317</v>
      </c>
      <c r="K657" s="83"/>
      <c r="L657" s="89"/>
      <c r="M657" s="16"/>
    </row>
    <row r="658" spans="1:13">
      <c r="A658" s="79" t="str">
        <f>IF(B658="Code",1+MAX(A$5:A657),"")</f>
        <v/>
      </c>
      <c r="B658" s="95" t="s">
        <v>355</v>
      </c>
      <c r="C658" s="109"/>
      <c r="D658" s="96" t="str">
        <f>IF(ISNUMBER(C658),VLOOKUP(C658,Approaches,2,0),"")</f>
        <v/>
      </c>
      <c r="E658" s="83">
        <v>5</v>
      </c>
      <c r="F658" s="16"/>
      <c r="G658" s="17"/>
      <c r="H658" s="110"/>
      <c r="I658" s="19"/>
      <c r="J658" s="17" t="s">
        <v>317</v>
      </c>
      <c r="K658" s="94"/>
      <c r="L658" s="89"/>
      <c r="M658" s="16"/>
    </row>
    <row r="659" spans="1:13">
      <c r="B659" s="95" t="s">
        <v>355</v>
      </c>
      <c r="C659" s="109"/>
      <c r="D659" s="93" t="str">
        <f>IF(ISNUMBER(C659),VLOOKUP(C659,Approaches,2,0),"")</f>
        <v/>
      </c>
      <c r="E659" s="83">
        <v>6</v>
      </c>
      <c r="F659" s="16"/>
      <c r="G659" s="17"/>
      <c r="H659" s="110"/>
      <c r="I659" s="19"/>
      <c r="J659" s="17"/>
      <c r="K659" s="94"/>
      <c r="L659" s="89"/>
      <c r="M659" s="16"/>
    </row>
    <row r="660" spans="1:13">
      <c r="B660" s="95" t="s">
        <v>355</v>
      </c>
      <c r="C660" s="109"/>
      <c r="D660" s="93" t="str">
        <f>IF(ISNUMBER(C660),VLOOKUP(C660,Approaches,2,0),"")</f>
        <v/>
      </c>
      <c r="E660" s="83">
        <v>7</v>
      </c>
      <c r="F660" s="16"/>
      <c r="G660" s="17"/>
      <c r="H660" s="110"/>
      <c r="I660" s="19"/>
      <c r="J660" s="17"/>
      <c r="K660" s="94"/>
      <c r="L660" s="89"/>
      <c r="M660" s="16"/>
    </row>
    <row r="661" spans="1:13">
      <c r="B661" s="95" t="s">
        <v>355</v>
      </c>
      <c r="C661" s="109"/>
      <c r="D661" s="93" t="str">
        <f>IF(ISNUMBER(C661),VLOOKUP(C661,Approaches,2,0),"")</f>
        <v/>
      </c>
      <c r="E661" s="83">
        <v>8</v>
      </c>
      <c r="F661" s="16"/>
      <c r="G661" s="17"/>
      <c r="H661" s="110"/>
      <c r="I661" s="19"/>
      <c r="J661" s="17"/>
      <c r="K661" s="94"/>
      <c r="L661" s="89"/>
      <c r="M661" s="16"/>
    </row>
    <row r="662" spans="1:13">
      <c r="B662" s="95" t="s">
        <v>355</v>
      </c>
      <c r="C662" s="109"/>
      <c r="D662" s="97" t="str">
        <f>IF(ISNUMBER(C662),VLOOKUP(C662,Approaches,2,0),"")</f>
        <v/>
      </c>
      <c r="E662" s="83">
        <v>9</v>
      </c>
      <c r="F662" s="16"/>
      <c r="G662" s="17"/>
      <c r="H662" s="110"/>
      <c r="I662" s="19"/>
      <c r="J662" s="17"/>
      <c r="K662" s="94"/>
      <c r="L662" s="89"/>
      <c r="M662" s="16"/>
    </row>
    <row r="663" spans="1:13" ht="14.25" thickBot="1">
      <c r="B663" s="98"/>
      <c r="C663" s="98"/>
      <c r="D663" s="93"/>
      <c r="E663" s="83">
        <v>10</v>
      </c>
      <c r="F663" s="16"/>
      <c r="G663" s="17"/>
      <c r="H663" s="110"/>
      <c r="I663" s="20"/>
      <c r="J663" s="17"/>
      <c r="K663" s="94"/>
      <c r="L663" s="89"/>
      <c r="M663" s="16"/>
    </row>
    <row r="664" spans="1:13" ht="14.25" thickBot="1">
      <c r="A664" s="79" t="str">
        <f>IF(B664="Code",1+MAX(A$5:A658),"")</f>
        <v/>
      </c>
      <c r="B664" s="99"/>
      <c r="C664" s="99"/>
      <c r="D664" s="99"/>
      <c r="E664" s="100"/>
      <c r="F664" s="101"/>
      <c r="G664" s="99" t="s">
        <v>259</v>
      </c>
      <c r="H664" s="102">
        <f>B654</f>
        <v>1105511</v>
      </c>
      <c r="I664" s="111"/>
      <c r="J664" s="100" t="s">
        <v>317</v>
      </c>
      <c r="K664" s="100"/>
      <c r="L664" s="100"/>
      <c r="M664" s="100"/>
    </row>
    <row r="665" spans="1:13" ht="14.25" thickBot="1">
      <c r="A665" s="79">
        <f>IF(B665="Code",1+MAX(A$5:A664),"")</f>
        <v>56</v>
      </c>
      <c r="B665" s="80" t="s">
        <v>254</v>
      </c>
      <c r="C665" s="80"/>
      <c r="D665" s="81" t="s">
        <v>255</v>
      </c>
      <c r="E665" s="193"/>
      <c r="F665" s="81" t="s">
        <v>256</v>
      </c>
      <c r="G665" s="81" t="s">
        <v>257</v>
      </c>
      <c r="H665" s="82" t="s">
        <v>253</v>
      </c>
      <c r="I665" s="82" t="s">
        <v>258</v>
      </c>
      <c r="J665" s="82" t="s">
        <v>316</v>
      </c>
      <c r="K665" s="83"/>
      <c r="L665" s="84" t="str">
        <f>IF(AND(ISNUMBER(I676),ISNUMBER(H676)),"OK","")</f>
        <v/>
      </c>
      <c r="M665" s="194"/>
    </row>
    <row r="666" spans="1:13">
      <c r="A666" s="79" t="str">
        <f>IF(B666="Code",1+MAX(A$5:A665),"")</f>
        <v/>
      </c>
      <c r="B666" s="87">
        <f>VLOOKUP(A665,BasicHeadings,2,0)</f>
        <v>1105521</v>
      </c>
      <c r="C666" s="88"/>
      <c r="D666" s="87" t="str">
        <f>VLOOKUP(B666,Step1EN,2,0)</f>
        <v>Small tools and miscellaneous accessories</v>
      </c>
      <c r="E666" s="83">
        <v>1</v>
      </c>
      <c r="F666" s="16" t="str">
        <f>"Expenditure Value for "&amp;LatestYear</f>
        <v>Expenditure Value for 2009</v>
      </c>
      <c r="G666" s="16" t="s">
        <v>331</v>
      </c>
      <c r="H666" s="17">
        <f>LatestYear</f>
        <v>2009</v>
      </c>
      <c r="I666" s="17">
        <f>VLOOKUP(B666,LastYearEstimates,3,0)</f>
        <v>0</v>
      </c>
      <c r="J666" s="17" t="str">
        <f>Currency_Unit</f>
        <v>Ficty</v>
      </c>
      <c r="K666" s="83"/>
      <c r="L666" s="89"/>
      <c r="M666" s="16"/>
    </row>
    <row r="667" spans="1:13">
      <c r="A667" s="79" t="str">
        <f>IF(B667="Code",1+MAX(A$5:A666),"")</f>
        <v/>
      </c>
      <c r="B667" s="90"/>
      <c r="C667" s="91" t="s">
        <v>307</v>
      </c>
      <c r="D667" s="90"/>
      <c r="E667" s="83">
        <v>2</v>
      </c>
      <c r="F667" s="16"/>
      <c r="G667" s="16"/>
      <c r="H667" s="17"/>
      <c r="I667" s="17"/>
      <c r="J667" s="17" t="s">
        <v>317</v>
      </c>
      <c r="K667" s="83"/>
      <c r="L667" s="89"/>
      <c r="M667" s="16"/>
    </row>
    <row r="668" spans="1:13" ht="13.5" customHeight="1">
      <c r="A668" s="79" t="str">
        <f>IF(B668="Code",1+MAX(A$5:A667),"")</f>
        <v/>
      </c>
      <c r="B668" s="92"/>
      <c r="C668" s="211" t="s">
        <v>356</v>
      </c>
      <c r="D668" s="212"/>
      <c r="E668" s="83">
        <v>3</v>
      </c>
      <c r="F668" s="16"/>
      <c r="G668" s="16"/>
      <c r="H668" s="17"/>
      <c r="I668" s="18"/>
      <c r="J668" s="17" t="s">
        <v>317</v>
      </c>
      <c r="K668" s="83"/>
      <c r="L668" s="89"/>
      <c r="M668" s="16"/>
    </row>
    <row r="669" spans="1:13">
      <c r="A669" s="79" t="str">
        <f>IF(B669="Code",1+MAX(A$5:A668),"")</f>
        <v/>
      </c>
      <c r="B669" s="93"/>
      <c r="C669" s="213"/>
      <c r="D669" s="214"/>
      <c r="E669" s="83">
        <v>4</v>
      </c>
      <c r="F669" s="16"/>
      <c r="G669" s="16"/>
      <c r="H669" s="17"/>
      <c r="I669" s="17"/>
      <c r="J669" s="17" t="s">
        <v>317</v>
      </c>
      <c r="K669" s="83"/>
      <c r="L669" s="89"/>
      <c r="M669" s="16"/>
    </row>
    <row r="670" spans="1:13">
      <c r="A670" s="79" t="str">
        <f>IF(B670="Code",1+MAX(A$5:A669),"")</f>
        <v/>
      </c>
      <c r="B670" s="95" t="s">
        <v>355</v>
      </c>
      <c r="C670" s="109"/>
      <c r="D670" s="96" t="str">
        <f>IF(ISNUMBER(C670),VLOOKUP(C670,Approaches,2,0),"")</f>
        <v/>
      </c>
      <c r="E670" s="83">
        <v>5</v>
      </c>
      <c r="F670" s="16"/>
      <c r="G670" s="17"/>
      <c r="H670" s="110"/>
      <c r="I670" s="19"/>
      <c r="J670" s="17" t="s">
        <v>317</v>
      </c>
      <c r="K670" s="94"/>
      <c r="L670" s="89"/>
      <c r="M670" s="16"/>
    </row>
    <row r="671" spans="1:13">
      <c r="B671" s="95" t="s">
        <v>355</v>
      </c>
      <c r="C671" s="109"/>
      <c r="D671" s="93" t="str">
        <f>IF(ISNUMBER(C671),VLOOKUP(C671,Approaches,2,0),"")</f>
        <v/>
      </c>
      <c r="E671" s="83">
        <v>6</v>
      </c>
      <c r="F671" s="16"/>
      <c r="G671" s="17"/>
      <c r="H671" s="110"/>
      <c r="I671" s="19"/>
      <c r="J671" s="17"/>
      <c r="K671" s="94"/>
      <c r="L671" s="89"/>
      <c r="M671" s="16"/>
    </row>
    <row r="672" spans="1:13">
      <c r="B672" s="95" t="s">
        <v>355</v>
      </c>
      <c r="C672" s="109"/>
      <c r="D672" s="93" t="str">
        <f>IF(ISNUMBER(C672),VLOOKUP(C672,Approaches,2,0),"")</f>
        <v/>
      </c>
      <c r="E672" s="83">
        <v>7</v>
      </c>
      <c r="F672" s="16"/>
      <c r="G672" s="17"/>
      <c r="H672" s="110"/>
      <c r="I672" s="19"/>
      <c r="J672" s="17"/>
      <c r="K672" s="94"/>
      <c r="L672" s="89"/>
      <c r="M672" s="16"/>
    </row>
    <row r="673" spans="1:13">
      <c r="B673" s="95" t="s">
        <v>355</v>
      </c>
      <c r="C673" s="109"/>
      <c r="D673" s="93" t="str">
        <f>IF(ISNUMBER(C673),VLOOKUP(C673,Approaches,2,0),"")</f>
        <v/>
      </c>
      <c r="E673" s="83">
        <v>8</v>
      </c>
      <c r="F673" s="16"/>
      <c r="G673" s="17"/>
      <c r="H673" s="110"/>
      <c r="I673" s="19"/>
      <c r="J673" s="17"/>
      <c r="K673" s="94"/>
      <c r="L673" s="89"/>
      <c r="M673" s="16"/>
    </row>
    <row r="674" spans="1:13">
      <c r="B674" s="95" t="s">
        <v>355</v>
      </c>
      <c r="C674" s="109"/>
      <c r="D674" s="97" t="str">
        <f>IF(ISNUMBER(C674),VLOOKUP(C674,Approaches,2,0),"")</f>
        <v/>
      </c>
      <c r="E674" s="83">
        <v>9</v>
      </c>
      <c r="F674" s="16"/>
      <c r="G674" s="17"/>
      <c r="H674" s="110"/>
      <c r="I674" s="19"/>
      <c r="J674" s="17"/>
      <c r="K674" s="94"/>
      <c r="L674" s="89"/>
      <c r="M674" s="16"/>
    </row>
    <row r="675" spans="1:13" ht="14.25" thickBot="1">
      <c r="B675" s="98"/>
      <c r="C675" s="98"/>
      <c r="D675" s="93"/>
      <c r="E675" s="83">
        <v>10</v>
      </c>
      <c r="F675" s="16"/>
      <c r="G675" s="17"/>
      <c r="H675" s="110"/>
      <c r="I675" s="20"/>
      <c r="J675" s="17"/>
      <c r="K675" s="94"/>
      <c r="L675" s="89"/>
      <c r="M675" s="16"/>
    </row>
    <row r="676" spans="1:13" ht="14.25" thickBot="1">
      <c r="A676" s="79" t="str">
        <f>IF(B676="Code",1+MAX(A$5:A670),"")</f>
        <v/>
      </c>
      <c r="B676" s="99"/>
      <c r="C676" s="99"/>
      <c r="D676" s="99"/>
      <c r="E676" s="100"/>
      <c r="F676" s="101"/>
      <c r="G676" s="99" t="s">
        <v>259</v>
      </c>
      <c r="H676" s="102">
        <f>B666</f>
        <v>1105521</v>
      </c>
      <c r="I676" s="111"/>
      <c r="J676" s="100" t="s">
        <v>317</v>
      </c>
      <c r="K676" s="100"/>
      <c r="L676" s="100"/>
      <c r="M676" s="100"/>
    </row>
    <row r="677" spans="1:13" ht="14.25" thickBot="1">
      <c r="A677" s="79">
        <f>IF(B677="Code",1+MAX(A$5:A676),"")</f>
        <v>57</v>
      </c>
      <c r="B677" s="80" t="s">
        <v>254</v>
      </c>
      <c r="C677" s="80"/>
      <c r="D677" s="81" t="s">
        <v>255</v>
      </c>
      <c r="E677" s="193"/>
      <c r="F677" s="81" t="s">
        <v>256</v>
      </c>
      <c r="G677" s="81" t="s">
        <v>257</v>
      </c>
      <c r="H677" s="82" t="s">
        <v>253</v>
      </c>
      <c r="I677" s="82" t="s">
        <v>258</v>
      </c>
      <c r="J677" s="82" t="s">
        <v>316</v>
      </c>
      <c r="K677" s="83"/>
      <c r="L677" s="84" t="str">
        <f>IF(AND(ISNUMBER(I688),ISNUMBER(H688)),"OK","")</f>
        <v/>
      </c>
      <c r="M677" s="194"/>
    </row>
    <row r="678" spans="1:13">
      <c r="A678" s="79" t="str">
        <f>IF(B678="Code",1+MAX(A$5:A677),"")</f>
        <v/>
      </c>
      <c r="B678" s="87">
        <f>VLOOKUP(A677,BasicHeadings,2,0)</f>
        <v>1105611</v>
      </c>
      <c r="C678" s="88"/>
      <c r="D678" s="87" t="str">
        <f>VLOOKUP(B678,Step1EN,2,0)</f>
        <v>Non-durable household goods</v>
      </c>
      <c r="E678" s="83">
        <v>1</v>
      </c>
      <c r="F678" s="16" t="str">
        <f>"Expenditure Value for "&amp;LatestYear</f>
        <v>Expenditure Value for 2009</v>
      </c>
      <c r="G678" s="16" t="s">
        <v>331</v>
      </c>
      <c r="H678" s="17">
        <f>LatestYear</f>
        <v>2009</v>
      </c>
      <c r="I678" s="17">
        <f>VLOOKUP(B678,LastYearEstimates,3,0)</f>
        <v>0</v>
      </c>
      <c r="J678" s="17" t="str">
        <f>Currency_Unit</f>
        <v>Ficty</v>
      </c>
      <c r="K678" s="83"/>
      <c r="L678" s="89"/>
      <c r="M678" s="16"/>
    </row>
    <row r="679" spans="1:13">
      <c r="A679" s="79" t="str">
        <f>IF(B679="Code",1+MAX(A$5:A678),"")</f>
        <v/>
      </c>
      <c r="B679" s="90"/>
      <c r="C679" s="91" t="s">
        <v>307</v>
      </c>
      <c r="D679" s="90"/>
      <c r="E679" s="83">
        <v>2</v>
      </c>
      <c r="F679" s="16"/>
      <c r="G679" s="16"/>
      <c r="H679" s="17"/>
      <c r="I679" s="17"/>
      <c r="J679" s="17" t="s">
        <v>317</v>
      </c>
      <c r="K679" s="83"/>
      <c r="L679" s="89"/>
      <c r="M679" s="16"/>
    </row>
    <row r="680" spans="1:13" ht="13.5" customHeight="1">
      <c r="A680" s="79" t="str">
        <f>IF(B680="Code",1+MAX(A$5:A679),"")</f>
        <v/>
      </c>
      <c r="B680" s="92"/>
      <c r="C680" s="211" t="s">
        <v>356</v>
      </c>
      <c r="D680" s="212"/>
      <c r="E680" s="83">
        <v>3</v>
      </c>
      <c r="F680" s="16"/>
      <c r="G680" s="16"/>
      <c r="H680" s="17"/>
      <c r="I680" s="18"/>
      <c r="J680" s="17" t="s">
        <v>317</v>
      </c>
      <c r="K680" s="83"/>
      <c r="L680" s="89"/>
      <c r="M680" s="16"/>
    </row>
    <row r="681" spans="1:13">
      <c r="A681" s="79" t="str">
        <f>IF(B681="Code",1+MAX(A$5:A680),"")</f>
        <v/>
      </c>
      <c r="B681" s="93"/>
      <c r="C681" s="213"/>
      <c r="D681" s="214"/>
      <c r="E681" s="83">
        <v>4</v>
      </c>
      <c r="F681" s="16"/>
      <c r="G681" s="16"/>
      <c r="H681" s="17"/>
      <c r="I681" s="17"/>
      <c r="J681" s="17" t="s">
        <v>317</v>
      </c>
      <c r="K681" s="83"/>
      <c r="L681" s="89"/>
      <c r="M681" s="16"/>
    </row>
    <row r="682" spans="1:13">
      <c r="A682" s="79" t="str">
        <f>IF(B682="Code",1+MAX(A$5:A681),"")</f>
        <v/>
      </c>
      <c r="B682" s="95" t="s">
        <v>355</v>
      </c>
      <c r="C682" s="109"/>
      <c r="D682" s="96" t="str">
        <f>IF(ISNUMBER(C682),VLOOKUP(C682,Approaches,2,0),"")</f>
        <v/>
      </c>
      <c r="E682" s="83">
        <v>5</v>
      </c>
      <c r="F682" s="16"/>
      <c r="G682" s="17"/>
      <c r="H682" s="110"/>
      <c r="I682" s="19"/>
      <c r="J682" s="17" t="s">
        <v>317</v>
      </c>
      <c r="K682" s="94"/>
      <c r="L682" s="89"/>
      <c r="M682" s="16"/>
    </row>
    <row r="683" spans="1:13">
      <c r="B683" s="95" t="s">
        <v>355</v>
      </c>
      <c r="C683" s="109"/>
      <c r="D683" s="93" t="str">
        <f>IF(ISNUMBER(C683),VLOOKUP(C683,Approaches,2,0),"")</f>
        <v/>
      </c>
      <c r="E683" s="83">
        <v>6</v>
      </c>
      <c r="F683" s="16"/>
      <c r="G683" s="17"/>
      <c r="H683" s="110"/>
      <c r="I683" s="19"/>
      <c r="J683" s="17"/>
      <c r="K683" s="94"/>
      <c r="L683" s="89"/>
      <c r="M683" s="16"/>
    </row>
    <row r="684" spans="1:13">
      <c r="B684" s="95" t="s">
        <v>355</v>
      </c>
      <c r="C684" s="109"/>
      <c r="D684" s="93" t="str">
        <f>IF(ISNUMBER(C684),VLOOKUP(C684,Approaches,2,0),"")</f>
        <v/>
      </c>
      <c r="E684" s="83">
        <v>7</v>
      </c>
      <c r="F684" s="16"/>
      <c r="G684" s="17"/>
      <c r="H684" s="110"/>
      <c r="I684" s="19"/>
      <c r="J684" s="17"/>
      <c r="K684" s="94"/>
      <c r="L684" s="89"/>
      <c r="M684" s="16"/>
    </row>
    <row r="685" spans="1:13">
      <c r="B685" s="95" t="s">
        <v>355</v>
      </c>
      <c r="C685" s="109"/>
      <c r="D685" s="93" t="str">
        <f>IF(ISNUMBER(C685),VLOOKUP(C685,Approaches,2,0),"")</f>
        <v/>
      </c>
      <c r="E685" s="83">
        <v>8</v>
      </c>
      <c r="F685" s="16"/>
      <c r="G685" s="17"/>
      <c r="H685" s="110"/>
      <c r="I685" s="19"/>
      <c r="J685" s="17"/>
      <c r="K685" s="94"/>
      <c r="L685" s="89"/>
      <c r="M685" s="16"/>
    </row>
    <row r="686" spans="1:13">
      <c r="B686" s="95" t="s">
        <v>355</v>
      </c>
      <c r="C686" s="109"/>
      <c r="D686" s="97" t="str">
        <f>IF(ISNUMBER(C686),VLOOKUP(C686,Approaches,2,0),"")</f>
        <v/>
      </c>
      <c r="E686" s="83">
        <v>9</v>
      </c>
      <c r="F686" s="16"/>
      <c r="G686" s="17"/>
      <c r="H686" s="110"/>
      <c r="I686" s="19"/>
      <c r="J686" s="17"/>
      <c r="K686" s="94"/>
      <c r="L686" s="89"/>
      <c r="M686" s="16"/>
    </row>
    <row r="687" spans="1:13" ht="14.25" thickBot="1">
      <c r="B687" s="98"/>
      <c r="C687" s="98"/>
      <c r="D687" s="93"/>
      <c r="E687" s="83">
        <v>10</v>
      </c>
      <c r="F687" s="16"/>
      <c r="G687" s="17"/>
      <c r="H687" s="110"/>
      <c r="I687" s="20"/>
      <c r="J687" s="17"/>
      <c r="K687" s="94"/>
      <c r="L687" s="89"/>
      <c r="M687" s="16"/>
    </row>
    <row r="688" spans="1:13" ht="14.25" thickBot="1">
      <c r="A688" s="79" t="str">
        <f>IF(B688="Code",1+MAX(A$5:A682),"")</f>
        <v/>
      </c>
      <c r="B688" s="99"/>
      <c r="C688" s="99"/>
      <c r="D688" s="99"/>
      <c r="E688" s="100"/>
      <c r="F688" s="101"/>
      <c r="G688" s="99" t="s">
        <v>259</v>
      </c>
      <c r="H688" s="102">
        <f>B678</f>
        <v>1105611</v>
      </c>
      <c r="I688" s="111"/>
      <c r="J688" s="100" t="s">
        <v>317</v>
      </c>
      <c r="K688" s="100"/>
      <c r="L688" s="100"/>
      <c r="M688" s="100"/>
    </row>
    <row r="689" spans="1:13" ht="14.25" thickBot="1">
      <c r="A689" s="79">
        <f>IF(B689="Code",1+MAX(A$5:A688),"")</f>
        <v>58</v>
      </c>
      <c r="B689" s="80" t="s">
        <v>254</v>
      </c>
      <c r="C689" s="80"/>
      <c r="D689" s="81" t="s">
        <v>255</v>
      </c>
      <c r="E689" s="193"/>
      <c r="F689" s="81" t="s">
        <v>256</v>
      </c>
      <c r="G689" s="81" t="s">
        <v>257</v>
      </c>
      <c r="H689" s="82" t="s">
        <v>253</v>
      </c>
      <c r="I689" s="82" t="s">
        <v>258</v>
      </c>
      <c r="J689" s="82" t="s">
        <v>316</v>
      </c>
      <c r="K689" s="83"/>
      <c r="L689" s="84" t="str">
        <f>IF(AND(ISNUMBER(I700),ISNUMBER(H700)),"OK","")</f>
        <v/>
      </c>
      <c r="M689" s="194"/>
    </row>
    <row r="690" spans="1:13">
      <c r="A690" s="79" t="str">
        <f>IF(B690="Code",1+MAX(A$5:A689),"")</f>
        <v/>
      </c>
      <c r="B690" s="87">
        <f>VLOOKUP(A689,BasicHeadings,2,0)</f>
        <v>1105621</v>
      </c>
      <c r="C690" s="88"/>
      <c r="D690" s="87" t="str">
        <f>VLOOKUP(B690,Step1EN,2,0)</f>
        <v>Domestic services</v>
      </c>
      <c r="E690" s="83">
        <v>1</v>
      </c>
      <c r="F690" s="16" t="str">
        <f>"Expenditure Value for "&amp;LatestYear</f>
        <v>Expenditure Value for 2009</v>
      </c>
      <c r="G690" s="16" t="s">
        <v>331</v>
      </c>
      <c r="H690" s="17">
        <f>LatestYear</f>
        <v>2009</v>
      </c>
      <c r="I690" s="17">
        <f>VLOOKUP(B690,LastYearEstimates,3,0)</f>
        <v>0</v>
      </c>
      <c r="J690" s="17" t="str">
        <f>Currency_Unit</f>
        <v>Ficty</v>
      </c>
      <c r="K690" s="83"/>
      <c r="L690" s="89"/>
      <c r="M690" s="16"/>
    </row>
    <row r="691" spans="1:13">
      <c r="A691" s="79" t="str">
        <f>IF(B691="Code",1+MAX(A$5:A690),"")</f>
        <v/>
      </c>
      <c r="B691" s="90"/>
      <c r="C691" s="91" t="s">
        <v>307</v>
      </c>
      <c r="D691" s="90"/>
      <c r="E691" s="83">
        <v>2</v>
      </c>
      <c r="F691" s="16"/>
      <c r="G691" s="16"/>
      <c r="H691" s="17"/>
      <c r="I691" s="17"/>
      <c r="J691" s="17" t="s">
        <v>317</v>
      </c>
      <c r="K691" s="83"/>
      <c r="L691" s="89"/>
      <c r="M691" s="16"/>
    </row>
    <row r="692" spans="1:13" ht="13.5" customHeight="1">
      <c r="A692" s="79" t="str">
        <f>IF(B692="Code",1+MAX(A$5:A691),"")</f>
        <v/>
      </c>
      <c r="B692" s="92"/>
      <c r="C692" s="211" t="s">
        <v>356</v>
      </c>
      <c r="D692" s="212"/>
      <c r="E692" s="83">
        <v>3</v>
      </c>
      <c r="F692" s="16"/>
      <c r="G692" s="16"/>
      <c r="H692" s="17"/>
      <c r="I692" s="18"/>
      <c r="J692" s="17" t="s">
        <v>317</v>
      </c>
      <c r="K692" s="83"/>
      <c r="L692" s="89"/>
      <c r="M692" s="16"/>
    </row>
    <row r="693" spans="1:13">
      <c r="A693" s="79" t="str">
        <f>IF(B693="Code",1+MAX(A$5:A692),"")</f>
        <v/>
      </c>
      <c r="B693" s="93"/>
      <c r="C693" s="213"/>
      <c r="D693" s="214"/>
      <c r="E693" s="83">
        <v>4</v>
      </c>
      <c r="F693" s="16"/>
      <c r="G693" s="16"/>
      <c r="H693" s="17"/>
      <c r="I693" s="17"/>
      <c r="J693" s="17" t="s">
        <v>317</v>
      </c>
      <c r="K693" s="83"/>
      <c r="L693" s="89"/>
      <c r="M693" s="16"/>
    </row>
    <row r="694" spans="1:13">
      <c r="A694" s="79" t="str">
        <f>IF(B694="Code",1+MAX(A$5:A693),"")</f>
        <v/>
      </c>
      <c r="B694" s="95" t="s">
        <v>355</v>
      </c>
      <c r="C694" s="109"/>
      <c r="D694" s="96" t="str">
        <f>IF(ISNUMBER(C694),VLOOKUP(C694,Approaches,2,0),"")</f>
        <v/>
      </c>
      <c r="E694" s="83">
        <v>5</v>
      </c>
      <c r="F694" s="16"/>
      <c r="G694" s="17"/>
      <c r="H694" s="110"/>
      <c r="I694" s="19"/>
      <c r="J694" s="17" t="s">
        <v>317</v>
      </c>
      <c r="K694" s="94"/>
      <c r="L694" s="89"/>
      <c r="M694" s="16"/>
    </row>
    <row r="695" spans="1:13">
      <c r="B695" s="95" t="s">
        <v>355</v>
      </c>
      <c r="C695" s="109"/>
      <c r="D695" s="93" t="str">
        <f>IF(ISNUMBER(C695),VLOOKUP(C695,Approaches,2,0),"")</f>
        <v/>
      </c>
      <c r="E695" s="83">
        <v>6</v>
      </c>
      <c r="F695" s="16"/>
      <c r="G695" s="17"/>
      <c r="H695" s="110"/>
      <c r="I695" s="19"/>
      <c r="J695" s="17"/>
      <c r="K695" s="94"/>
      <c r="L695" s="89"/>
      <c r="M695" s="16"/>
    </row>
    <row r="696" spans="1:13">
      <c r="B696" s="95" t="s">
        <v>355</v>
      </c>
      <c r="C696" s="109"/>
      <c r="D696" s="93" t="str">
        <f>IF(ISNUMBER(C696),VLOOKUP(C696,Approaches,2,0),"")</f>
        <v/>
      </c>
      <c r="E696" s="83">
        <v>7</v>
      </c>
      <c r="F696" s="16"/>
      <c r="G696" s="17"/>
      <c r="H696" s="110"/>
      <c r="I696" s="19"/>
      <c r="J696" s="17"/>
      <c r="K696" s="94"/>
      <c r="L696" s="89"/>
      <c r="M696" s="16"/>
    </row>
    <row r="697" spans="1:13">
      <c r="B697" s="95" t="s">
        <v>355</v>
      </c>
      <c r="C697" s="109"/>
      <c r="D697" s="93" t="str">
        <f>IF(ISNUMBER(C697),VLOOKUP(C697,Approaches,2,0),"")</f>
        <v/>
      </c>
      <c r="E697" s="83">
        <v>8</v>
      </c>
      <c r="F697" s="16"/>
      <c r="G697" s="17"/>
      <c r="H697" s="110"/>
      <c r="I697" s="19"/>
      <c r="J697" s="17"/>
      <c r="K697" s="94"/>
      <c r="L697" s="89"/>
      <c r="M697" s="16"/>
    </row>
    <row r="698" spans="1:13">
      <c r="B698" s="95" t="s">
        <v>355</v>
      </c>
      <c r="C698" s="109"/>
      <c r="D698" s="97" t="str">
        <f>IF(ISNUMBER(C698),VLOOKUP(C698,Approaches,2,0),"")</f>
        <v/>
      </c>
      <c r="E698" s="83">
        <v>9</v>
      </c>
      <c r="F698" s="16"/>
      <c r="G698" s="17"/>
      <c r="H698" s="110"/>
      <c r="I698" s="19"/>
      <c r="J698" s="17"/>
      <c r="K698" s="94"/>
      <c r="L698" s="89"/>
      <c r="M698" s="16"/>
    </row>
    <row r="699" spans="1:13" ht="14.25" thickBot="1">
      <c r="B699" s="98"/>
      <c r="C699" s="98"/>
      <c r="D699" s="93"/>
      <c r="E699" s="83">
        <v>10</v>
      </c>
      <c r="F699" s="16"/>
      <c r="G699" s="17"/>
      <c r="H699" s="110"/>
      <c r="I699" s="20"/>
      <c r="J699" s="17"/>
      <c r="K699" s="94"/>
      <c r="L699" s="89"/>
      <c r="M699" s="16"/>
    </row>
    <row r="700" spans="1:13" ht="14.25" thickBot="1">
      <c r="A700" s="79" t="str">
        <f>IF(B700="Code",1+MAX(A$5:A694),"")</f>
        <v/>
      </c>
      <c r="B700" s="99"/>
      <c r="C700" s="99"/>
      <c r="D700" s="99"/>
      <c r="E700" s="100"/>
      <c r="F700" s="101"/>
      <c r="G700" s="99" t="s">
        <v>259</v>
      </c>
      <c r="H700" s="102">
        <f>B690</f>
        <v>1105621</v>
      </c>
      <c r="I700" s="111"/>
      <c r="J700" s="100" t="s">
        <v>317</v>
      </c>
      <c r="K700" s="100"/>
      <c r="L700" s="100"/>
      <c r="M700" s="100"/>
    </row>
    <row r="701" spans="1:13" ht="14.25" thickBot="1">
      <c r="A701" s="79">
        <f>IF(B701="Code",1+MAX(A$5:A700),"")</f>
        <v>59</v>
      </c>
      <c r="B701" s="80" t="s">
        <v>254</v>
      </c>
      <c r="C701" s="80"/>
      <c r="D701" s="81" t="s">
        <v>255</v>
      </c>
      <c r="E701" s="193"/>
      <c r="F701" s="81" t="s">
        <v>256</v>
      </c>
      <c r="G701" s="81" t="s">
        <v>257</v>
      </c>
      <c r="H701" s="82" t="s">
        <v>253</v>
      </c>
      <c r="I701" s="82" t="s">
        <v>258</v>
      </c>
      <c r="J701" s="82" t="s">
        <v>316</v>
      </c>
      <c r="K701" s="83"/>
      <c r="L701" s="84" t="str">
        <f>IF(AND(ISNUMBER(I712),ISNUMBER(H712)),"OK","")</f>
        <v/>
      </c>
      <c r="M701" s="194"/>
    </row>
    <row r="702" spans="1:13">
      <c r="A702" s="79" t="str">
        <f>IF(B702="Code",1+MAX(A$5:A701),"")</f>
        <v/>
      </c>
      <c r="B702" s="87">
        <f>VLOOKUP(A701,BasicHeadings,2,0)</f>
        <v>1105622</v>
      </c>
      <c r="C702" s="88"/>
      <c r="D702" s="87" t="str">
        <f>VLOOKUP(B702,Step1EN,2,0)</f>
        <v>Household services</v>
      </c>
      <c r="E702" s="83">
        <v>1</v>
      </c>
      <c r="F702" s="16" t="str">
        <f>"Expenditure Value for "&amp;LatestYear</f>
        <v>Expenditure Value for 2009</v>
      </c>
      <c r="G702" s="16" t="s">
        <v>331</v>
      </c>
      <c r="H702" s="17">
        <f>LatestYear</f>
        <v>2009</v>
      </c>
      <c r="I702" s="17">
        <f>VLOOKUP(B702,LastYearEstimates,3,0)</f>
        <v>0</v>
      </c>
      <c r="J702" s="17" t="str">
        <f>Currency_Unit</f>
        <v>Ficty</v>
      </c>
      <c r="K702" s="83"/>
      <c r="L702" s="89"/>
      <c r="M702" s="16"/>
    </row>
    <row r="703" spans="1:13">
      <c r="A703" s="79" t="str">
        <f>IF(B703="Code",1+MAX(A$5:A702),"")</f>
        <v/>
      </c>
      <c r="B703" s="90"/>
      <c r="C703" s="91" t="s">
        <v>307</v>
      </c>
      <c r="D703" s="90"/>
      <c r="E703" s="83">
        <v>2</v>
      </c>
      <c r="F703" s="16"/>
      <c r="G703" s="16"/>
      <c r="H703" s="17"/>
      <c r="I703" s="17"/>
      <c r="J703" s="17" t="s">
        <v>317</v>
      </c>
      <c r="K703" s="83"/>
      <c r="L703" s="89"/>
      <c r="M703" s="16"/>
    </row>
    <row r="704" spans="1:13" ht="13.5" customHeight="1">
      <c r="A704" s="79" t="str">
        <f>IF(B704="Code",1+MAX(A$5:A703),"")</f>
        <v/>
      </c>
      <c r="B704" s="92"/>
      <c r="C704" s="211" t="s">
        <v>356</v>
      </c>
      <c r="D704" s="212"/>
      <c r="E704" s="83">
        <v>3</v>
      </c>
      <c r="F704" s="16"/>
      <c r="G704" s="16"/>
      <c r="H704" s="17"/>
      <c r="I704" s="18"/>
      <c r="J704" s="17" t="s">
        <v>317</v>
      </c>
      <c r="K704" s="83"/>
      <c r="L704" s="89"/>
      <c r="M704" s="16"/>
    </row>
    <row r="705" spans="1:13">
      <c r="A705" s="79" t="str">
        <f>IF(B705="Code",1+MAX(A$5:A704),"")</f>
        <v/>
      </c>
      <c r="B705" s="93"/>
      <c r="C705" s="213"/>
      <c r="D705" s="214"/>
      <c r="E705" s="83">
        <v>4</v>
      </c>
      <c r="F705" s="16"/>
      <c r="G705" s="16"/>
      <c r="H705" s="17"/>
      <c r="I705" s="17"/>
      <c r="J705" s="17" t="s">
        <v>317</v>
      </c>
      <c r="K705" s="83"/>
      <c r="L705" s="89"/>
      <c r="M705" s="16"/>
    </row>
    <row r="706" spans="1:13">
      <c r="A706" s="79" t="str">
        <f>IF(B706="Code",1+MAX(A$5:A705),"")</f>
        <v/>
      </c>
      <c r="B706" s="95" t="s">
        <v>355</v>
      </c>
      <c r="C706" s="109"/>
      <c r="D706" s="96" t="str">
        <f>IF(ISNUMBER(C706),VLOOKUP(C706,Approaches,2,0),"")</f>
        <v/>
      </c>
      <c r="E706" s="83">
        <v>5</v>
      </c>
      <c r="F706" s="16"/>
      <c r="G706" s="17"/>
      <c r="H706" s="110"/>
      <c r="I706" s="19"/>
      <c r="J706" s="17" t="s">
        <v>317</v>
      </c>
      <c r="K706" s="94"/>
      <c r="L706" s="89"/>
      <c r="M706" s="16"/>
    </row>
    <row r="707" spans="1:13">
      <c r="B707" s="95" t="s">
        <v>355</v>
      </c>
      <c r="C707" s="109"/>
      <c r="D707" s="93" t="str">
        <f>IF(ISNUMBER(C707),VLOOKUP(C707,Approaches,2,0),"")</f>
        <v/>
      </c>
      <c r="E707" s="83">
        <v>6</v>
      </c>
      <c r="F707" s="16"/>
      <c r="G707" s="17"/>
      <c r="H707" s="110"/>
      <c r="I707" s="19"/>
      <c r="J707" s="17"/>
      <c r="K707" s="94"/>
      <c r="L707" s="89"/>
      <c r="M707" s="16"/>
    </row>
    <row r="708" spans="1:13">
      <c r="B708" s="95" t="s">
        <v>355</v>
      </c>
      <c r="C708" s="109"/>
      <c r="D708" s="93" t="str">
        <f>IF(ISNUMBER(C708),VLOOKUP(C708,Approaches,2,0),"")</f>
        <v/>
      </c>
      <c r="E708" s="83">
        <v>7</v>
      </c>
      <c r="F708" s="16"/>
      <c r="G708" s="17"/>
      <c r="H708" s="110"/>
      <c r="I708" s="19"/>
      <c r="J708" s="17"/>
      <c r="K708" s="94"/>
      <c r="L708" s="89"/>
      <c r="M708" s="16"/>
    </row>
    <row r="709" spans="1:13">
      <c r="B709" s="95" t="s">
        <v>355</v>
      </c>
      <c r="C709" s="109"/>
      <c r="D709" s="93" t="str">
        <f>IF(ISNUMBER(C709),VLOOKUP(C709,Approaches,2,0),"")</f>
        <v/>
      </c>
      <c r="E709" s="83">
        <v>8</v>
      </c>
      <c r="F709" s="16"/>
      <c r="G709" s="17"/>
      <c r="H709" s="110"/>
      <c r="I709" s="19"/>
      <c r="J709" s="17"/>
      <c r="K709" s="94"/>
      <c r="L709" s="89"/>
      <c r="M709" s="16"/>
    </row>
    <row r="710" spans="1:13">
      <c r="B710" s="95" t="s">
        <v>355</v>
      </c>
      <c r="C710" s="109"/>
      <c r="D710" s="97" t="str">
        <f>IF(ISNUMBER(C710),VLOOKUP(C710,Approaches,2,0),"")</f>
        <v/>
      </c>
      <c r="E710" s="83">
        <v>9</v>
      </c>
      <c r="F710" s="16"/>
      <c r="G710" s="17"/>
      <c r="H710" s="110"/>
      <c r="I710" s="19"/>
      <c r="J710" s="17"/>
      <c r="K710" s="94"/>
      <c r="L710" s="89"/>
      <c r="M710" s="16"/>
    </row>
    <row r="711" spans="1:13" ht="14.25" thickBot="1">
      <c r="B711" s="98"/>
      <c r="C711" s="98"/>
      <c r="D711" s="93"/>
      <c r="E711" s="83">
        <v>10</v>
      </c>
      <c r="F711" s="16"/>
      <c r="G711" s="17"/>
      <c r="H711" s="110"/>
      <c r="I711" s="20"/>
      <c r="J711" s="17"/>
      <c r="K711" s="94"/>
      <c r="L711" s="89"/>
      <c r="M711" s="16"/>
    </row>
    <row r="712" spans="1:13" ht="14.25" thickBot="1">
      <c r="A712" s="79" t="str">
        <f>IF(B712="Code",1+MAX(A$5:A706),"")</f>
        <v/>
      </c>
      <c r="B712" s="99"/>
      <c r="C712" s="99"/>
      <c r="D712" s="99"/>
      <c r="E712" s="100"/>
      <c r="F712" s="101"/>
      <c r="G712" s="99" t="s">
        <v>259</v>
      </c>
      <c r="H712" s="102">
        <f>B702</f>
        <v>1105622</v>
      </c>
      <c r="I712" s="111"/>
      <c r="J712" s="100" t="s">
        <v>317</v>
      </c>
      <c r="K712" s="100"/>
      <c r="L712" s="100"/>
      <c r="M712" s="100"/>
    </row>
    <row r="713" spans="1:13" ht="14.25" thickBot="1">
      <c r="A713" s="79">
        <f>IF(B713="Code",1+MAX(A$5:A712),"")</f>
        <v>60</v>
      </c>
      <c r="B713" s="80" t="s">
        <v>254</v>
      </c>
      <c r="C713" s="80"/>
      <c r="D713" s="81" t="s">
        <v>255</v>
      </c>
      <c r="E713" s="193"/>
      <c r="F713" s="81" t="s">
        <v>256</v>
      </c>
      <c r="G713" s="81" t="s">
        <v>257</v>
      </c>
      <c r="H713" s="82" t="s">
        <v>253</v>
      </c>
      <c r="I713" s="82" t="s">
        <v>258</v>
      </c>
      <c r="J713" s="82" t="s">
        <v>316</v>
      </c>
      <c r="K713" s="83"/>
      <c r="L713" s="84" t="str">
        <f>IF(AND(ISNUMBER(I724),ISNUMBER(H724)),"OK","")</f>
        <v/>
      </c>
      <c r="M713" s="194"/>
    </row>
    <row r="714" spans="1:13">
      <c r="A714" s="79" t="str">
        <f>IF(B714="Code",1+MAX(A$5:A713),"")</f>
        <v/>
      </c>
      <c r="B714" s="87">
        <f>VLOOKUP(A713,BasicHeadings,2,0)</f>
        <v>1106111</v>
      </c>
      <c r="C714" s="88"/>
      <c r="D714" s="87" t="str">
        <f>VLOOKUP(B714,Step1EN,2,0)</f>
        <v>Pharmaceutical products</v>
      </c>
      <c r="E714" s="83">
        <v>1</v>
      </c>
      <c r="F714" s="16" t="str">
        <f>"Expenditure Value for "&amp;LatestYear</f>
        <v>Expenditure Value for 2009</v>
      </c>
      <c r="G714" s="16" t="s">
        <v>331</v>
      </c>
      <c r="H714" s="17">
        <f>LatestYear</f>
        <v>2009</v>
      </c>
      <c r="I714" s="17">
        <f>VLOOKUP(B714,LastYearEstimates,3,0)</f>
        <v>0</v>
      </c>
      <c r="J714" s="17" t="str">
        <f>Currency_Unit</f>
        <v>Ficty</v>
      </c>
      <c r="K714" s="83"/>
      <c r="L714" s="89"/>
      <c r="M714" s="16"/>
    </row>
    <row r="715" spans="1:13">
      <c r="A715" s="79" t="str">
        <f>IF(B715="Code",1+MAX(A$5:A714),"")</f>
        <v/>
      </c>
      <c r="B715" s="90"/>
      <c r="C715" s="91" t="s">
        <v>307</v>
      </c>
      <c r="D715" s="90"/>
      <c r="E715" s="83">
        <v>2</v>
      </c>
      <c r="F715" s="16"/>
      <c r="G715" s="16"/>
      <c r="H715" s="17"/>
      <c r="I715" s="17"/>
      <c r="J715" s="17" t="s">
        <v>317</v>
      </c>
      <c r="K715" s="83"/>
      <c r="L715" s="89"/>
      <c r="M715" s="16"/>
    </row>
    <row r="716" spans="1:13" ht="13.5" customHeight="1">
      <c r="A716" s="79" t="str">
        <f>IF(B716="Code",1+MAX(A$5:A715),"")</f>
        <v/>
      </c>
      <c r="B716" s="92"/>
      <c r="C716" s="211" t="s">
        <v>356</v>
      </c>
      <c r="D716" s="212"/>
      <c r="E716" s="83">
        <v>3</v>
      </c>
      <c r="F716" s="16"/>
      <c r="G716" s="16"/>
      <c r="H716" s="17"/>
      <c r="I716" s="18"/>
      <c r="J716" s="17" t="s">
        <v>317</v>
      </c>
      <c r="K716" s="83"/>
      <c r="L716" s="89"/>
      <c r="M716" s="16"/>
    </row>
    <row r="717" spans="1:13">
      <c r="A717" s="79" t="str">
        <f>IF(B717="Code",1+MAX(A$5:A716),"")</f>
        <v/>
      </c>
      <c r="B717" s="93"/>
      <c r="C717" s="213"/>
      <c r="D717" s="214"/>
      <c r="E717" s="83">
        <v>4</v>
      </c>
      <c r="F717" s="16"/>
      <c r="G717" s="16"/>
      <c r="H717" s="17"/>
      <c r="I717" s="17"/>
      <c r="J717" s="17" t="s">
        <v>317</v>
      </c>
      <c r="K717" s="83"/>
      <c r="L717" s="89"/>
      <c r="M717" s="16"/>
    </row>
    <row r="718" spans="1:13">
      <c r="A718" s="79" t="str">
        <f>IF(B718="Code",1+MAX(A$5:A717),"")</f>
        <v/>
      </c>
      <c r="B718" s="95" t="s">
        <v>355</v>
      </c>
      <c r="C718" s="109"/>
      <c r="D718" s="96" t="str">
        <f>IF(ISNUMBER(C718),VLOOKUP(C718,Approaches,2,0),"")</f>
        <v/>
      </c>
      <c r="E718" s="83">
        <v>5</v>
      </c>
      <c r="F718" s="16"/>
      <c r="G718" s="17"/>
      <c r="H718" s="110"/>
      <c r="I718" s="19"/>
      <c r="J718" s="17" t="s">
        <v>317</v>
      </c>
      <c r="K718" s="94"/>
      <c r="L718" s="89"/>
      <c r="M718" s="16"/>
    </row>
    <row r="719" spans="1:13">
      <c r="B719" s="95" t="s">
        <v>355</v>
      </c>
      <c r="C719" s="109"/>
      <c r="D719" s="93" t="str">
        <f>IF(ISNUMBER(C719),VLOOKUP(C719,Approaches,2,0),"")</f>
        <v/>
      </c>
      <c r="E719" s="83">
        <v>6</v>
      </c>
      <c r="F719" s="16"/>
      <c r="G719" s="17"/>
      <c r="H719" s="110"/>
      <c r="I719" s="19"/>
      <c r="J719" s="17"/>
      <c r="K719" s="94"/>
      <c r="L719" s="89"/>
      <c r="M719" s="16"/>
    </row>
    <row r="720" spans="1:13">
      <c r="B720" s="95" t="s">
        <v>355</v>
      </c>
      <c r="C720" s="109"/>
      <c r="D720" s="93" t="str">
        <f>IF(ISNUMBER(C720),VLOOKUP(C720,Approaches,2,0),"")</f>
        <v/>
      </c>
      <c r="E720" s="83">
        <v>7</v>
      </c>
      <c r="F720" s="16"/>
      <c r="G720" s="17"/>
      <c r="H720" s="110"/>
      <c r="I720" s="19"/>
      <c r="J720" s="17"/>
      <c r="K720" s="94"/>
      <c r="L720" s="89"/>
      <c r="M720" s="16"/>
    </row>
    <row r="721" spans="1:13">
      <c r="B721" s="95" t="s">
        <v>355</v>
      </c>
      <c r="C721" s="109"/>
      <c r="D721" s="93" t="str">
        <f>IF(ISNUMBER(C721),VLOOKUP(C721,Approaches,2,0),"")</f>
        <v/>
      </c>
      <c r="E721" s="83">
        <v>8</v>
      </c>
      <c r="F721" s="16"/>
      <c r="G721" s="17"/>
      <c r="H721" s="110"/>
      <c r="I721" s="19"/>
      <c r="J721" s="17"/>
      <c r="K721" s="94"/>
      <c r="L721" s="89"/>
      <c r="M721" s="16"/>
    </row>
    <row r="722" spans="1:13">
      <c r="B722" s="95" t="s">
        <v>355</v>
      </c>
      <c r="C722" s="109"/>
      <c r="D722" s="97" t="str">
        <f>IF(ISNUMBER(C722),VLOOKUP(C722,Approaches,2,0),"")</f>
        <v/>
      </c>
      <c r="E722" s="83">
        <v>9</v>
      </c>
      <c r="F722" s="16"/>
      <c r="G722" s="17"/>
      <c r="H722" s="110"/>
      <c r="I722" s="19"/>
      <c r="J722" s="17"/>
      <c r="K722" s="94"/>
      <c r="L722" s="89"/>
      <c r="M722" s="16"/>
    </row>
    <row r="723" spans="1:13" ht="14.25" thickBot="1">
      <c r="B723" s="98"/>
      <c r="C723" s="98"/>
      <c r="D723" s="93"/>
      <c r="E723" s="83">
        <v>10</v>
      </c>
      <c r="F723" s="16"/>
      <c r="G723" s="17"/>
      <c r="H723" s="110"/>
      <c r="I723" s="20"/>
      <c r="J723" s="17"/>
      <c r="K723" s="94"/>
      <c r="L723" s="89"/>
      <c r="M723" s="16"/>
    </row>
    <row r="724" spans="1:13" ht="14.25" thickBot="1">
      <c r="A724" s="79" t="str">
        <f>IF(B724="Code",1+MAX(A$5:A718),"")</f>
        <v/>
      </c>
      <c r="B724" s="99"/>
      <c r="C724" s="99"/>
      <c r="D724" s="99"/>
      <c r="E724" s="100"/>
      <c r="F724" s="101"/>
      <c r="G724" s="99" t="s">
        <v>259</v>
      </c>
      <c r="H724" s="102">
        <f>B714</f>
        <v>1106111</v>
      </c>
      <c r="I724" s="111"/>
      <c r="J724" s="100" t="s">
        <v>317</v>
      </c>
      <c r="K724" s="100"/>
      <c r="L724" s="100"/>
      <c r="M724" s="100"/>
    </row>
    <row r="725" spans="1:13" ht="14.25" thickBot="1">
      <c r="A725" s="79">
        <f>IF(B725="Code",1+MAX(A$5:A724),"")</f>
        <v>61</v>
      </c>
      <c r="B725" s="80" t="s">
        <v>254</v>
      </c>
      <c r="C725" s="80"/>
      <c r="D725" s="81" t="s">
        <v>255</v>
      </c>
      <c r="E725" s="193"/>
      <c r="F725" s="81" t="s">
        <v>256</v>
      </c>
      <c r="G725" s="81" t="s">
        <v>257</v>
      </c>
      <c r="H725" s="82" t="s">
        <v>253</v>
      </c>
      <c r="I725" s="82" t="s">
        <v>258</v>
      </c>
      <c r="J725" s="82" t="s">
        <v>316</v>
      </c>
      <c r="K725" s="83"/>
      <c r="L725" s="84" t="str">
        <f>IF(AND(ISNUMBER(I736),ISNUMBER(H736)),"OK","")</f>
        <v/>
      </c>
      <c r="M725" s="194"/>
    </row>
    <row r="726" spans="1:13">
      <c r="A726" s="79" t="str">
        <f>IF(B726="Code",1+MAX(A$5:A725),"")</f>
        <v/>
      </c>
      <c r="B726" s="87">
        <f>VLOOKUP(A725,BasicHeadings,2,0)</f>
        <v>1106121</v>
      </c>
      <c r="C726" s="88"/>
      <c r="D726" s="87" t="str">
        <f>VLOOKUP(B726,Step1EN,2,0)</f>
        <v>Other medical products</v>
      </c>
      <c r="E726" s="83">
        <v>1</v>
      </c>
      <c r="F726" s="16" t="str">
        <f>"Expenditure Value for "&amp;LatestYear</f>
        <v>Expenditure Value for 2009</v>
      </c>
      <c r="G726" s="16" t="s">
        <v>331</v>
      </c>
      <c r="H726" s="17">
        <f>LatestYear</f>
        <v>2009</v>
      </c>
      <c r="I726" s="17">
        <f>VLOOKUP(B726,LastYearEstimates,3,0)</f>
        <v>0</v>
      </c>
      <c r="J726" s="17" t="str">
        <f>Currency_Unit</f>
        <v>Ficty</v>
      </c>
      <c r="K726" s="83"/>
      <c r="L726" s="89"/>
      <c r="M726" s="16"/>
    </row>
    <row r="727" spans="1:13">
      <c r="A727" s="79" t="str">
        <f>IF(B727="Code",1+MAX(A$5:A726),"")</f>
        <v/>
      </c>
      <c r="B727" s="90"/>
      <c r="C727" s="91" t="s">
        <v>307</v>
      </c>
      <c r="D727" s="90"/>
      <c r="E727" s="83">
        <v>2</v>
      </c>
      <c r="F727" s="16"/>
      <c r="G727" s="16"/>
      <c r="H727" s="17"/>
      <c r="I727" s="17"/>
      <c r="J727" s="17" t="s">
        <v>317</v>
      </c>
      <c r="K727" s="83"/>
      <c r="L727" s="89"/>
      <c r="M727" s="16"/>
    </row>
    <row r="728" spans="1:13" ht="13.5" customHeight="1">
      <c r="A728" s="79" t="str">
        <f>IF(B728="Code",1+MAX(A$5:A727),"")</f>
        <v/>
      </c>
      <c r="B728" s="92"/>
      <c r="C728" s="211" t="s">
        <v>356</v>
      </c>
      <c r="D728" s="212"/>
      <c r="E728" s="83">
        <v>3</v>
      </c>
      <c r="F728" s="16"/>
      <c r="G728" s="16"/>
      <c r="H728" s="17"/>
      <c r="I728" s="18"/>
      <c r="J728" s="17" t="s">
        <v>317</v>
      </c>
      <c r="K728" s="83"/>
      <c r="L728" s="89"/>
      <c r="M728" s="16"/>
    </row>
    <row r="729" spans="1:13">
      <c r="A729" s="79" t="str">
        <f>IF(B729="Code",1+MAX(A$5:A728),"")</f>
        <v/>
      </c>
      <c r="B729" s="93"/>
      <c r="C729" s="213"/>
      <c r="D729" s="214"/>
      <c r="E729" s="83">
        <v>4</v>
      </c>
      <c r="F729" s="16"/>
      <c r="G729" s="16"/>
      <c r="H729" s="17"/>
      <c r="I729" s="17"/>
      <c r="J729" s="17" t="s">
        <v>317</v>
      </c>
      <c r="K729" s="83"/>
      <c r="L729" s="89"/>
      <c r="M729" s="16"/>
    </row>
    <row r="730" spans="1:13">
      <c r="A730" s="79" t="str">
        <f>IF(B730="Code",1+MAX(A$5:A729),"")</f>
        <v/>
      </c>
      <c r="B730" s="95" t="s">
        <v>355</v>
      </c>
      <c r="C730" s="109"/>
      <c r="D730" s="96" t="str">
        <f>IF(ISNUMBER(C730),VLOOKUP(C730,Approaches,2,0),"")</f>
        <v/>
      </c>
      <c r="E730" s="83">
        <v>5</v>
      </c>
      <c r="F730" s="16"/>
      <c r="G730" s="17"/>
      <c r="H730" s="110"/>
      <c r="I730" s="19"/>
      <c r="J730" s="17" t="s">
        <v>317</v>
      </c>
      <c r="K730" s="94"/>
      <c r="L730" s="89"/>
      <c r="M730" s="16"/>
    </row>
    <row r="731" spans="1:13">
      <c r="B731" s="95" t="s">
        <v>355</v>
      </c>
      <c r="C731" s="109"/>
      <c r="D731" s="93" t="str">
        <f>IF(ISNUMBER(C731),VLOOKUP(C731,Approaches,2,0),"")</f>
        <v/>
      </c>
      <c r="E731" s="83">
        <v>6</v>
      </c>
      <c r="F731" s="16"/>
      <c r="G731" s="17"/>
      <c r="H731" s="110"/>
      <c r="I731" s="19"/>
      <c r="J731" s="17"/>
      <c r="K731" s="94"/>
      <c r="L731" s="89"/>
      <c r="M731" s="16"/>
    </row>
    <row r="732" spans="1:13">
      <c r="B732" s="95" t="s">
        <v>355</v>
      </c>
      <c r="C732" s="109"/>
      <c r="D732" s="93" t="str">
        <f>IF(ISNUMBER(C732),VLOOKUP(C732,Approaches,2,0),"")</f>
        <v/>
      </c>
      <c r="E732" s="83">
        <v>7</v>
      </c>
      <c r="F732" s="16"/>
      <c r="G732" s="17"/>
      <c r="H732" s="110"/>
      <c r="I732" s="19"/>
      <c r="J732" s="17"/>
      <c r="K732" s="94"/>
      <c r="L732" s="89"/>
      <c r="M732" s="16"/>
    </row>
    <row r="733" spans="1:13">
      <c r="B733" s="95" t="s">
        <v>355</v>
      </c>
      <c r="C733" s="109"/>
      <c r="D733" s="93" t="str">
        <f>IF(ISNUMBER(C733),VLOOKUP(C733,Approaches,2,0),"")</f>
        <v/>
      </c>
      <c r="E733" s="83">
        <v>8</v>
      </c>
      <c r="F733" s="16"/>
      <c r="G733" s="17"/>
      <c r="H733" s="110"/>
      <c r="I733" s="19"/>
      <c r="J733" s="17"/>
      <c r="K733" s="94"/>
      <c r="L733" s="89"/>
      <c r="M733" s="16"/>
    </row>
    <row r="734" spans="1:13">
      <c r="B734" s="95" t="s">
        <v>355</v>
      </c>
      <c r="C734" s="109"/>
      <c r="D734" s="97" t="str">
        <f>IF(ISNUMBER(C734),VLOOKUP(C734,Approaches,2,0),"")</f>
        <v/>
      </c>
      <c r="E734" s="83">
        <v>9</v>
      </c>
      <c r="F734" s="16"/>
      <c r="G734" s="17"/>
      <c r="H734" s="110"/>
      <c r="I734" s="19"/>
      <c r="J734" s="17"/>
      <c r="K734" s="94"/>
      <c r="L734" s="89"/>
      <c r="M734" s="16"/>
    </row>
    <row r="735" spans="1:13" ht="14.25" thickBot="1">
      <c r="B735" s="98"/>
      <c r="C735" s="98"/>
      <c r="D735" s="93"/>
      <c r="E735" s="83">
        <v>10</v>
      </c>
      <c r="F735" s="16"/>
      <c r="G735" s="17"/>
      <c r="H735" s="110"/>
      <c r="I735" s="20"/>
      <c r="J735" s="17"/>
      <c r="K735" s="94"/>
      <c r="L735" s="89"/>
      <c r="M735" s="16"/>
    </row>
    <row r="736" spans="1:13" ht="14.25" thickBot="1">
      <c r="A736" s="79" t="str">
        <f>IF(B736="Code",1+MAX(A$5:A730),"")</f>
        <v/>
      </c>
      <c r="B736" s="99"/>
      <c r="C736" s="99"/>
      <c r="D736" s="99"/>
      <c r="E736" s="100"/>
      <c r="F736" s="101"/>
      <c r="G736" s="99" t="s">
        <v>259</v>
      </c>
      <c r="H736" s="102">
        <f>B726</f>
        <v>1106121</v>
      </c>
      <c r="I736" s="111"/>
      <c r="J736" s="100" t="s">
        <v>317</v>
      </c>
      <c r="K736" s="100"/>
      <c r="L736" s="100"/>
      <c r="M736" s="100"/>
    </row>
    <row r="737" spans="1:13" ht="14.25" thickBot="1">
      <c r="A737" s="79">
        <f>IF(B737="Code",1+MAX(A$5:A736),"")</f>
        <v>62</v>
      </c>
      <c r="B737" s="80" t="s">
        <v>254</v>
      </c>
      <c r="C737" s="80"/>
      <c r="D737" s="81" t="s">
        <v>255</v>
      </c>
      <c r="E737" s="193"/>
      <c r="F737" s="81" t="s">
        <v>256</v>
      </c>
      <c r="G737" s="81" t="s">
        <v>257</v>
      </c>
      <c r="H737" s="82" t="s">
        <v>253</v>
      </c>
      <c r="I737" s="82" t="s">
        <v>258</v>
      </c>
      <c r="J737" s="82" t="s">
        <v>316</v>
      </c>
      <c r="K737" s="83"/>
      <c r="L737" s="84" t="str">
        <f>IF(AND(ISNUMBER(I748),ISNUMBER(H748)),"OK","")</f>
        <v/>
      </c>
      <c r="M737" s="194"/>
    </row>
    <row r="738" spans="1:13">
      <c r="A738" s="79" t="str">
        <f>IF(B738="Code",1+MAX(A$5:A737),"")</f>
        <v/>
      </c>
      <c r="B738" s="87">
        <f>VLOOKUP(A737,BasicHeadings,2,0)</f>
        <v>1106131</v>
      </c>
      <c r="C738" s="88"/>
      <c r="D738" s="87" t="str">
        <f>VLOOKUP(B738,Step1EN,2,0)</f>
        <v>Therapeutic appliances and equipment</v>
      </c>
      <c r="E738" s="83">
        <v>1</v>
      </c>
      <c r="F738" s="16" t="str">
        <f>"Expenditure Value for "&amp;LatestYear</f>
        <v>Expenditure Value for 2009</v>
      </c>
      <c r="G738" s="16" t="s">
        <v>331</v>
      </c>
      <c r="H738" s="17">
        <f>LatestYear</f>
        <v>2009</v>
      </c>
      <c r="I738" s="17">
        <f>VLOOKUP(B738,LastYearEstimates,3,0)</f>
        <v>0</v>
      </c>
      <c r="J738" s="17" t="str">
        <f>Currency_Unit</f>
        <v>Ficty</v>
      </c>
      <c r="K738" s="83"/>
      <c r="L738" s="89"/>
      <c r="M738" s="16"/>
    </row>
    <row r="739" spans="1:13">
      <c r="A739" s="79" t="str">
        <f>IF(B739="Code",1+MAX(A$5:A738),"")</f>
        <v/>
      </c>
      <c r="B739" s="90"/>
      <c r="C739" s="91" t="s">
        <v>307</v>
      </c>
      <c r="D739" s="90"/>
      <c r="E739" s="83">
        <v>2</v>
      </c>
      <c r="F739" s="16"/>
      <c r="G739" s="16"/>
      <c r="H739" s="17"/>
      <c r="I739" s="17"/>
      <c r="J739" s="17" t="s">
        <v>317</v>
      </c>
      <c r="K739" s="83"/>
      <c r="L739" s="89"/>
      <c r="M739" s="16"/>
    </row>
    <row r="740" spans="1:13" ht="13.5" customHeight="1">
      <c r="A740" s="79" t="str">
        <f>IF(B740="Code",1+MAX(A$5:A739),"")</f>
        <v/>
      </c>
      <c r="B740" s="92"/>
      <c r="C740" s="211" t="s">
        <v>356</v>
      </c>
      <c r="D740" s="212"/>
      <c r="E740" s="83">
        <v>3</v>
      </c>
      <c r="F740" s="16"/>
      <c r="G740" s="16"/>
      <c r="H740" s="17"/>
      <c r="I740" s="18"/>
      <c r="J740" s="17" t="s">
        <v>317</v>
      </c>
      <c r="K740" s="83"/>
      <c r="L740" s="89"/>
      <c r="M740" s="16"/>
    </row>
    <row r="741" spans="1:13">
      <c r="A741" s="79" t="str">
        <f>IF(B741="Code",1+MAX(A$5:A740),"")</f>
        <v/>
      </c>
      <c r="B741" s="93"/>
      <c r="C741" s="213"/>
      <c r="D741" s="214"/>
      <c r="E741" s="83">
        <v>4</v>
      </c>
      <c r="F741" s="16"/>
      <c r="G741" s="16"/>
      <c r="H741" s="17"/>
      <c r="I741" s="17"/>
      <c r="J741" s="17" t="s">
        <v>317</v>
      </c>
      <c r="K741" s="83"/>
      <c r="L741" s="89"/>
      <c r="M741" s="16"/>
    </row>
    <row r="742" spans="1:13">
      <c r="A742" s="79" t="str">
        <f>IF(B742="Code",1+MAX(A$5:A741),"")</f>
        <v/>
      </c>
      <c r="B742" s="95" t="s">
        <v>355</v>
      </c>
      <c r="C742" s="109"/>
      <c r="D742" s="96" t="str">
        <f>IF(ISNUMBER(C742),VLOOKUP(C742,Approaches,2,0),"")</f>
        <v/>
      </c>
      <c r="E742" s="83">
        <v>5</v>
      </c>
      <c r="F742" s="16"/>
      <c r="G742" s="17"/>
      <c r="H742" s="110"/>
      <c r="I742" s="19"/>
      <c r="J742" s="17" t="s">
        <v>317</v>
      </c>
      <c r="K742" s="94"/>
      <c r="L742" s="89"/>
      <c r="M742" s="16"/>
    </row>
    <row r="743" spans="1:13">
      <c r="B743" s="95" t="s">
        <v>355</v>
      </c>
      <c r="C743" s="109"/>
      <c r="D743" s="93" t="str">
        <f>IF(ISNUMBER(C743),VLOOKUP(C743,Approaches,2,0),"")</f>
        <v/>
      </c>
      <c r="E743" s="83">
        <v>6</v>
      </c>
      <c r="F743" s="16"/>
      <c r="G743" s="17"/>
      <c r="H743" s="110"/>
      <c r="I743" s="19"/>
      <c r="J743" s="17"/>
      <c r="K743" s="94"/>
      <c r="L743" s="89"/>
      <c r="M743" s="16"/>
    </row>
    <row r="744" spans="1:13">
      <c r="B744" s="95" t="s">
        <v>355</v>
      </c>
      <c r="C744" s="109"/>
      <c r="D744" s="93" t="str">
        <f>IF(ISNUMBER(C744),VLOOKUP(C744,Approaches,2,0),"")</f>
        <v/>
      </c>
      <c r="E744" s="83">
        <v>7</v>
      </c>
      <c r="F744" s="16"/>
      <c r="G744" s="17"/>
      <c r="H744" s="110"/>
      <c r="I744" s="19"/>
      <c r="J744" s="17"/>
      <c r="K744" s="94"/>
      <c r="L744" s="89"/>
      <c r="M744" s="16"/>
    </row>
    <row r="745" spans="1:13">
      <c r="B745" s="95" t="s">
        <v>355</v>
      </c>
      <c r="C745" s="109"/>
      <c r="D745" s="93" t="str">
        <f>IF(ISNUMBER(C745),VLOOKUP(C745,Approaches,2,0),"")</f>
        <v/>
      </c>
      <c r="E745" s="83">
        <v>8</v>
      </c>
      <c r="F745" s="16"/>
      <c r="G745" s="17"/>
      <c r="H745" s="110"/>
      <c r="I745" s="19"/>
      <c r="J745" s="17"/>
      <c r="K745" s="94"/>
      <c r="L745" s="89"/>
      <c r="M745" s="16"/>
    </row>
    <row r="746" spans="1:13">
      <c r="B746" s="95" t="s">
        <v>355</v>
      </c>
      <c r="C746" s="109"/>
      <c r="D746" s="97" t="str">
        <f>IF(ISNUMBER(C746),VLOOKUP(C746,Approaches,2,0),"")</f>
        <v/>
      </c>
      <c r="E746" s="83">
        <v>9</v>
      </c>
      <c r="F746" s="16"/>
      <c r="G746" s="17"/>
      <c r="H746" s="110"/>
      <c r="I746" s="19"/>
      <c r="J746" s="17"/>
      <c r="K746" s="94"/>
      <c r="L746" s="89"/>
      <c r="M746" s="16"/>
    </row>
    <row r="747" spans="1:13" ht="14.25" thickBot="1">
      <c r="B747" s="98"/>
      <c r="C747" s="98"/>
      <c r="D747" s="93"/>
      <c r="E747" s="83">
        <v>10</v>
      </c>
      <c r="F747" s="16"/>
      <c r="G747" s="17"/>
      <c r="H747" s="110"/>
      <c r="I747" s="20"/>
      <c r="J747" s="17"/>
      <c r="K747" s="94"/>
      <c r="L747" s="89"/>
      <c r="M747" s="16"/>
    </row>
    <row r="748" spans="1:13" ht="14.25" thickBot="1">
      <c r="A748" s="79" t="str">
        <f>IF(B748="Code",1+MAX(A$5:A742),"")</f>
        <v/>
      </c>
      <c r="B748" s="99"/>
      <c r="C748" s="99"/>
      <c r="D748" s="99"/>
      <c r="E748" s="100"/>
      <c r="F748" s="101"/>
      <c r="G748" s="99" t="s">
        <v>259</v>
      </c>
      <c r="H748" s="102">
        <f>B738</f>
        <v>1106131</v>
      </c>
      <c r="I748" s="111"/>
      <c r="J748" s="100" t="s">
        <v>317</v>
      </c>
      <c r="K748" s="100"/>
      <c r="L748" s="100"/>
      <c r="M748" s="100"/>
    </row>
    <row r="749" spans="1:13" ht="14.25" thickBot="1">
      <c r="A749" s="79">
        <f>IF(B749="Code",1+MAX(A$5:A748),"")</f>
        <v>63</v>
      </c>
      <c r="B749" s="80" t="s">
        <v>254</v>
      </c>
      <c r="C749" s="80"/>
      <c r="D749" s="81" t="s">
        <v>255</v>
      </c>
      <c r="E749" s="193"/>
      <c r="F749" s="81" t="s">
        <v>256</v>
      </c>
      <c r="G749" s="81" t="s">
        <v>257</v>
      </c>
      <c r="H749" s="82" t="s">
        <v>253</v>
      </c>
      <c r="I749" s="82" t="s">
        <v>258</v>
      </c>
      <c r="J749" s="82" t="s">
        <v>316</v>
      </c>
      <c r="K749" s="83"/>
      <c r="L749" s="84" t="str">
        <f>IF(AND(ISNUMBER(I760),ISNUMBER(H760)),"OK","")</f>
        <v/>
      </c>
      <c r="M749" s="194"/>
    </row>
    <row r="750" spans="1:13">
      <c r="A750" s="79" t="str">
        <f>IF(B750="Code",1+MAX(A$5:A749),"")</f>
        <v/>
      </c>
      <c r="B750" s="87">
        <f>VLOOKUP(A749,BasicHeadings,2,0)</f>
        <v>1106211</v>
      </c>
      <c r="C750" s="88"/>
      <c r="D750" s="87" t="str">
        <f>VLOOKUP(B750,Step1EN,2,0)</f>
        <v>Medical Services</v>
      </c>
      <c r="E750" s="83">
        <v>1</v>
      </c>
      <c r="F750" s="16" t="str">
        <f>"Expenditure Value for "&amp;LatestYear</f>
        <v>Expenditure Value for 2009</v>
      </c>
      <c r="G750" s="16" t="s">
        <v>331</v>
      </c>
      <c r="H750" s="17">
        <f>LatestYear</f>
        <v>2009</v>
      </c>
      <c r="I750" s="17">
        <f>VLOOKUP(B750,LastYearEstimates,3,0)</f>
        <v>0</v>
      </c>
      <c r="J750" s="17" t="str">
        <f>Currency_Unit</f>
        <v>Ficty</v>
      </c>
      <c r="K750" s="83"/>
      <c r="L750" s="89"/>
      <c r="M750" s="16"/>
    </row>
    <row r="751" spans="1:13">
      <c r="A751" s="79" t="str">
        <f>IF(B751="Code",1+MAX(A$5:A750),"")</f>
        <v/>
      </c>
      <c r="B751" s="90"/>
      <c r="C751" s="91" t="s">
        <v>307</v>
      </c>
      <c r="D751" s="90"/>
      <c r="E751" s="83">
        <v>2</v>
      </c>
      <c r="F751" s="16"/>
      <c r="G751" s="16"/>
      <c r="H751" s="17"/>
      <c r="I751" s="17"/>
      <c r="J751" s="17" t="s">
        <v>317</v>
      </c>
      <c r="K751" s="83"/>
      <c r="L751" s="89"/>
      <c r="M751" s="16"/>
    </row>
    <row r="752" spans="1:13" ht="13.5" customHeight="1">
      <c r="A752" s="79" t="str">
        <f>IF(B752="Code",1+MAX(A$5:A751),"")</f>
        <v/>
      </c>
      <c r="B752" s="92"/>
      <c r="C752" s="211" t="s">
        <v>356</v>
      </c>
      <c r="D752" s="212"/>
      <c r="E752" s="83">
        <v>3</v>
      </c>
      <c r="F752" s="16"/>
      <c r="G752" s="16"/>
      <c r="H752" s="17"/>
      <c r="I752" s="18"/>
      <c r="J752" s="17" t="s">
        <v>317</v>
      </c>
      <c r="K752" s="83"/>
      <c r="L752" s="89"/>
      <c r="M752" s="16"/>
    </row>
    <row r="753" spans="1:13">
      <c r="A753" s="79" t="str">
        <f>IF(B753="Code",1+MAX(A$5:A752),"")</f>
        <v/>
      </c>
      <c r="B753" s="93"/>
      <c r="C753" s="213"/>
      <c r="D753" s="214"/>
      <c r="E753" s="83">
        <v>4</v>
      </c>
      <c r="F753" s="16"/>
      <c r="G753" s="16"/>
      <c r="H753" s="17"/>
      <c r="I753" s="17"/>
      <c r="J753" s="17" t="s">
        <v>317</v>
      </c>
      <c r="K753" s="83"/>
      <c r="L753" s="89"/>
      <c r="M753" s="16"/>
    </row>
    <row r="754" spans="1:13">
      <c r="A754" s="79" t="str">
        <f>IF(B754="Code",1+MAX(A$5:A753),"")</f>
        <v/>
      </c>
      <c r="B754" s="95" t="s">
        <v>355</v>
      </c>
      <c r="C754" s="109"/>
      <c r="D754" s="96" t="str">
        <f>IF(ISNUMBER(C754),VLOOKUP(C754,Approaches,2,0),"")</f>
        <v/>
      </c>
      <c r="E754" s="83">
        <v>5</v>
      </c>
      <c r="F754" s="16"/>
      <c r="G754" s="17"/>
      <c r="H754" s="110"/>
      <c r="I754" s="19"/>
      <c r="J754" s="17" t="s">
        <v>317</v>
      </c>
      <c r="K754" s="94"/>
      <c r="L754" s="89"/>
      <c r="M754" s="16"/>
    </row>
    <row r="755" spans="1:13">
      <c r="B755" s="95" t="s">
        <v>355</v>
      </c>
      <c r="C755" s="109"/>
      <c r="D755" s="93" t="str">
        <f>IF(ISNUMBER(C755),VLOOKUP(C755,Approaches,2,0),"")</f>
        <v/>
      </c>
      <c r="E755" s="83">
        <v>6</v>
      </c>
      <c r="F755" s="16"/>
      <c r="G755" s="17"/>
      <c r="H755" s="110"/>
      <c r="I755" s="19"/>
      <c r="J755" s="17"/>
      <c r="K755" s="94"/>
      <c r="L755" s="89"/>
      <c r="M755" s="16"/>
    </row>
    <row r="756" spans="1:13">
      <c r="B756" s="95" t="s">
        <v>355</v>
      </c>
      <c r="C756" s="109"/>
      <c r="D756" s="93" t="str">
        <f>IF(ISNUMBER(C756),VLOOKUP(C756,Approaches,2,0),"")</f>
        <v/>
      </c>
      <c r="E756" s="83">
        <v>7</v>
      </c>
      <c r="F756" s="16"/>
      <c r="G756" s="17"/>
      <c r="H756" s="110"/>
      <c r="I756" s="19"/>
      <c r="J756" s="17"/>
      <c r="K756" s="94"/>
      <c r="L756" s="89"/>
      <c r="M756" s="16"/>
    </row>
    <row r="757" spans="1:13">
      <c r="B757" s="95" t="s">
        <v>355</v>
      </c>
      <c r="C757" s="109"/>
      <c r="D757" s="93" t="str">
        <f>IF(ISNUMBER(C757),VLOOKUP(C757,Approaches,2,0),"")</f>
        <v/>
      </c>
      <c r="E757" s="83">
        <v>8</v>
      </c>
      <c r="F757" s="16"/>
      <c r="G757" s="17"/>
      <c r="H757" s="110"/>
      <c r="I757" s="19"/>
      <c r="J757" s="17"/>
      <c r="K757" s="94"/>
      <c r="L757" s="89"/>
      <c r="M757" s="16"/>
    </row>
    <row r="758" spans="1:13">
      <c r="B758" s="95" t="s">
        <v>355</v>
      </c>
      <c r="C758" s="109"/>
      <c r="D758" s="97" t="str">
        <f>IF(ISNUMBER(C758),VLOOKUP(C758,Approaches,2,0),"")</f>
        <v/>
      </c>
      <c r="E758" s="83">
        <v>9</v>
      </c>
      <c r="F758" s="16"/>
      <c r="G758" s="17"/>
      <c r="H758" s="110"/>
      <c r="I758" s="19"/>
      <c r="J758" s="17"/>
      <c r="K758" s="94"/>
      <c r="L758" s="89"/>
      <c r="M758" s="16"/>
    </row>
    <row r="759" spans="1:13" ht="14.25" thickBot="1">
      <c r="B759" s="98"/>
      <c r="C759" s="98"/>
      <c r="D759" s="93"/>
      <c r="E759" s="83">
        <v>10</v>
      </c>
      <c r="F759" s="16"/>
      <c r="G759" s="17"/>
      <c r="H759" s="110"/>
      <c r="I759" s="20"/>
      <c r="J759" s="17"/>
      <c r="K759" s="94"/>
      <c r="L759" s="89"/>
      <c r="M759" s="16"/>
    </row>
    <row r="760" spans="1:13" ht="14.25" thickBot="1">
      <c r="A760" s="79" t="str">
        <f>IF(B760="Code",1+MAX(A$5:A754),"")</f>
        <v/>
      </c>
      <c r="B760" s="99"/>
      <c r="C760" s="99"/>
      <c r="D760" s="99"/>
      <c r="E760" s="100"/>
      <c r="F760" s="101"/>
      <c r="G760" s="99" t="s">
        <v>259</v>
      </c>
      <c r="H760" s="102">
        <f>B750</f>
        <v>1106211</v>
      </c>
      <c r="I760" s="111"/>
      <c r="J760" s="100" t="s">
        <v>317</v>
      </c>
      <c r="K760" s="100"/>
      <c r="L760" s="100"/>
      <c r="M760" s="100"/>
    </row>
    <row r="761" spans="1:13" ht="14.25" thickBot="1">
      <c r="A761" s="79">
        <f>IF(B761="Code",1+MAX(A$5:A760),"")</f>
        <v>64</v>
      </c>
      <c r="B761" s="80" t="s">
        <v>254</v>
      </c>
      <c r="C761" s="80"/>
      <c r="D761" s="81" t="s">
        <v>255</v>
      </c>
      <c r="E761" s="193"/>
      <c r="F761" s="81" t="s">
        <v>256</v>
      </c>
      <c r="G761" s="81" t="s">
        <v>257</v>
      </c>
      <c r="H761" s="82" t="s">
        <v>253</v>
      </c>
      <c r="I761" s="82" t="s">
        <v>258</v>
      </c>
      <c r="J761" s="82" t="s">
        <v>316</v>
      </c>
      <c r="K761" s="83"/>
      <c r="L761" s="84" t="str">
        <f>IF(AND(ISNUMBER(I772),ISNUMBER(H772)),"OK","")</f>
        <v/>
      </c>
      <c r="M761" s="194"/>
    </row>
    <row r="762" spans="1:13">
      <c r="A762" s="79" t="str">
        <f>IF(B762="Code",1+MAX(A$5:A761),"")</f>
        <v/>
      </c>
      <c r="B762" s="87">
        <f>VLOOKUP(A761,BasicHeadings,2,0)</f>
        <v>1106221</v>
      </c>
      <c r="C762" s="88"/>
      <c r="D762" s="87" t="str">
        <f>VLOOKUP(B762,Step1EN,2,0)</f>
        <v>Dental services</v>
      </c>
      <c r="E762" s="83">
        <v>1</v>
      </c>
      <c r="F762" s="16" t="str">
        <f>"Expenditure Value for "&amp;LatestYear</f>
        <v>Expenditure Value for 2009</v>
      </c>
      <c r="G762" s="16" t="s">
        <v>331</v>
      </c>
      <c r="H762" s="17">
        <f>LatestYear</f>
        <v>2009</v>
      </c>
      <c r="I762" s="17">
        <f>VLOOKUP(B762,LastYearEstimates,3,0)</f>
        <v>0</v>
      </c>
      <c r="J762" s="17" t="str">
        <f>Currency_Unit</f>
        <v>Ficty</v>
      </c>
      <c r="K762" s="83"/>
      <c r="L762" s="89"/>
      <c r="M762" s="16"/>
    </row>
    <row r="763" spans="1:13">
      <c r="A763" s="79" t="str">
        <f>IF(B763="Code",1+MAX(A$5:A762),"")</f>
        <v/>
      </c>
      <c r="B763" s="90"/>
      <c r="C763" s="91" t="s">
        <v>307</v>
      </c>
      <c r="D763" s="90"/>
      <c r="E763" s="83">
        <v>2</v>
      </c>
      <c r="F763" s="16"/>
      <c r="G763" s="16"/>
      <c r="H763" s="17"/>
      <c r="I763" s="17"/>
      <c r="J763" s="17" t="s">
        <v>317</v>
      </c>
      <c r="K763" s="83"/>
      <c r="L763" s="89"/>
      <c r="M763" s="16"/>
    </row>
    <row r="764" spans="1:13" ht="13.5" customHeight="1">
      <c r="A764" s="79" t="str">
        <f>IF(B764="Code",1+MAX(A$5:A763),"")</f>
        <v/>
      </c>
      <c r="B764" s="92"/>
      <c r="C764" s="211" t="s">
        <v>356</v>
      </c>
      <c r="D764" s="212"/>
      <c r="E764" s="83">
        <v>3</v>
      </c>
      <c r="F764" s="16"/>
      <c r="G764" s="16"/>
      <c r="H764" s="17"/>
      <c r="I764" s="18"/>
      <c r="J764" s="17" t="s">
        <v>317</v>
      </c>
      <c r="K764" s="83"/>
      <c r="L764" s="89"/>
      <c r="M764" s="16"/>
    </row>
    <row r="765" spans="1:13">
      <c r="A765" s="79" t="str">
        <f>IF(B765="Code",1+MAX(A$5:A764),"")</f>
        <v/>
      </c>
      <c r="B765" s="93"/>
      <c r="C765" s="213"/>
      <c r="D765" s="214"/>
      <c r="E765" s="83">
        <v>4</v>
      </c>
      <c r="F765" s="16"/>
      <c r="G765" s="16"/>
      <c r="H765" s="17"/>
      <c r="I765" s="17"/>
      <c r="J765" s="17" t="s">
        <v>317</v>
      </c>
      <c r="K765" s="83"/>
      <c r="L765" s="89"/>
      <c r="M765" s="16"/>
    </row>
    <row r="766" spans="1:13">
      <c r="A766" s="79" t="str">
        <f>IF(B766="Code",1+MAX(A$5:A765),"")</f>
        <v/>
      </c>
      <c r="B766" s="95" t="s">
        <v>355</v>
      </c>
      <c r="C766" s="109"/>
      <c r="D766" s="96" t="str">
        <f>IF(ISNUMBER(C766),VLOOKUP(C766,Approaches,2,0),"")</f>
        <v/>
      </c>
      <c r="E766" s="83">
        <v>5</v>
      </c>
      <c r="F766" s="16"/>
      <c r="G766" s="17"/>
      <c r="H766" s="110"/>
      <c r="I766" s="19"/>
      <c r="J766" s="17" t="s">
        <v>317</v>
      </c>
      <c r="K766" s="94"/>
      <c r="L766" s="89"/>
      <c r="M766" s="16"/>
    </row>
    <row r="767" spans="1:13">
      <c r="B767" s="95" t="s">
        <v>355</v>
      </c>
      <c r="C767" s="109"/>
      <c r="D767" s="93" t="str">
        <f>IF(ISNUMBER(C767),VLOOKUP(C767,Approaches,2,0),"")</f>
        <v/>
      </c>
      <c r="E767" s="83">
        <v>6</v>
      </c>
      <c r="F767" s="16"/>
      <c r="G767" s="17"/>
      <c r="H767" s="110"/>
      <c r="I767" s="19"/>
      <c r="J767" s="17"/>
      <c r="K767" s="94"/>
      <c r="L767" s="89"/>
      <c r="M767" s="16"/>
    </row>
    <row r="768" spans="1:13">
      <c r="B768" s="95" t="s">
        <v>355</v>
      </c>
      <c r="C768" s="109"/>
      <c r="D768" s="93" t="str">
        <f>IF(ISNUMBER(C768),VLOOKUP(C768,Approaches,2,0),"")</f>
        <v/>
      </c>
      <c r="E768" s="83">
        <v>7</v>
      </c>
      <c r="F768" s="16"/>
      <c r="G768" s="17"/>
      <c r="H768" s="110"/>
      <c r="I768" s="19"/>
      <c r="J768" s="17"/>
      <c r="K768" s="94"/>
      <c r="L768" s="89"/>
      <c r="M768" s="16"/>
    </row>
    <row r="769" spans="1:13">
      <c r="B769" s="95" t="s">
        <v>355</v>
      </c>
      <c r="C769" s="109"/>
      <c r="D769" s="93" t="str">
        <f>IF(ISNUMBER(C769),VLOOKUP(C769,Approaches,2,0),"")</f>
        <v/>
      </c>
      <c r="E769" s="83">
        <v>8</v>
      </c>
      <c r="F769" s="16"/>
      <c r="G769" s="17"/>
      <c r="H769" s="110"/>
      <c r="I769" s="19"/>
      <c r="J769" s="17"/>
      <c r="K769" s="94"/>
      <c r="L769" s="89"/>
      <c r="M769" s="16"/>
    </row>
    <row r="770" spans="1:13">
      <c r="B770" s="95" t="s">
        <v>355</v>
      </c>
      <c r="C770" s="109"/>
      <c r="D770" s="97" t="str">
        <f>IF(ISNUMBER(C770),VLOOKUP(C770,Approaches,2,0),"")</f>
        <v/>
      </c>
      <c r="E770" s="83">
        <v>9</v>
      </c>
      <c r="F770" s="16"/>
      <c r="G770" s="17"/>
      <c r="H770" s="110"/>
      <c r="I770" s="19"/>
      <c r="J770" s="17"/>
      <c r="K770" s="94"/>
      <c r="L770" s="89"/>
      <c r="M770" s="16"/>
    </row>
    <row r="771" spans="1:13" ht="14.25" thickBot="1">
      <c r="B771" s="98"/>
      <c r="C771" s="98"/>
      <c r="D771" s="93"/>
      <c r="E771" s="83">
        <v>10</v>
      </c>
      <c r="F771" s="16"/>
      <c r="G771" s="17"/>
      <c r="H771" s="110"/>
      <c r="I771" s="20"/>
      <c r="J771" s="17"/>
      <c r="K771" s="94"/>
      <c r="L771" s="89"/>
      <c r="M771" s="16"/>
    </row>
    <row r="772" spans="1:13" ht="14.25" thickBot="1">
      <c r="A772" s="79" t="str">
        <f>IF(B772="Code",1+MAX(A$5:A766),"")</f>
        <v/>
      </c>
      <c r="B772" s="99"/>
      <c r="C772" s="99"/>
      <c r="D772" s="99"/>
      <c r="E772" s="100"/>
      <c r="F772" s="101"/>
      <c r="G772" s="99" t="s">
        <v>259</v>
      </c>
      <c r="H772" s="102">
        <f>B762</f>
        <v>1106221</v>
      </c>
      <c r="I772" s="111"/>
      <c r="J772" s="100" t="s">
        <v>317</v>
      </c>
      <c r="K772" s="100"/>
      <c r="L772" s="100"/>
      <c r="M772" s="100"/>
    </row>
    <row r="773" spans="1:13" ht="14.25" thickBot="1">
      <c r="A773" s="79">
        <f>IF(B773="Code",1+MAX(A$5:A772),"")</f>
        <v>65</v>
      </c>
      <c r="B773" s="80" t="s">
        <v>254</v>
      </c>
      <c r="C773" s="80"/>
      <c r="D773" s="81" t="s">
        <v>255</v>
      </c>
      <c r="E773" s="193"/>
      <c r="F773" s="81" t="s">
        <v>256</v>
      </c>
      <c r="G773" s="81" t="s">
        <v>257</v>
      </c>
      <c r="H773" s="82" t="s">
        <v>253</v>
      </c>
      <c r="I773" s="82" t="s">
        <v>258</v>
      </c>
      <c r="J773" s="82" t="s">
        <v>316</v>
      </c>
      <c r="K773" s="83"/>
      <c r="L773" s="84" t="str">
        <f>IF(AND(ISNUMBER(I784),ISNUMBER(H784)),"OK","")</f>
        <v/>
      </c>
      <c r="M773" s="194"/>
    </row>
    <row r="774" spans="1:13">
      <c r="A774" s="79" t="str">
        <f>IF(B774="Code",1+MAX(A$5:A773),"")</f>
        <v/>
      </c>
      <c r="B774" s="87">
        <f>VLOOKUP(A773,BasicHeadings,2,0)</f>
        <v>1106231</v>
      </c>
      <c r="C774" s="88"/>
      <c r="D774" s="87" t="str">
        <f>VLOOKUP(B774,Step1EN,2,0)</f>
        <v>Paramedical services</v>
      </c>
      <c r="E774" s="83">
        <v>1</v>
      </c>
      <c r="F774" s="16" t="str">
        <f>"Expenditure Value for "&amp;LatestYear</f>
        <v>Expenditure Value for 2009</v>
      </c>
      <c r="G774" s="16" t="s">
        <v>331</v>
      </c>
      <c r="H774" s="17">
        <f>LatestYear</f>
        <v>2009</v>
      </c>
      <c r="I774" s="17">
        <f>VLOOKUP(B774,LastYearEstimates,3,0)</f>
        <v>0</v>
      </c>
      <c r="J774" s="17" t="str">
        <f>Currency_Unit</f>
        <v>Ficty</v>
      </c>
      <c r="K774" s="83"/>
      <c r="L774" s="89"/>
      <c r="M774" s="16"/>
    </row>
    <row r="775" spans="1:13">
      <c r="A775" s="79" t="str">
        <f>IF(B775="Code",1+MAX(A$5:A774),"")</f>
        <v/>
      </c>
      <c r="B775" s="90"/>
      <c r="C775" s="91" t="s">
        <v>307</v>
      </c>
      <c r="D775" s="90"/>
      <c r="E775" s="83">
        <v>2</v>
      </c>
      <c r="F775" s="16"/>
      <c r="G775" s="16"/>
      <c r="H775" s="17"/>
      <c r="I775" s="17"/>
      <c r="J775" s="17" t="s">
        <v>317</v>
      </c>
      <c r="K775" s="83"/>
      <c r="L775" s="89"/>
      <c r="M775" s="16"/>
    </row>
    <row r="776" spans="1:13" ht="13.5" customHeight="1">
      <c r="A776" s="79" t="str">
        <f>IF(B776="Code",1+MAX(A$5:A775),"")</f>
        <v/>
      </c>
      <c r="B776" s="92"/>
      <c r="C776" s="211" t="s">
        <v>356</v>
      </c>
      <c r="D776" s="212"/>
      <c r="E776" s="83">
        <v>3</v>
      </c>
      <c r="F776" s="16"/>
      <c r="G776" s="16"/>
      <c r="H776" s="17"/>
      <c r="I776" s="18"/>
      <c r="J776" s="17" t="s">
        <v>317</v>
      </c>
      <c r="K776" s="83"/>
      <c r="L776" s="89"/>
      <c r="M776" s="16"/>
    </row>
    <row r="777" spans="1:13">
      <c r="A777" s="79" t="str">
        <f>IF(B777="Code",1+MAX(A$5:A776),"")</f>
        <v/>
      </c>
      <c r="B777" s="93"/>
      <c r="C777" s="213"/>
      <c r="D777" s="214"/>
      <c r="E777" s="83">
        <v>4</v>
      </c>
      <c r="F777" s="16"/>
      <c r="G777" s="16"/>
      <c r="H777" s="17"/>
      <c r="I777" s="17"/>
      <c r="J777" s="17" t="s">
        <v>317</v>
      </c>
      <c r="K777" s="83"/>
      <c r="L777" s="89"/>
      <c r="M777" s="16"/>
    </row>
    <row r="778" spans="1:13">
      <c r="A778" s="79" t="str">
        <f>IF(B778="Code",1+MAX(A$5:A777),"")</f>
        <v/>
      </c>
      <c r="B778" s="95" t="s">
        <v>355</v>
      </c>
      <c r="C778" s="109"/>
      <c r="D778" s="96" t="str">
        <f>IF(ISNUMBER(C778),VLOOKUP(C778,Approaches,2,0),"")</f>
        <v/>
      </c>
      <c r="E778" s="83">
        <v>5</v>
      </c>
      <c r="F778" s="16"/>
      <c r="G778" s="17"/>
      <c r="H778" s="110"/>
      <c r="I778" s="19"/>
      <c r="J778" s="17" t="s">
        <v>317</v>
      </c>
      <c r="K778" s="94"/>
      <c r="L778" s="89"/>
      <c r="M778" s="16"/>
    </row>
    <row r="779" spans="1:13">
      <c r="B779" s="95" t="s">
        <v>355</v>
      </c>
      <c r="C779" s="109"/>
      <c r="D779" s="93" t="str">
        <f>IF(ISNUMBER(C779),VLOOKUP(C779,Approaches,2,0),"")</f>
        <v/>
      </c>
      <c r="E779" s="83">
        <v>6</v>
      </c>
      <c r="F779" s="16"/>
      <c r="G779" s="17"/>
      <c r="H779" s="110"/>
      <c r="I779" s="19"/>
      <c r="J779" s="17"/>
      <c r="K779" s="94"/>
      <c r="L779" s="89"/>
      <c r="M779" s="16"/>
    </row>
    <row r="780" spans="1:13">
      <c r="B780" s="95" t="s">
        <v>355</v>
      </c>
      <c r="C780" s="109"/>
      <c r="D780" s="93" t="str">
        <f>IF(ISNUMBER(C780),VLOOKUP(C780,Approaches,2,0),"")</f>
        <v/>
      </c>
      <c r="E780" s="83">
        <v>7</v>
      </c>
      <c r="F780" s="16"/>
      <c r="G780" s="17"/>
      <c r="H780" s="110"/>
      <c r="I780" s="19"/>
      <c r="J780" s="17"/>
      <c r="K780" s="94"/>
      <c r="L780" s="89"/>
      <c r="M780" s="16"/>
    </row>
    <row r="781" spans="1:13">
      <c r="B781" s="95" t="s">
        <v>355</v>
      </c>
      <c r="C781" s="109"/>
      <c r="D781" s="93" t="str">
        <f>IF(ISNUMBER(C781),VLOOKUP(C781,Approaches,2,0),"")</f>
        <v/>
      </c>
      <c r="E781" s="83">
        <v>8</v>
      </c>
      <c r="F781" s="16"/>
      <c r="G781" s="17"/>
      <c r="H781" s="110"/>
      <c r="I781" s="19"/>
      <c r="J781" s="17"/>
      <c r="K781" s="94"/>
      <c r="L781" s="89"/>
      <c r="M781" s="16"/>
    </row>
    <row r="782" spans="1:13">
      <c r="B782" s="95" t="s">
        <v>355</v>
      </c>
      <c r="C782" s="109"/>
      <c r="D782" s="97" t="str">
        <f>IF(ISNUMBER(C782),VLOOKUP(C782,Approaches,2,0),"")</f>
        <v/>
      </c>
      <c r="E782" s="83">
        <v>9</v>
      </c>
      <c r="F782" s="16"/>
      <c r="G782" s="17"/>
      <c r="H782" s="110"/>
      <c r="I782" s="19"/>
      <c r="J782" s="17"/>
      <c r="K782" s="94"/>
      <c r="L782" s="89"/>
      <c r="M782" s="16"/>
    </row>
    <row r="783" spans="1:13" ht="14.25" thickBot="1">
      <c r="B783" s="98"/>
      <c r="C783" s="98"/>
      <c r="D783" s="93"/>
      <c r="E783" s="83">
        <v>10</v>
      </c>
      <c r="F783" s="16"/>
      <c r="G783" s="17"/>
      <c r="H783" s="110"/>
      <c r="I783" s="20"/>
      <c r="J783" s="17"/>
      <c r="K783" s="94"/>
      <c r="L783" s="89"/>
      <c r="M783" s="16"/>
    </row>
    <row r="784" spans="1:13" ht="14.25" thickBot="1">
      <c r="A784" s="79" t="str">
        <f>IF(B784="Code",1+MAX(A$5:A778),"")</f>
        <v/>
      </c>
      <c r="B784" s="99"/>
      <c r="C784" s="99"/>
      <c r="D784" s="99"/>
      <c r="E784" s="100"/>
      <c r="F784" s="101"/>
      <c r="G784" s="99" t="s">
        <v>259</v>
      </c>
      <c r="H784" s="102">
        <f>B774</f>
        <v>1106231</v>
      </c>
      <c r="I784" s="111"/>
      <c r="J784" s="100" t="s">
        <v>317</v>
      </c>
      <c r="K784" s="100"/>
      <c r="L784" s="100"/>
      <c r="M784" s="100"/>
    </row>
    <row r="785" spans="1:13" ht="14.25" thickBot="1">
      <c r="A785" s="79">
        <f>IF(B785="Code",1+MAX(A$5:A784),"")</f>
        <v>66</v>
      </c>
      <c r="B785" s="80" t="s">
        <v>254</v>
      </c>
      <c r="C785" s="80"/>
      <c r="D785" s="81" t="s">
        <v>255</v>
      </c>
      <c r="E785" s="193"/>
      <c r="F785" s="81" t="s">
        <v>256</v>
      </c>
      <c r="G785" s="81" t="s">
        <v>257</v>
      </c>
      <c r="H785" s="82" t="s">
        <v>253</v>
      </c>
      <c r="I785" s="82" t="s">
        <v>258</v>
      </c>
      <c r="J785" s="82" t="s">
        <v>316</v>
      </c>
      <c r="K785" s="83"/>
      <c r="L785" s="84" t="str">
        <f>IF(AND(ISNUMBER(I796),ISNUMBER(H796)),"OK","")</f>
        <v/>
      </c>
      <c r="M785" s="194"/>
    </row>
    <row r="786" spans="1:13">
      <c r="A786" s="79" t="str">
        <f>IF(B786="Code",1+MAX(A$5:A785),"")</f>
        <v/>
      </c>
      <c r="B786" s="87">
        <f>VLOOKUP(A785,BasicHeadings,2,0)</f>
        <v>1106311</v>
      </c>
      <c r="C786" s="88"/>
      <c r="D786" s="87" t="str">
        <f>VLOOKUP(B786,Step1EN,2,0)</f>
        <v>Hospital services</v>
      </c>
      <c r="E786" s="83">
        <v>1</v>
      </c>
      <c r="F786" s="16" t="str">
        <f>"Expenditure Value for "&amp;LatestYear</f>
        <v>Expenditure Value for 2009</v>
      </c>
      <c r="G786" s="16" t="s">
        <v>331</v>
      </c>
      <c r="H786" s="17">
        <f>LatestYear</f>
        <v>2009</v>
      </c>
      <c r="I786" s="17">
        <f>VLOOKUP(B786,LastYearEstimates,3,0)</f>
        <v>0</v>
      </c>
      <c r="J786" s="17" t="str">
        <f>Currency_Unit</f>
        <v>Ficty</v>
      </c>
      <c r="K786" s="83"/>
      <c r="L786" s="89"/>
      <c r="M786" s="16"/>
    </row>
    <row r="787" spans="1:13">
      <c r="A787" s="79" t="str">
        <f>IF(B787="Code",1+MAX(A$5:A786),"")</f>
        <v/>
      </c>
      <c r="B787" s="90"/>
      <c r="C787" s="91" t="s">
        <v>307</v>
      </c>
      <c r="D787" s="90"/>
      <c r="E787" s="83">
        <v>2</v>
      </c>
      <c r="F787" s="16"/>
      <c r="G787" s="16"/>
      <c r="H787" s="17"/>
      <c r="I787" s="17"/>
      <c r="J787" s="17" t="s">
        <v>317</v>
      </c>
      <c r="K787" s="83"/>
      <c r="L787" s="89"/>
      <c r="M787" s="16"/>
    </row>
    <row r="788" spans="1:13" ht="13.5" customHeight="1">
      <c r="A788" s="79" t="str">
        <f>IF(B788="Code",1+MAX(A$5:A787),"")</f>
        <v/>
      </c>
      <c r="B788" s="92"/>
      <c r="C788" s="211" t="s">
        <v>356</v>
      </c>
      <c r="D788" s="212"/>
      <c r="E788" s="83">
        <v>3</v>
      </c>
      <c r="F788" s="16"/>
      <c r="G788" s="16"/>
      <c r="H788" s="17"/>
      <c r="I788" s="18"/>
      <c r="J788" s="17" t="s">
        <v>317</v>
      </c>
      <c r="K788" s="83"/>
      <c r="L788" s="89"/>
      <c r="M788" s="16"/>
    </row>
    <row r="789" spans="1:13">
      <c r="A789" s="79" t="str">
        <f>IF(B789="Code",1+MAX(A$5:A788),"")</f>
        <v/>
      </c>
      <c r="B789" s="93"/>
      <c r="C789" s="213"/>
      <c r="D789" s="214"/>
      <c r="E789" s="83">
        <v>4</v>
      </c>
      <c r="F789" s="16"/>
      <c r="G789" s="16"/>
      <c r="H789" s="17"/>
      <c r="I789" s="17"/>
      <c r="J789" s="17" t="s">
        <v>317</v>
      </c>
      <c r="K789" s="83"/>
      <c r="L789" s="89"/>
      <c r="M789" s="16"/>
    </row>
    <row r="790" spans="1:13">
      <c r="A790" s="79" t="str">
        <f>IF(B790="Code",1+MAX(A$5:A789),"")</f>
        <v/>
      </c>
      <c r="B790" s="95" t="s">
        <v>355</v>
      </c>
      <c r="C790" s="109"/>
      <c r="D790" s="96" t="str">
        <f>IF(ISNUMBER(C790),VLOOKUP(C790,Approaches,2,0),"")</f>
        <v/>
      </c>
      <c r="E790" s="83">
        <v>5</v>
      </c>
      <c r="F790" s="16"/>
      <c r="G790" s="17"/>
      <c r="H790" s="110"/>
      <c r="I790" s="19"/>
      <c r="J790" s="17" t="s">
        <v>317</v>
      </c>
      <c r="K790" s="94"/>
      <c r="L790" s="89"/>
      <c r="M790" s="16"/>
    </row>
    <row r="791" spans="1:13">
      <c r="B791" s="95" t="s">
        <v>355</v>
      </c>
      <c r="C791" s="109"/>
      <c r="D791" s="93" t="str">
        <f>IF(ISNUMBER(C791),VLOOKUP(C791,Approaches,2,0),"")</f>
        <v/>
      </c>
      <c r="E791" s="83">
        <v>6</v>
      </c>
      <c r="F791" s="16"/>
      <c r="G791" s="17"/>
      <c r="H791" s="110"/>
      <c r="I791" s="19"/>
      <c r="J791" s="17"/>
      <c r="K791" s="94"/>
      <c r="L791" s="89"/>
      <c r="M791" s="16"/>
    </row>
    <row r="792" spans="1:13">
      <c r="B792" s="95" t="s">
        <v>355</v>
      </c>
      <c r="C792" s="109"/>
      <c r="D792" s="93" t="str">
        <f>IF(ISNUMBER(C792),VLOOKUP(C792,Approaches,2,0),"")</f>
        <v/>
      </c>
      <c r="E792" s="83">
        <v>7</v>
      </c>
      <c r="F792" s="16"/>
      <c r="G792" s="17"/>
      <c r="H792" s="110"/>
      <c r="I792" s="19"/>
      <c r="J792" s="17"/>
      <c r="K792" s="94"/>
      <c r="L792" s="89"/>
      <c r="M792" s="16"/>
    </row>
    <row r="793" spans="1:13">
      <c r="B793" s="95" t="s">
        <v>355</v>
      </c>
      <c r="C793" s="109"/>
      <c r="D793" s="93" t="str">
        <f>IF(ISNUMBER(C793),VLOOKUP(C793,Approaches,2,0),"")</f>
        <v/>
      </c>
      <c r="E793" s="83">
        <v>8</v>
      </c>
      <c r="F793" s="16"/>
      <c r="G793" s="17"/>
      <c r="H793" s="110"/>
      <c r="I793" s="19"/>
      <c r="J793" s="17"/>
      <c r="K793" s="94"/>
      <c r="L793" s="89"/>
      <c r="M793" s="16"/>
    </row>
    <row r="794" spans="1:13">
      <c r="B794" s="95" t="s">
        <v>355</v>
      </c>
      <c r="C794" s="109"/>
      <c r="D794" s="97" t="str">
        <f>IF(ISNUMBER(C794),VLOOKUP(C794,Approaches,2,0),"")</f>
        <v/>
      </c>
      <c r="E794" s="83">
        <v>9</v>
      </c>
      <c r="F794" s="16"/>
      <c r="G794" s="17"/>
      <c r="H794" s="110"/>
      <c r="I794" s="19"/>
      <c r="J794" s="17"/>
      <c r="K794" s="94"/>
      <c r="L794" s="89"/>
      <c r="M794" s="16"/>
    </row>
    <row r="795" spans="1:13" ht="14.25" thickBot="1">
      <c r="B795" s="98"/>
      <c r="C795" s="98"/>
      <c r="D795" s="93"/>
      <c r="E795" s="83">
        <v>10</v>
      </c>
      <c r="F795" s="16"/>
      <c r="G795" s="17"/>
      <c r="H795" s="110"/>
      <c r="I795" s="20"/>
      <c r="J795" s="17"/>
      <c r="K795" s="94"/>
      <c r="L795" s="89"/>
      <c r="M795" s="16"/>
    </row>
    <row r="796" spans="1:13" ht="14.25" thickBot="1">
      <c r="A796" s="79" t="str">
        <f>IF(B796="Code",1+MAX(A$5:A790),"")</f>
        <v/>
      </c>
      <c r="B796" s="99"/>
      <c r="C796" s="99"/>
      <c r="D796" s="99"/>
      <c r="E796" s="100"/>
      <c r="F796" s="101"/>
      <c r="G796" s="99" t="s">
        <v>259</v>
      </c>
      <c r="H796" s="102">
        <f>B786</f>
        <v>1106311</v>
      </c>
      <c r="I796" s="111"/>
      <c r="J796" s="100" t="s">
        <v>317</v>
      </c>
      <c r="K796" s="100"/>
      <c r="L796" s="100"/>
      <c r="M796" s="100"/>
    </row>
    <row r="797" spans="1:13" ht="14.25" thickBot="1">
      <c r="A797" s="79">
        <f>IF(B797="Code",1+MAX(A$5:A796),"")</f>
        <v>67</v>
      </c>
      <c r="B797" s="80" t="s">
        <v>254</v>
      </c>
      <c r="C797" s="80"/>
      <c r="D797" s="81" t="s">
        <v>255</v>
      </c>
      <c r="E797" s="193"/>
      <c r="F797" s="81" t="s">
        <v>256</v>
      </c>
      <c r="G797" s="81" t="s">
        <v>257</v>
      </c>
      <c r="H797" s="82" t="s">
        <v>253</v>
      </c>
      <c r="I797" s="82" t="s">
        <v>258</v>
      </c>
      <c r="J797" s="82" t="s">
        <v>316</v>
      </c>
      <c r="K797" s="83"/>
      <c r="L797" s="84" t="str">
        <f>IF(AND(ISNUMBER(I808),ISNUMBER(H808)),"OK","")</f>
        <v/>
      </c>
      <c r="M797" s="194"/>
    </row>
    <row r="798" spans="1:13">
      <c r="A798" s="79" t="str">
        <f>IF(B798="Code",1+MAX(A$5:A797),"")</f>
        <v/>
      </c>
      <c r="B798" s="87">
        <f>VLOOKUP(A797,BasicHeadings,2,0)</f>
        <v>1107111</v>
      </c>
      <c r="C798" s="88"/>
      <c r="D798" s="87" t="str">
        <f>VLOOKUP(B798,Step1EN,2,0)</f>
        <v>Motor cars</v>
      </c>
      <c r="E798" s="83">
        <v>1</v>
      </c>
      <c r="F798" s="16" t="str">
        <f>"Expenditure Value for "&amp;LatestYear</f>
        <v>Expenditure Value for 2009</v>
      </c>
      <c r="G798" s="16" t="s">
        <v>331</v>
      </c>
      <c r="H798" s="17">
        <f>LatestYear</f>
        <v>2009</v>
      </c>
      <c r="I798" s="17">
        <f>VLOOKUP(B798,LastYearEstimates,3,0)</f>
        <v>0</v>
      </c>
      <c r="J798" s="17" t="str">
        <f>Currency_Unit</f>
        <v>Ficty</v>
      </c>
      <c r="K798" s="83"/>
      <c r="L798" s="89"/>
      <c r="M798" s="16"/>
    </row>
    <row r="799" spans="1:13">
      <c r="A799" s="79" t="str">
        <f>IF(B799="Code",1+MAX(A$5:A798),"")</f>
        <v/>
      </c>
      <c r="B799" s="90"/>
      <c r="C799" s="91" t="s">
        <v>307</v>
      </c>
      <c r="D799" s="90"/>
      <c r="E799" s="83">
        <v>2</v>
      </c>
      <c r="F799" s="16"/>
      <c r="G799" s="16"/>
      <c r="H799" s="17"/>
      <c r="I799" s="17"/>
      <c r="J799" s="17" t="s">
        <v>317</v>
      </c>
      <c r="K799" s="83"/>
      <c r="L799" s="89"/>
      <c r="M799" s="16"/>
    </row>
    <row r="800" spans="1:13" ht="13.5" customHeight="1">
      <c r="A800" s="79" t="str">
        <f>IF(B800="Code",1+MAX(A$5:A799),"")</f>
        <v/>
      </c>
      <c r="B800" s="92"/>
      <c r="C800" s="211" t="s">
        <v>356</v>
      </c>
      <c r="D800" s="212"/>
      <c r="E800" s="83">
        <v>3</v>
      </c>
      <c r="F800" s="16"/>
      <c r="G800" s="16"/>
      <c r="H800" s="17"/>
      <c r="I800" s="18"/>
      <c r="J800" s="17" t="s">
        <v>317</v>
      </c>
      <c r="K800" s="83"/>
      <c r="L800" s="89"/>
      <c r="M800" s="16"/>
    </row>
    <row r="801" spans="1:13">
      <c r="A801" s="79" t="str">
        <f>IF(B801="Code",1+MAX(A$5:A800),"")</f>
        <v/>
      </c>
      <c r="B801" s="93"/>
      <c r="C801" s="213"/>
      <c r="D801" s="214"/>
      <c r="E801" s="83">
        <v>4</v>
      </c>
      <c r="F801" s="16"/>
      <c r="G801" s="16"/>
      <c r="H801" s="17"/>
      <c r="I801" s="17"/>
      <c r="J801" s="17" t="s">
        <v>317</v>
      </c>
      <c r="K801" s="83"/>
      <c r="L801" s="89"/>
      <c r="M801" s="16"/>
    </row>
    <row r="802" spans="1:13">
      <c r="A802" s="79" t="str">
        <f>IF(B802="Code",1+MAX(A$5:A801),"")</f>
        <v/>
      </c>
      <c r="B802" s="95" t="s">
        <v>355</v>
      </c>
      <c r="C802" s="109"/>
      <c r="D802" s="96" t="str">
        <f>IF(ISNUMBER(C802),VLOOKUP(C802,Approaches,2,0),"")</f>
        <v/>
      </c>
      <c r="E802" s="83">
        <v>5</v>
      </c>
      <c r="F802" s="16"/>
      <c r="G802" s="17"/>
      <c r="H802" s="110"/>
      <c r="I802" s="19"/>
      <c r="J802" s="17" t="s">
        <v>317</v>
      </c>
      <c r="K802" s="94"/>
      <c r="L802" s="89"/>
      <c r="M802" s="16"/>
    </row>
    <row r="803" spans="1:13">
      <c r="B803" s="95" t="s">
        <v>355</v>
      </c>
      <c r="C803" s="109"/>
      <c r="D803" s="93" t="str">
        <f>IF(ISNUMBER(C803),VLOOKUP(C803,Approaches,2,0),"")</f>
        <v/>
      </c>
      <c r="E803" s="83">
        <v>6</v>
      </c>
      <c r="F803" s="16"/>
      <c r="G803" s="17"/>
      <c r="H803" s="110"/>
      <c r="I803" s="19"/>
      <c r="J803" s="17"/>
      <c r="K803" s="94"/>
      <c r="L803" s="89"/>
      <c r="M803" s="16"/>
    </row>
    <row r="804" spans="1:13">
      <c r="B804" s="95" t="s">
        <v>355</v>
      </c>
      <c r="C804" s="109"/>
      <c r="D804" s="93" t="str">
        <f>IF(ISNUMBER(C804),VLOOKUP(C804,Approaches,2,0),"")</f>
        <v/>
      </c>
      <c r="E804" s="83">
        <v>7</v>
      </c>
      <c r="F804" s="16"/>
      <c r="G804" s="17"/>
      <c r="H804" s="110"/>
      <c r="I804" s="19"/>
      <c r="J804" s="17"/>
      <c r="K804" s="94"/>
      <c r="L804" s="89"/>
      <c r="M804" s="16"/>
    </row>
    <row r="805" spans="1:13">
      <c r="B805" s="95" t="s">
        <v>355</v>
      </c>
      <c r="C805" s="109"/>
      <c r="D805" s="93" t="str">
        <f>IF(ISNUMBER(C805),VLOOKUP(C805,Approaches,2,0),"")</f>
        <v/>
      </c>
      <c r="E805" s="83">
        <v>8</v>
      </c>
      <c r="F805" s="16"/>
      <c r="G805" s="17"/>
      <c r="H805" s="110"/>
      <c r="I805" s="19"/>
      <c r="J805" s="17"/>
      <c r="K805" s="94"/>
      <c r="L805" s="89"/>
      <c r="M805" s="16"/>
    </row>
    <row r="806" spans="1:13">
      <c r="B806" s="95" t="s">
        <v>355</v>
      </c>
      <c r="C806" s="109"/>
      <c r="D806" s="97" t="str">
        <f>IF(ISNUMBER(C806),VLOOKUP(C806,Approaches,2,0),"")</f>
        <v/>
      </c>
      <c r="E806" s="83">
        <v>9</v>
      </c>
      <c r="F806" s="16"/>
      <c r="G806" s="17"/>
      <c r="H806" s="110"/>
      <c r="I806" s="19"/>
      <c r="J806" s="17"/>
      <c r="K806" s="94"/>
      <c r="L806" s="89"/>
      <c r="M806" s="16"/>
    </row>
    <row r="807" spans="1:13" ht="14.25" thickBot="1">
      <c r="B807" s="98"/>
      <c r="C807" s="98"/>
      <c r="D807" s="93"/>
      <c r="E807" s="83">
        <v>10</v>
      </c>
      <c r="F807" s="16"/>
      <c r="G807" s="17"/>
      <c r="H807" s="110"/>
      <c r="I807" s="20"/>
      <c r="J807" s="17"/>
      <c r="K807" s="94"/>
      <c r="L807" s="89"/>
      <c r="M807" s="16"/>
    </row>
    <row r="808" spans="1:13" ht="14.25" thickBot="1">
      <c r="A808" s="79" t="str">
        <f>IF(B808="Code",1+MAX(A$5:A802),"")</f>
        <v/>
      </c>
      <c r="B808" s="99"/>
      <c r="C808" s="99"/>
      <c r="D808" s="99"/>
      <c r="E808" s="100"/>
      <c r="F808" s="101"/>
      <c r="G808" s="99" t="s">
        <v>259</v>
      </c>
      <c r="H808" s="102">
        <f>B798</f>
        <v>1107111</v>
      </c>
      <c r="I808" s="111"/>
      <c r="J808" s="100" t="s">
        <v>317</v>
      </c>
      <c r="K808" s="100"/>
      <c r="L808" s="100"/>
      <c r="M808" s="100"/>
    </row>
    <row r="809" spans="1:13" ht="14.25" thickBot="1">
      <c r="A809" s="79">
        <f>IF(B809="Code",1+MAX(A$5:A808),"")</f>
        <v>68</v>
      </c>
      <c r="B809" s="80" t="s">
        <v>254</v>
      </c>
      <c r="C809" s="80"/>
      <c r="D809" s="81" t="s">
        <v>255</v>
      </c>
      <c r="E809" s="193"/>
      <c r="F809" s="81" t="s">
        <v>256</v>
      </c>
      <c r="G809" s="81" t="s">
        <v>257</v>
      </c>
      <c r="H809" s="82" t="s">
        <v>253</v>
      </c>
      <c r="I809" s="82" t="s">
        <v>258</v>
      </c>
      <c r="J809" s="82" t="s">
        <v>316</v>
      </c>
      <c r="K809" s="83"/>
      <c r="L809" s="84" t="str">
        <f>IF(AND(ISNUMBER(I820),ISNUMBER(H820)),"OK","")</f>
        <v/>
      </c>
      <c r="M809" s="194"/>
    </row>
    <row r="810" spans="1:13">
      <c r="A810" s="79" t="str">
        <f>IF(B810="Code",1+MAX(A$5:A809),"")</f>
        <v/>
      </c>
      <c r="B810" s="87">
        <f>VLOOKUP(A809,BasicHeadings,2,0)</f>
        <v>1107121</v>
      </c>
      <c r="C810" s="88"/>
      <c r="D810" s="87" t="str">
        <f>VLOOKUP(B810,Step1EN,2,0)</f>
        <v>Motor cycles</v>
      </c>
      <c r="E810" s="83">
        <v>1</v>
      </c>
      <c r="F810" s="16" t="str">
        <f>"Expenditure Value for "&amp;LatestYear</f>
        <v>Expenditure Value for 2009</v>
      </c>
      <c r="G810" s="16" t="s">
        <v>331</v>
      </c>
      <c r="H810" s="17">
        <f>LatestYear</f>
        <v>2009</v>
      </c>
      <c r="I810" s="17">
        <f>VLOOKUP(B810,LastYearEstimates,3,0)</f>
        <v>0</v>
      </c>
      <c r="J810" s="17" t="str">
        <f>Currency_Unit</f>
        <v>Ficty</v>
      </c>
      <c r="K810" s="83"/>
      <c r="L810" s="89"/>
      <c r="M810" s="16"/>
    </row>
    <row r="811" spans="1:13">
      <c r="A811" s="79" t="str">
        <f>IF(B811="Code",1+MAX(A$5:A810),"")</f>
        <v/>
      </c>
      <c r="B811" s="90"/>
      <c r="C811" s="91" t="s">
        <v>307</v>
      </c>
      <c r="D811" s="90"/>
      <c r="E811" s="83">
        <v>2</v>
      </c>
      <c r="F811" s="16"/>
      <c r="G811" s="16"/>
      <c r="H811" s="17"/>
      <c r="I811" s="17"/>
      <c r="J811" s="17" t="s">
        <v>317</v>
      </c>
      <c r="K811" s="83"/>
      <c r="L811" s="89"/>
      <c r="M811" s="16"/>
    </row>
    <row r="812" spans="1:13" ht="13.5" customHeight="1">
      <c r="A812" s="79" t="str">
        <f>IF(B812="Code",1+MAX(A$5:A811),"")</f>
        <v/>
      </c>
      <c r="B812" s="92"/>
      <c r="C812" s="211" t="s">
        <v>356</v>
      </c>
      <c r="D812" s="212"/>
      <c r="E812" s="83">
        <v>3</v>
      </c>
      <c r="F812" s="16"/>
      <c r="G812" s="16"/>
      <c r="H812" s="17"/>
      <c r="I812" s="18"/>
      <c r="J812" s="17" t="s">
        <v>317</v>
      </c>
      <c r="K812" s="83"/>
      <c r="L812" s="89"/>
      <c r="M812" s="16"/>
    </row>
    <row r="813" spans="1:13">
      <c r="A813" s="79" t="str">
        <f>IF(B813="Code",1+MAX(A$5:A812),"")</f>
        <v/>
      </c>
      <c r="B813" s="93"/>
      <c r="C813" s="213"/>
      <c r="D813" s="214"/>
      <c r="E813" s="83">
        <v>4</v>
      </c>
      <c r="F813" s="16"/>
      <c r="G813" s="16"/>
      <c r="H813" s="17"/>
      <c r="I813" s="17"/>
      <c r="J813" s="17" t="s">
        <v>317</v>
      </c>
      <c r="K813" s="83"/>
      <c r="L813" s="89"/>
      <c r="M813" s="16"/>
    </row>
    <row r="814" spans="1:13">
      <c r="A814" s="79" t="str">
        <f>IF(B814="Code",1+MAX(A$5:A813),"")</f>
        <v/>
      </c>
      <c r="B814" s="95" t="s">
        <v>355</v>
      </c>
      <c r="C814" s="109"/>
      <c r="D814" s="96" t="str">
        <f>IF(ISNUMBER(C814),VLOOKUP(C814,Approaches,2,0),"")</f>
        <v/>
      </c>
      <c r="E814" s="83">
        <v>5</v>
      </c>
      <c r="F814" s="16"/>
      <c r="G814" s="17"/>
      <c r="H814" s="110"/>
      <c r="I814" s="19"/>
      <c r="J814" s="17" t="s">
        <v>317</v>
      </c>
      <c r="K814" s="94"/>
      <c r="L814" s="89"/>
      <c r="M814" s="16"/>
    </row>
    <row r="815" spans="1:13">
      <c r="B815" s="95" t="s">
        <v>355</v>
      </c>
      <c r="C815" s="109"/>
      <c r="D815" s="93" t="str">
        <f>IF(ISNUMBER(C815),VLOOKUP(C815,Approaches,2,0),"")</f>
        <v/>
      </c>
      <c r="E815" s="83">
        <v>6</v>
      </c>
      <c r="F815" s="16"/>
      <c r="G815" s="17"/>
      <c r="H815" s="110"/>
      <c r="I815" s="19"/>
      <c r="J815" s="17"/>
      <c r="K815" s="94"/>
      <c r="L815" s="89"/>
      <c r="M815" s="16"/>
    </row>
    <row r="816" spans="1:13">
      <c r="B816" s="95" t="s">
        <v>355</v>
      </c>
      <c r="C816" s="109"/>
      <c r="D816" s="93" t="str">
        <f>IF(ISNUMBER(C816),VLOOKUP(C816,Approaches,2,0),"")</f>
        <v/>
      </c>
      <c r="E816" s="83">
        <v>7</v>
      </c>
      <c r="F816" s="16"/>
      <c r="G816" s="17"/>
      <c r="H816" s="110"/>
      <c r="I816" s="19"/>
      <c r="J816" s="17"/>
      <c r="K816" s="94"/>
      <c r="L816" s="89"/>
      <c r="M816" s="16"/>
    </row>
    <row r="817" spans="1:13">
      <c r="B817" s="95" t="s">
        <v>355</v>
      </c>
      <c r="C817" s="109"/>
      <c r="D817" s="93" t="str">
        <f>IF(ISNUMBER(C817),VLOOKUP(C817,Approaches,2,0),"")</f>
        <v/>
      </c>
      <c r="E817" s="83">
        <v>8</v>
      </c>
      <c r="F817" s="16"/>
      <c r="G817" s="17"/>
      <c r="H817" s="110"/>
      <c r="I817" s="19"/>
      <c r="J817" s="17"/>
      <c r="K817" s="94"/>
      <c r="L817" s="89"/>
      <c r="M817" s="16"/>
    </row>
    <row r="818" spans="1:13">
      <c r="B818" s="95" t="s">
        <v>355</v>
      </c>
      <c r="C818" s="109"/>
      <c r="D818" s="97" t="str">
        <f>IF(ISNUMBER(C818),VLOOKUP(C818,Approaches,2,0),"")</f>
        <v/>
      </c>
      <c r="E818" s="83">
        <v>9</v>
      </c>
      <c r="F818" s="16"/>
      <c r="G818" s="17"/>
      <c r="H818" s="110"/>
      <c r="I818" s="19"/>
      <c r="J818" s="17"/>
      <c r="K818" s="94"/>
      <c r="L818" s="89"/>
      <c r="M818" s="16"/>
    </row>
    <row r="819" spans="1:13" ht="14.25" thickBot="1">
      <c r="B819" s="98"/>
      <c r="C819" s="98"/>
      <c r="D819" s="93"/>
      <c r="E819" s="83">
        <v>10</v>
      </c>
      <c r="F819" s="16"/>
      <c r="G819" s="17"/>
      <c r="H819" s="110"/>
      <c r="I819" s="20"/>
      <c r="J819" s="17"/>
      <c r="K819" s="94"/>
      <c r="L819" s="89"/>
      <c r="M819" s="16"/>
    </row>
    <row r="820" spans="1:13" ht="14.25" thickBot="1">
      <c r="A820" s="79" t="str">
        <f>IF(B820="Code",1+MAX(A$5:A814),"")</f>
        <v/>
      </c>
      <c r="B820" s="99"/>
      <c r="C820" s="99"/>
      <c r="D820" s="99"/>
      <c r="E820" s="100"/>
      <c r="F820" s="101"/>
      <c r="G820" s="99" t="s">
        <v>259</v>
      </c>
      <c r="H820" s="102">
        <f>B810</f>
        <v>1107121</v>
      </c>
      <c r="I820" s="111"/>
      <c r="J820" s="100" t="s">
        <v>317</v>
      </c>
      <c r="K820" s="100"/>
      <c r="L820" s="100"/>
      <c r="M820" s="100"/>
    </row>
    <row r="821" spans="1:13" ht="14.25" thickBot="1">
      <c r="A821" s="79">
        <f>IF(B821="Code",1+MAX(A$5:A820),"")</f>
        <v>69</v>
      </c>
      <c r="B821" s="80" t="s">
        <v>254</v>
      </c>
      <c r="C821" s="80"/>
      <c r="D821" s="81" t="s">
        <v>255</v>
      </c>
      <c r="E821" s="193"/>
      <c r="F821" s="81" t="s">
        <v>256</v>
      </c>
      <c r="G821" s="81" t="s">
        <v>257</v>
      </c>
      <c r="H821" s="82" t="s">
        <v>253</v>
      </c>
      <c r="I821" s="82" t="s">
        <v>258</v>
      </c>
      <c r="J821" s="82" t="s">
        <v>316</v>
      </c>
      <c r="K821" s="83"/>
      <c r="L821" s="84" t="str">
        <f>IF(AND(ISNUMBER(I832),ISNUMBER(H832)),"OK","")</f>
        <v/>
      </c>
      <c r="M821" s="194"/>
    </row>
    <row r="822" spans="1:13">
      <c r="A822" s="79" t="str">
        <f>IF(B822="Code",1+MAX(A$5:A821),"")</f>
        <v/>
      </c>
      <c r="B822" s="87">
        <f>VLOOKUP(A821,BasicHeadings,2,0)</f>
        <v>1107131</v>
      </c>
      <c r="C822" s="88"/>
      <c r="D822" s="87" t="str">
        <f>VLOOKUP(B822,Step1EN,2,0)</f>
        <v>Bicycles</v>
      </c>
      <c r="E822" s="83">
        <v>1</v>
      </c>
      <c r="F822" s="16" t="str">
        <f>"Expenditure Value for "&amp;LatestYear</f>
        <v>Expenditure Value for 2009</v>
      </c>
      <c r="G822" s="16" t="s">
        <v>331</v>
      </c>
      <c r="H822" s="17">
        <f>LatestYear</f>
        <v>2009</v>
      </c>
      <c r="I822" s="17">
        <f>VLOOKUP(B822,LastYearEstimates,3,0)</f>
        <v>0</v>
      </c>
      <c r="J822" s="17" t="str">
        <f>Currency_Unit</f>
        <v>Ficty</v>
      </c>
      <c r="K822" s="83"/>
      <c r="L822" s="89"/>
      <c r="M822" s="16"/>
    </row>
    <row r="823" spans="1:13">
      <c r="A823" s="79" t="str">
        <f>IF(B823="Code",1+MAX(A$5:A822),"")</f>
        <v/>
      </c>
      <c r="B823" s="90"/>
      <c r="C823" s="91" t="s">
        <v>307</v>
      </c>
      <c r="D823" s="90"/>
      <c r="E823" s="83">
        <v>2</v>
      </c>
      <c r="F823" s="16"/>
      <c r="G823" s="16"/>
      <c r="H823" s="17"/>
      <c r="I823" s="17"/>
      <c r="J823" s="17" t="s">
        <v>317</v>
      </c>
      <c r="K823" s="83"/>
      <c r="L823" s="89"/>
      <c r="M823" s="16"/>
    </row>
    <row r="824" spans="1:13" ht="13.5" customHeight="1">
      <c r="A824" s="79" t="str">
        <f>IF(B824="Code",1+MAX(A$5:A823),"")</f>
        <v/>
      </c>
      <c r="B824" s="92"/>
      <c r="C824" s="211" t="s">
        <v>356</v>
      </c>
      <c r="D824" s="212"/>
      <c r="E824" s="83">
        <v>3</v>
      </c>
      <c r="F824" s="16"/>
      <c r="G824" s="16"/>
      <c r="H824" s="17"/>
      <c r="I824" s="18"/>
      <c r="J824" s="17" t="s">
        <v>317</v>
      </c>
      <c r="K824" s="83"/>
      <c r="L824" s="89"/>
      <c r="M824" s="16"/>
    </row>
    <row r="825" spans="1:13">
      <c r="A825" s="79" t="str">
        <f>IF(B825="Code",1+MAX(A$5:A824),"")</f>
        <v/>
      </c>
      <c r="B825" s="93"/>
      <c r="C825" s="213"/>
      <c r="D825" s="214"/>
      <c r="E825" s="83">
        <v>4</v>
      </c>
      <c r="F825" s="16"/>
      <c r="G825" s="16"/>
      <c r="H825" s="17"/>
      <c r="I825" s="17"/>
      <c r="J825" s="17" t="s">
        <v>317</v>
      </c>
      <c r="K825" s="83"/>
      <c r="L825" s="89"/>
      <c r="M825" s="16"/>
    </row>
    <row r="826" spans="1:13">
      <c r="A826" s="79" t="str">
        <f>IF(B826="Code",1+MAX(A$5:A825),"")</f>
        <v/>
      </c>
      <c r="B826" s="95" t="s">
        <v>355</v>
      </c>
      <c r="C826" s="109"/>
      <c r="D826" s="96" t="str">
        <f>IF(ISNUMBER(C826),VLOOKUP(C826,Approaches,2,0),"")</f>
        <v/>
      </c>
      <c r="E826" s="83">
        <v>5</v>
      </c>
      <c r="F826" s="16"/>
      <c r="G826" s="17"/>
      <c r="H826" s="110"/>
      <c r="I826" s="19"/>
      <c r="J826" s="17" t="s">
        <v>317</v>
      </c>
      <c r="K826" s="94"/>
      <c r="L826" s="89"/>
      <c r="M826" s="16"/>
    </row>
    <row r="827" spans="1:13">
      <c r="B827" s="95" t="s">
        <v>355</v>
      </c>
      <c r="C827" s="109"/>
      <c r="D827" s="93" t="str">
        <f>IF(ISNUMBER(C827),VLOOKUP(C827,Approaches,2,0),"")</f>
        <v/>
      </c>
      <c r="E827" s="83">
        <v>6</v>
      </c>
      <c r="F827" s="16"/>
      <c r="G827" s="17"/>
      <c r="H827" s="110"/>
      <c r="I827" s="19"/>
      <c r="J827" s="17"/>
      <c r="K827" s="94"/>
      <c r="L827" s="89"/>
      <c r="M827" s="16"/>
    </row>
    <row r="828" spans="1:13">
      <c r="B828" s="95" t="s">
        <v>355</v>
      </c>
      <c r="C828" s="109"/>
      <c r="D828" s="93" t="str">
        <f>IF(ISNUMBER(C828),VLOOKUP(C828,Approaches,2,0),"")</f>
        <v/>
      </c>
      <c r="E828" s="83">
        <v>7</v>
      </c>
      <c r="F828" s="16"/>
      <c r="G828" s="17"/>
      <c r="H828" s="110"/>
      <c r="I828" s="19"/>
      <c r="J828" s="17"/>
      <c r="K828" s="94"/>
      <c r="L828" s="89"/>
      <c r="M828" s="16"/>
    </row>
    <row r="829" spans="1:13">
      <c r="B829" s="95" t="s">
        <v>355</v>
      </c>
      <c r="C829" s="109"/>
      <c r="D829" s="93" t="str">
        <f>IF(ISNUMBER(C829),VLOOKUP(C829,Approaches,2,0),"")</f>
        <v/>
      </c>
      <c r="E829" s="83">
        <v>8</v>
      </c>
      <c r="F829" s="16"/>
      <c r="G829" s="17"/>
      <c r="H829" s="110"/>
      <c r="I829" s="19"/>
      <c r="J829" s="17"/>
      <c r="K829" s="94"/>
      <c r="L829" s="89"/>
      <c r="M829" s="16"/>
    </row>
    <row r="830" spans="1:13">
      <c r="B830" s="95" t="s">
        <v>355</v>
      </c>
      <c r="C830" s="109"/>
      <c r="D830" s="97" t="str">
        <f>IF(ISNUMBER(C830),VLOOKUP(C830,Approaches,2,0),"")</f>
        <v/>
      </c>
      <c r="E830" s="83">
        <v>9</v>
      </c>
      <c r="F830" s="16"/>
      <c r="G830" s="17"/>
      <c r="H830" s="110"/>
      <c r="I830" s="19"/>
      <c r="J830" s="17"/>
      <c r="K830" s="94"/>
      <c r="L830" s="89"/>
      <c r="M830" s="16"/>
    </row>
    <row r="831" spans="1:13" ht="14.25" thickBot="1">
      <c r="B831" s="98"/>
      <c r="C831" s="98"/>
      <c r="D831" s="93"/>
      <c r="E831" s="83">
        <v>10</v>
      </c>
      <c r="F831" s="16"/>
      <c r="G831" s="17"/>
      <c r="H831" s="110"/>
      <c r="I831" s="20"/>
      <c r="J831" s="17"/>
      <c r="K831" s="94"/>
      <c r="L831" s="89"/>
      <c r="M831" s="16"/>
    </row>
    <row r="832" spans="1:13" ht="14.25" thickBot="1">
      <c r="A832" s="79" t="str">
        <f>IF(B832="Code",1+MAX(A$5:A826),"")</f>
        <v/>
      </c>
      <c r="B832" s="99"/>
      <c r="C832" s="99"/>
      <c r="D832" s="99"/>
      <c r="E832" s="100"/>
      <c r="F832" s="101"/>
      <c r="G832" s="99" t="s">
        <v>259</v>
      </c>
      <c r="H832" s="102">
        <f>B822</f>
        <v>1107131</v>
      </c>
      <c r="I832" s="111"/>
      <c r="J832" s="100" t="s">
        <v>317</v>
      </c>
      <c r="K832" s="100"/>
      <c r="L832" s="100"/>
      <c r="M832" s="100"/>
    </row>
    <row r="833" spans="1:13" ht="14.25" thickBot="1">
      <c r="A833" s="79">
        <f>IF(B833="Code",1+MAX(A$5:A832),"")</f>
        <v>70</v>
      </c>
      <c r="B833" s="80" t="s">
        <v>254</v>
      </c>
      <c r="C833" s="80"/>
      <c r="D833" s="81" t="s">
        <v>255</v>
      </c>
      <c r="E833" s="193"/>
      <c r="F833" s="81" t="s">
        <v>256</v>
      </c>
      <c r="G833" s="81" t="s">
        <v>257</v>
      </c>
      <c r="H833" s="82" t="s">
        <v>253</v>
      </c>
      <c r="I833" s="82" t="s">
        <v>258</v>
      </c>
      <c r="J833" s="82" t="s">
        <v>316</v>
      </c>
      <c r="K833" s="83"/>
      <c r="L833" s="84" t="str">
        <f>IF(AND(ISNUMBER(I844),ISNUMBER(H844)),"OK","")</f>
        <v/>
      </c>
      <c r="M833" s="194"/>
    </row>
    <row r="834" spans="1:13">
      <c r="A834" s="79" t="str">
        <f>IF(B834="Code",1+MAX(A$5:A833),"")</f>
        <v/>
      </c>
      <c r="B834" s="87">
        <f>VLOOKUP(A833,BasicHeadings,2,0)</f>
        <v>1107141</v>
      </c>
      <c r="C834" s="88"/>
      <c r="D834" s="87" t="str">
        <f>VLOOKUP(B834,Step1EN,2,0)</f>
        <v>Animal drawn vehicles</v>
      </c>
      <c r="E834" s="83">
        <v>1</v>
      </c>
      <c r="F834" s="16" t="str">
        <f>"Expenditure Value for "&amp;LatestYear</f>
        <v>Expenditure Value for 2009</v>
      </c>
      <c r="G834" s="16" t="s">
        <v>331</v>
      </c>
      <c r="H834" s="17">
        <f>LatestYear</f>
        <v>2009</v>
      </c>
      <c r="I834" s="17">
        <f>VLOOKUP(B834,LastYearEstimates,3,0)</f>
        <v>0</v>
      </c>
      <c r="J834" s="17" t="str">
        <f>Currency_Unit</f>
        <v>Ficty</v>
      </c>
      <c r="K834" s="83"/>
      <c r="L834" s="89"/>
      <c r="M834" s="16"/>
    </row>
    <row r="835" spans="1:13">
      <c r="A835" s="79" t="str">
        <f>IF(B835="Code",1+MAX(A$5:A834),"")</f>
        <v/>
      </c>
      <c r="B835" s="90"/>
      <c r="C835" s="91" t="s">
        <v>307</v>
      </c>
      <c r="D835" s="90"/>
      <c r="E835" s="83">
        <v>2</v>
      </c>
      <c r="F835" s="16"/>
      <c r="G835" s="16"/>
      <c r="H835" s="17"/>
      <c r="I835" s="17"/>
      <c r="J835" s="17" t="s">
        <v>317</v>
      </c>
      <c r="K835" s="83"/>
      <c r="L835" s="89"/>
      <c r="M835" s="16"/>
    </row>
    <row r="836" spans="1:13" ht="13.5" customHeight="1">
      <c r="A836" s="79" t="str">
        <f>IF(B836="Code",1+MAX(A$5:A835),"")</f>
        <v/>
      </c>
      <c r="B836" s="92"/>
      <c r="C836" s="211" t="s">
        <v>356</v>
      </c>
      <c r="D836" s="212"/>
      <c r="E836" s="83">
        <v>3</v>
      </c>
      <c r="F836" s="16"/>
      <c r="G836" s="16"/>
      <c r="H836" s="17"/>
      <c r="I836" s="18"/>
      <c r="J836" s="17" t="s">
        <v>317</v>
      </c>
      <c r="K836" s="83"/>
      <c r="L836" s="89"/>
      <c r="M836" s="16"/>
    </row>
    <row r="837" spans="1:13">
      <c r="A837" s="79" t="str">
        <f>IF(B837="Code",1+MAX(A$5:A836),"")</f>
        <v/>
      </c>
      <c r="B837" s="93"/>
      <c r="C837" s="213"/>
      <c r="D837" s="214"/>
      <c r="E837" s="83">
        <v>4</v>
      </c>
      <c r="F837" s="16"/>
      <c r="G837" s="16"/>
      <c r="H837" s="17"/>
      <c r="I837" s="17"/>
      <c r="J837" s="17" t="s">
        <v>317</v>
      </c>
      <c r="K837" s="83"/>
      <c r="L837" s="89"/>
      <c r="M837" s="16"/>
    </row>
    <row r="838" spans="1:13">
      <c r="A838" s="79" t="str">
        <f>IF(B838="Code",1+MAX(A$5:A837),"")</f>
        <v/>
      </c>
      <c r="B838" s="95" t="s">
        <v>355</v>
      </c>
      <c r="C838" s="109"/>
      <c r="D838" s="96" t="str">
        <f>IF(ISNUMBER(C838),VLOOKUP(C838,Approaches,2,0),"")</f>
        <v/>
      </c>
      <c r="E838" s="83">
        <v>5</v>
      </c>
      <c r="F838" s="16"/>
      <c r="G838" s="17"/>
      <c r="H838" s="110"/>
      <c r="I838" s="19"/>
      <c r="J838" s="17" t="s">
        <v>317</v>
      </c>
      <c r="K838" s="94"/>
      <c r="L838" s="89"/>
      <c r="M838" s="16"/>
    </row>
    <row r="839" spans="1:13">
      <c r="B839" s="95" t="s">
        <v>355</v>
      </c>
      <c r="C839" s="109"/>
      <c r="D839" s="93" t="str">
        <f>IF(ISNUMBER(C839),VLOOKUP(C839,Approaches,2,0),"")</f>
        <v/>
      </c>
      <c r="E839" s="83">
        <v>6</v>
      </c>
      <c r="F839" s="16"/>
      <c r="G839" s="17"/>
      <c r="H839" s="110"/>
      <c r="I839" s="19"/>
      <c r="J839" s="17"/>
      <c r="K839" s="94"/>
      <c r="L839" s="89"/>
      <c r="M839" s="16"/>
    </row>
    <row r="840" spans="1:13">
      <c r="B840" s="95" t="s">
        <v>355</v>
      </c>
      <c r="C840" s="109"/>
      <c r="D840" s="93" t="str">
        <f>IF(ISNUMBER(C840),VLOOKUP(C840,Approaches,2,0),"")</f>
        <v/>
      </c>
      <c r="E840" s="83">
        <v>7</v>
      </c>
      <c r="F840" s="16"/>
      <c r="G840" s="17"/>
      <c r="H840" s="110"/>
      <c r="I840" s="19"/>
      <c r="J840" s="17"/>
      <c r="K840" s="94"/>
      <c r="L840" s="89"/>
      <c r="M840" s="16"/>
    </row>
    <row r="841" spans="1:13">
      <c r="B841" s="95" t="s">
        <v>355</v>
      </c>
      <c r="C841" s="109"/>
      <c r="D841" s="93" t="str">
        <f>IF(ISNUMBER(C841),VLOOKUP(C841,Approaches,2,0),"")</f>
        <v/>
      </c>
      <c r="E841" s="83">
        <v>8</v>
      </c>
      <c r="F841" s="16"/>
      <c r="G841" s="17"/>
      <c r="H841" s="110"/>
      <c r="I841" s="19"/>
      <c r="J841" s="17"/>
      <c r="K841" s="94"/>
      <c r="L841" s="89"/>
      <c r="M841" s="16"/>
    </row>
    <row r="842" spans="1:13">
      <c r="B842" s="95" t="s">
        <v>355</v>
      </c>
      <c r="C842" s="109"/>
      <c r="D842" s="97" t="str">
        <f>IF(ISNUMBER(C842),VLOOKUP(C842,Approaches,2,0),"")</f>
        <v/>
      </c>
      <c r="E842" s="83">
        <v>9</v>
      </c>
      <c r="F842" s="16"/>
      <c r="G842" s="17"/>
      <c r="H842" s="110"/>
      <c r="I842" s="19"/>
      <c r="J842" s="17"/>
      <c r="K842" s="94"/>
      <c r="L842" s="89"/>
      <c r="M842" s="16"/>
    </row>
    <row r="843" spans="1:13" ht="14.25" thickBot="1">
      <c r="B843" s="98"/>
      <c r="C843" s="98"/>
      <c r="D843" s="93"/>
      <c r="E843" s="83">
        <v>10</v>
      </c>
      <c r="F843" s="16"/>
      <c r="G843" s="17"/>
      <c r="H843" s="110"/>
      <c r="I843" s="20"/>
      <c r="J843" s="17"/>
      <c r="K843" s="94"/>
      <c r="L843" s="89"/>
      <c r="M843" s="16"/>
    </row>
    <row r="844" spans="1:13" ht="14.25" thickBot="1">
      <c r="A844" s="79" t="str">
        <f>IF(B844="Code",1+MAX(A$5:A838),"")</f>
        <v/>
      </c>
      <c r="B844" s="99"/>
      <c r="C844" s="99"/>
      <c r="D844" s="99"/>
      <c r="E844" s="100"/>
      <c r="F844" s="101"/>
      <c r="G844" s="99" t="s">
        <v>259</v>
      </c>
      <c r="H844" s="102">
        <f>B834</f>
        <v>1107141</v>
      </c>
      <c r="I844" s="111"/>
      <c r="J844" s="100" t="s">
        <v>317</v>
      </c>
      <c r="K844" s="100"/>
      <c r="L844" s="100"/>
      <c r="M844" s="100"/>
    </row>
    <row r="845" spans="1:13" ht="14.25" thickBot="1">
      <c r="A845" s="79">
        <f>IF(B845="Code",1+MAX(A$5:A844),"")</f>
        <v>71</v>
      </c>
      <c r="B845" s="80" t="s">
        <v>254</v>
      </c>
      <c r="C845" s="80"/>
      <c r="D845" s="81" t="s">
        <v>255</v>
      </c>
      <c r="E845" s="193"/>
      <c r="F845" s="81" t="s">
        <v>256</v>
      </c>
      <c r="G845" s="81" t="s">
        <v>257</v>
      </c>
      <c r="H845" s="82" t="s">
        <v>253</v>
      </c>
      <c r="I845" s="82" t="s">
        <v>258</v>
      </c>
      <c r="J845" s="82" t="s">
        <v>316</v>
      </c>
      <c r="K845" s="83"/>
      <c r="L845" s="84" t="str">
        <f>IF(AND(ISNUMBER(I856),ISNUMBER(H856)),"OK","")</f>
        <v/>
      </c>
      <c r="M845" s="194"/>
    </row>
    <row r="846" spans="1:13">
      <c r="A846" s="79" t="str">
        <f>IF(B846="Code",1+MAX(A$5:A845),"")</f>
        <v/>
      </c>
      <c r="B846" s="87">
        <f>VLOOKUP(A845,BasicHeadings,2,0)</f>
        <v>1107221</v>
      </c>
      <c r="C846" s="88"/>
      <c r="D846" s="87" t="str">
        <f>VLOOKUP(B846,Step1EN,2,0)</f>
        <v>Fuels and lubricants for personal transport equipment</v>
      </c>
      <c r="E846" s="83">
        <v>1</v>
      </c>
      <c r="F846" s="16" t="str">
        <f>"Expenditure Value for "&amp;LatestYear</f>
        <v>Expenditure Value for 2009</v>
      </c>
      <c r="G846" s="16" t="s">
        <v>331</v>
      </c>
      <c r="H846" s="17">
        <f>LatestYear</f>
        <v>2009</v>
      </c>
      <c r="I846" s="17">
        <f>VLOOKUP(B846,LastYearEstimates,3,0)</f>
        <v>0</v>
      </c>
      <c r="J846" s="17" t="str">
        <f>Currency_Unit</f>
        <v>Ficty</v>
      </c>
      <c r="K846" s="83"/>
      <c r="L846" s="89"/>
      <c r="M846" s="16"/>
    </row>
    <row r="847" spans="1:13">
      <c r="A847" s="79" t="str">
        <f>IF(B847="Code",1+MAX(A$5:A846),"")</f>
        <v/>
      </c>
      <c r="B847" s="90"/>
      <c r="C847" s="91" t="s">
        <v>307</v>
      </c>
      <c r="D847" s="90"/>
      <c r="E847" s="83">
        <v>2</v>
      </c>
      <c r="F847" s="16"/>
      <c r="G847" s="16"/>
      <c r="H847" s="17"/>
      <c r="I847" s="17"/>
      <c r="J847" s="17" t="s">
        <v>317</v>
      </c>
      <c r="K847" s="83"/>
      <c r="L847" s="89"/>
      <c r="M847" s="16"/>
    </row>
    <row r="848" spans="1:13" ht="13.5" customHeight="1">
      <c r="A848" s="79" t="str">
        <f>IF(B848="Code",1+MAX(A$5:A847),"")</f>
        <v/>
      </c>
      <c r="B848" s="92"/>
      <c r="C848" s="211" t="s">
        <v>356</v>
      </c>
      <c r="D848" s="212"/>
      <c r="E848" s="83">
        <v>3</v>
      </c>
      <c r="F848" s="16"/>
      <c r="G848" s="16"/>
      <c r="H848" s="17"/>
      <c r="I848" s="18"/>
      <c r="J848" s="17" t="s">
        <v>317</v>
      </c>
      <c r="K848" s="83"/>
      <c r="L848" s="89"/>
      <c r="M848" s="16"/>
    </row>
    <row r="849" spans="1:13">
      <c r="A849" s="79" t="str">
        <f>IF(B849="Code",1+MAX(A$5:A848),"")</f>
        <v/>
      </c>
      <c r="B849" s="93"/>
      <c r="C849" s="213"/>
      <c r="D849" s="214"/>
      <c r="E849" s="83">
        <v>4</v>
      </c>
      <c r="F849" s="16"/>
      <c r="G849" s="16"/>
      <c r="H849" s="17"/>
      <c r="I849" s="17"/>
      <c r="J849" s="17" t="s">
        <v>317</v>
      </c>
      <c r="K849" s="83"/>
      <c r="L849" s="89"/>
      <c r="M849" s="16"/>
    </row>
    <row r="850" spans="1:13">
      <c r="A850" s="79" t="str">
        <f>IF(B850="Code",1+MAX(A$5:A849),"")</f>
        <v/>
      </c>
      <c r="B850" s="95" t="s">
        <v>355</v>
      </c>
      <c r="C850" s="109"/>
      <c r="D850" s="96" t="str">
        <f>IF(ISNUMBER(C850),VLOOKUP(C850,Approaches,2,0),"")</f>
        <v/>
      </c>
      <c r="E850" s="83">
        <v>5</v>
      </c>
      <c r="F850" s="16"/>
      <c r="G850" s="17"/>
      <c r="H850" s="110"/>
      <c r="I850" s="19"/>
      <c r="J850" s="17" t="s">
        <v>317</v>
      </c>
      <c r="K850" s="94"/>
      <c r="L850" s="89"/>
      <c r="M850" s="16"/>
    </row>
    <row r="851" spans="1:13">
      <c r="B851" s="95" t="s">
        <v>355</v>
      </c>
      <c r="C851" s="109"/>
      <c r="D851" s="93" t="str">
        <f>IF(ISNUMBER(C851),VLOOKUP(C851,Approaches,2,0),"")</f>
        <v/>
      </c>
      <c r="E851" s="83">
        <v>6</v>
      </c>
      <c r="F851" s="16"/>
      <c r="G851" s="17"/>
      <c r="H851" s="110"/>
      <c r="I851" s="19"/>
      <c r="J851" s="17"/>
      <c r="K851" s="94"/>
      <c r="L851" s="89"/>
      <c r="M851" s="16"/>
    </row>
    <row r="852" spans="1:13">
      <c r="B852" s="95" t="s">
        <v>355</v>
      </c>
      <c r="C852" s="109"/>
      <c r="D852" s="93" t="str">
        <f>IF(ISNUMBER(C852),VLOOKUP(C852,Approaches,2,0),"")</f>
        <v/>
      </c>
      <c r="E852" s="83">
        <v>7</v>
      </c>
      <c r="F852" s="16"/>
      <c r="G852" s="17"/>
      <c r="H852" s="110"/>
      <c r="I852" s="19"/>
      <c r="J852" s="17"/>
      <c r="K852" s="94"/>
      <c r="L852" s="89"/>
      <c r="M852" s="16"/>
    </row>
    <row r="853" spans="1:13">
      <c r="B853" s="95" t="s">
        <v>355</v>
      </c>
      <c r="C853" s="109"/>
      <c r="D853" s="93" t="str">
        <f>IF(ISNUMBER(C853),VLOOKUP(C853,Approaches,2,0),"")</f>
        <v/>
      </c>
      <c r="E853" s="83">
        <v>8</v>
      </c>
      <c r="F853" s="16"/>
      <c r="G853" s="17"/>
      <c r="H853" s="110"/>
      <c r="I853" s="19"/>
      <c r="J853" s="17"/>
      <c r="K853" s="94"/>
      <c r="L853" s="89"/>
      <c r="M853" s="16"/>
    </row>
    <row r="854" spans="1:13">
      <c r="B854" s="95" t="s">
        <v>355</v>
      </c>
      <c r="C854" s="109"/>
      <c r="D854" s="97" t="str">
        <f>IF(ISNUMBER(C854),VLOOKUP(C854,Approaches,2,0),"")</f>
        <v/>
      </c>
      <c r="E854" s="83">
        <v>9</v>
      </c>
      <c r="F854" s="16"/>
      <c r="G854" s="17"/>
      <c r="H854" s="110"/>
      <c r="I854" s="19"/>
      <c r="J854" s="17"/>
      <c r="K854" s="94"/>
      <c r="L854" s="89"/>
      <c r="M854" s="16"/>
    </row>
    <row r="855" spans="1:13" ht="14.25" thickBot="1">
      <c r="B855" s="98"/>
      <c r="C855" s="98"/>
      <c r="D855" s="93"/>
      <c r="E855" s="83">
        <v>10</v>
      </c>
      <c r="F855" s="16"/>
      <c r="G855" s="17"/>
      <c r="H855" s="110"/>
      <c r="I855" s="20"/>
      <c r="J855" s="17"/>
      <c r="K855" s="94"/>
      <c r="L855" s="89"/>
      <c r="M855" s="16"/>
    </row>
    <row r="856" spans="1:13" ht="14.25" thickBot="1">
      <c r="A856" s="79" t="str">
        <f>IF(B856="Code",1+MAX(A$5:A850),"")</f>
        <v/>
      </c>
      <c r="B856" s="99"/>
      <c r="C856" s="99"/>
      <c r="D856" s="99"/>
      <c r="E856" s="100"/>
      <c r="F856" s="101"/>
      <c r="G856" s="99" t="s">
        <v>259</v>
      </c>
      <c r="H856" s="102">
        <f>B846</f>
        <v>1107221</v>
      </c>
      <c r="I856" s="111"/>
      <c r="J856" s="100" t="s">
        <v>317</v>
      </c>
      <c r="K856" s="100"/>
      <c r="L856" s="100"/>
      <c r="M856" s="100"/>
    </row>
    <row r="857" spans="1:13" ht="14.25" thickBot="1">
      <c r="A857" s="79">
        <f>IF(B857="Code",1+MAX(A$5:A856),"")</f>
        <v>72</v>
      </c>
      <c r="B857" s="80" t="s">
        <v>254</v>
      </c>
      <c r="C857" s="80"/>
      <c r="D857" s="81" t="s">
        <v>255</v>
      </c>
      <c r="E857" s="193"/>
      <c r="F857" s="81" t="s">
        <v>256</v>
      </c>
      <c r="G857" s="81" t="s">
        <v>257</v>
      </c>
      <c r="H857" s="82" t="s">
        <v>253</v>
      </c>
      <c r="I857" s="82" t="s">
        <v>258</v>
      </c>
      <c r="J857" s="82" t="s">
        <v>316</v>
      </c>
      <c r="K857" s="83"/>
      <c r="L857" s="84" t="str">
        <f>IF(AND(ISNUMBER(I868),ISNUMBER(H868)),"OK","")</f>
        <v/>
      </c>
      <c r="M857" s="194"/>
    </row>
    <row r="858" spans="1:13">
      <c r="A858" s="79" t="str">
        <f>IF(B858="Code",1+MAX(A$5:A857),"")</f>
        <v/>
      </c>
      <c r="B858" s="87">
        <f>VLOOKUP(A857,BasicHeadings,2,0)</f>
        <v>1107231</v>
      </c>
      <c r="C858" s="88"/>
      <c r="D858" s="87" t="str">
        <f>VLOOKUP(B858,Step1EN,2,0)</f>
        <v>Maintenance and repair of personal transport equipment</v>
      </c>
      <c r="E858" s="83">
        <v>1</v>
      </c>
      <c r="F858" s="16" t="str">
        <f>"Expenditure Value for "&amp;LatestYear</f>
        <v>Expenditure Value for 2009</v>
      </c>
      <c r="G858" s="16" t="s">
        <v>331</v>
      </c>
      <c r="H858" s="17">
        <f>LatestYear</f>
        <v>2009</v>
      </c>
      <c r="I858" s="17">
        <f>VLOOKUP(B858,LastYearEstimates,3,0)</f>
        <v>0</v>
      </c>
      <c r="J858" s="17" t="str">
        <f>Currency_Unit</f>
        <v>Ficty</v>
      </c>
      <c r="K858" s="83"/>
      <c r="L858" s="89"/>
      <c r="M858" s="16"/>
    </row>
    <row r="859" spans="1:13">
      <c r="A859" s="79" t="str">
        <f>IF(B859="Code",1+MAX(A$5:A858),"")</f>
        <v/>
      </c>
      <c r="B859" s="90"/>
      <c r="C859" s="91" t="s">
        <v>307</v>
      </c>
      <c r="D859" s="90"/>
      <c r="E859" s="83">
        <v>2</v>
      </c>
      <c r="F859" s="16"/>
      <c r="G859" s="16"/>
      <c r="H859" s="17"/>
      <c r="I859" s="17"/>
      <c r="J859" s="17" t="s">
        <v>317</v>
      </c>
      <c r="K859" s="83"/>
      <c r="L859" s="89"/>
      <c r="M859" s="16"/>
    </row>
    <row r="860" spans="1:13" ht="13.5" customHeight="1">
      <c r="A860" s="79" t="str">
        <f>IF(B860="Code",1+MAX(A$5:A859),"")</f>
        <v/>
      </c>
      <c r="B860" s="92"/>
      <c r="C860" s="211" t="s">
        <v>356</v>
      </c>
      <c r="D860" s="212"/>
      <c r="E860" s="83">
        <v>3</v>
      </c>
      <c r="F860" s="16"/>
      <c r="G860" s="16"/>
      <c r="H860" s="17"/>
      <c r="I860" s="18"/>
      <c r="J860" s="17" t="s">
        <v>317</v>
      </c>
      <c r="K860" s="83"/>
      <c r="L860" s="89"/>
      <c r="M860" s="16"/>
    </row>
    <row r="861" spans="1:13">
      <c r="A861" s="79" t="str">
        <f>IF(B861="Code",1+MAX(A$5:A860),"")</f>
        <v/>
      </c>
      <c r="B861" s="93"/>
      <c r="C861" s="213"/>
      <c r="D861" s="214"/>
      <c r="E861" s="83">
        <v>4</v>
      </c>
      <c r="F861" s="16"/>
      <c r="G861" s="16"/>
      <c r="H861" s="17"/>
      <c r="I861" s="17"/>
      <c r="J861" s="17" t="s">
        <v>317</v>
      </c>
      <c r="K861" s="83"/>
      <c r="L861" s="89"/>
      <c r="M861" s="16"/>
    </row>
    <row r="862" spans="1:13">
      <c r="A862" s="79" t="str">
        <f>IF(B862="Code",1+MAX(A$5:A861),"")</f>
        <v/>
      </c>
      <c r="B862" s="95" t="s">
        <v>355</v>
      </c>
      <c r="C862" s="109"/>
      <c r="D862" s="96" t="str">
        <f>IF(ISNUMBER(C862),VLOOKUP(C862,Approaches,2,0),"")</f>
        <v/>
      </c>
      <c r="E862" s="83">
        <v>5</v>
      </c>
      <c r="F862" s="16"/>
      <c r="G862" s="17"/>
      <c r="H862" s="110"/>
      <c r="I862" s="19"/>
      <c r="J862" s="17" t="s">
        <v>317</v>
      </c>
      <c r="K862" s="94"/>
      <c r="L862" s="89"/>
      <c r="M862" s="16"/>
    </row>
    <row r="863" spans="1:13">
      <c r="B863" s="95" t="s">
        <v>355</v>
      </c>
      <c r="C863" s="109"/>
      <c r="D863" s="93" t="str">
        <f>IF(ISNUMBER(C863),VLOOKUP(C863,Approaches,2,0),"")</f>
        <v/>
      </c>
      <c r="E863" s="83">
        <v>6</v>
      </c>
      <c r="F863" s="16"/>
      <c r="G863" s="17"/>
      <c r="H863" s="110"/>
      <c r="I863" s="19"/>
      <c r="J863" s="17"/>
      <c r="K863" s="94"/>
      <c r="L863" s="89"/>
      <c r="M863" s="16"/>
    </row>
    <row r="864" spans="1:13">
      <c r="B864" s="95" t="s">
        <v>355</v>
      </c>
      <c r="C864" s="109"/>
      <c r="D864" s="93" t="str">
        <f>IF(ISNUMBER(C864),VLOOKUP(C864,Approaches,2,0),"")</f>
        <v/>
      </c>
      <c r="E864" s="83">
        <v>7</v>
      </c>
      <c r="F864" s="16"/>
      <c r="G864" s="17"/>
      <c r="H864" s="110"/>
      <c r="I864" s="19"/>
      <c r="J864" s="17"/>
      <c r="K864" s="94"/>
      <c r="L864" s="89"/>
      <c r="M864" s="16"/>
    </row>
    <row r="865" spans="1:13">
      <c r="B865" s="95" t="s">
        <v>355</v>
      </c>
      <c r="C865" s="109"/>
      <c r="D865" s="93" t="str">
        <f>IF(ISNUMBER(C865),VLOOKUP(C865,Approaches,2,0),"")</f>
        <v/>
      </c>
      <c r="E865" s="83">
        <v>8</v>
      </c>
      <c r="F865" s="16"/>
      <c r="G865" s="17"/>
      <c r="H865" s="110"/>
      <c r="I865" s="19"/>
      <c r="J865" s="17"/>
      <c r="K865" s="94"/>
      <c r="L865" s="89"/>
      <c r="M865" s="16"/>
    </row>
    <row r="866" spans="1:13">
      <c r="B866" s="95" t="s">
        <v>355</v>
      </c>
      <c r="C866" s="109"/>
      <c r="D866" s="97" t="str">
        <f>IF(ISNUMBER(C866),VLOOKUP(C866,Approaches,2,0),"")</f>
        <v/>
      </c>
      <c r="E866" s="83">
        <v>9</v>
      </c>
      <c r="F866" s="16"/>
      <c r="G866" s="17"/>
      <c r="H866" s="110"/>
      <c r="I866" s="19"/>
      <c r="J866" s="17"/>
      <c r="K866" s="94"/>
      <c r="L866" s="89"/>
      <c r="M866" s="16"/>
    </row>
    <row r="867" spans="1:13" ht="14.25" thickBot="1">
      <c r="B867" s="98"/>
      <c r="C867" s="98"/>
      <c r="D867" s="93"/>
      <c r="E867" s="83">
        <v>10</v>
      </c>
      <c r="F867" s="16"/>
      <c r="G867" s="17"/>
      <c r="H867" s="110"/>
      <c r="I867" s="20"/>
      <c r="J867" s="17"/>
      <c r="K867" s="94"/>
      <c r="L867" s="89"/>
      <c r="M867" s="16"/>
    </row>
    <row r="868" spans="1:13" ht="14.25" thickBot="1">
      <c r="A868" s="79" t="str">
        <f>IF(B868="Code",1+MAX(A$5:A862),"")</f>
        <v/>
      </c>
      <c r="B868" s="99"/>
      <c r="C868" s="99"/>
      <c r="D868" s="99"/>
      <c r="E868" s="100"/>
      <c r="F868" s="101"/>
      <c r="G868" s="99" t="s">
        <v>259</v>
      </c>
      <c r="H868" s="102">
        <f>B858</f>
        <v>1107231</v>
      </c>
      <c r="I868" s="111"/>
      <c r="J868" s="100" t="s">
        <v>317</v>
      </c>
      <c r="K868" s="100"/>
      <c r="L868" s="100"/>
      <c r="M868" s="100"/>
    </row>
    <row r="869" spans="1:13" ht="14.25" thickBot="1">
      <c r="A869" s="79">
        <f>IF(B869="Code",1+MAX(A$5:A868),"")</f>
        <v>73</v>
      </c>
      <c r="B869" s="80" t="s">
        <v>254</v>
      </c>
      <c r="C869" s="80"/>
      <c r="D869" s="81" t="s">
        <v>255</v>
      </c>
      <c r="E869" s="193"/>
      <c r="F869" s="81" t="s">
        <v>256</v>
      </c>
      <c r="G869" s="81" t="s">
        <v>257</v>
      </c>
      <c r="H869" s="82" t="s">
        <v>253</v>
      </c>
      <c r="I869" s="82" t="s">
        <v>258</v>
      </c>
      <c r="J869" s="82" t="s">
        <v>316</v>
      </c>
      <c r="K869" s="83"/>
      <c r="L869" s="84" t="str">
        <f>IF(AND(ISNUMBER(I880),ISNUMBER(H880)),"OK","")</f>
        <v/>
      </c>
      <c r="M869" s="194"/>
    </row>
    <row r="870" spans="1:13">
      <c r="A870" s="79" t="str">
        <f>IF(B870="Code",1+MAX(A$5:A869),"")</f>
        <v/>
      </c>
      <c r="B870" s="87">
        <f>VLOOKUP(A869,BasicHeadings,2,0)</f>
        <v>1107241</v>
      </c>
      <c r="C870" s="88"/>
      <c r="D870" s="87" t="str">
        <f>VLOOKUP(B870,Step1EN,2,0)</f>
        <v>Other services in respect of personal transport equipment</v>
      </c>
      <c r="E870" s="83">
        <v>1</v>
      </c>
      <c r="F870" s="16" t="str">
        <f>"Expenditure Value for "&amp;LatestYear</f>
        <v>Expenditure Value for 2009</v>
      </c>
      <c r="G870" s="16" t="s">
        <v>331</v>
      </c>
      <c r="H870" s="17">
        <f>LatestYear</f>
        <v>2009</v>
      </c>
      <c r="I870" s="17">
        <f>VLOOKUP(B870,LastYearEstimates,3,0)</f>
        <v>0</v>
      </c>
      <c r="J870" s="17" t="str">
        <f>Currency_Unit</f>
        <v>Ficty</v>
      </c>
      <c r="K870" s="83"/>
      <c r="L870" s="89"/>
      <c r="M870" s="16"/>
    </row>
    <row r="871" spans="1:13">
      <c r="A871" s="79" t="str">
        <f>IF(B871="Code",1+MAX(A$5:A870),"")</f>
        <v/>
      </c>
      <c r="B871" s="90"/>
      <c r="C871" s="91" t="s">
        <v>307</v>
      </c>
      <c r="D871" s="90"/>
      <c r="E871" s="83">
        <v>2</v>
      </c>
      <c r="F871" s="16"/>
      <c r="G871" s="16"/>
      <c r="H871" s="17"/>
      <c r="I871" s="17"/>
      <c r="J871" s="17" t="s">
        <v>317</v>
      </c>
      <c r="K871" s="83"/>
      <c r="L871" s="89"/>
      <c r="M871" s="16"/>
    </row>
    <row r="872" spans="1:13" ht="13.5" customHeight="1">
      <c r="A872" s="79" t="str">
        <f>IF(B872="Code",1+MAX(A$5:A871),"")</f>
        <v/>
      </c>
      <c r="B872" s="92"/>
      <c r="C872" s="211" t="s">
        <v>356</v>
      </c>
      <c r="D872" s="212"/>
      <c r="E872" s="83">
        <v>3</v>
      </c>
      <c r="F872" s="16"/>
      <c r="G872" s="16"/>
      <c r="H872" s="17"/>
      <c r="I872" s="18"/>
      <c r="J872" s="17" t="s">
        <v>317</v>
      </c>
      <c r="K872" s="83"/>
      <c r="L872" s="89"/>
      <c r="M872" s="16"/>
    </row>
    <row r="873" spans="1:13">
      <c r="A873" s="79" t="str">
        <f>IF(B873="Code",1+MAX(A$5:A872),"")</f>
        <v/>
      </c>
      <c r="B873" s="93"/>
      <c r="C873" s="213"/>
      <c r="D873" s="214"/>
      <c r="E873" s="83">
        <v>4</v>
      </c>
      <c r="F873" s="16"/>
      <c r="G873" s="16"/>
      <c r="H873" s="17"/>
      <c r="I873" s="17"/>
      <c r="J873" s="17" t="s">
        <v>317</v>
      </c>
      <c r="K873" s="83"/>
      <c r="L873" s="89"/>
      <c r="M873" s="16"/>
    </row>
    <row r="874" spans="1:13">
      <c r="A874" s="79" t="str">
        <f>IF(B874="Code",1+MAX(A$5:A873),"")</f>
        <v/>
      </c>
      <c r="B874" s="95" t="s">
        <v>355</v>
      </c>
      <c r="C874" s="109"/>
      <c r="D874" s="96" t="str">
        <f>IF(ISNUMBER(C874),VLOOKUP(C874,Approaches,2,0),"")</f>
        <v/>
      </c>
      <c r="E874" s="83">
        <v>5</v>
      </c>
      <c r="F874" s="16"/>
      <c r="G874" s="17"/>
      <c r="H874" s="110"/>
      <c r="I874" s="19"/>
      <c r="J874" s="17" t="s">
        <v>317</v>
      </c>
      <c r="K874" s="94"/>
      <c r="L874" s="89"/>
      <c r="M874" s="16"/>
    </row>
    <row r="875" spans="1:13">
      <c r="B875" s="95" t="s">
        <v>355</v>
      </c>
      <c r="C875" s="109"/>
      <c r="D875" s="93" t="str">
        <f>IF(ISNUMBER(C875),VLOOKUP(C875,Approaches,2,0),"")</f>
        <v/>
      </c>
      <c r="E875" s="83">
        <v>6</v>
      </c>
      <c r="F875" s="16"/>
      <c r="G875" s="17"/>
      <c r="H875" s="110"/>
      <c r="I875" s="19"/>
      <c r="J875" s="17"/>
      <c r="K875" s="94"/>
      <c r="L875" s="89"/>
      <c r="M875" s="16"/>
    </row>
    <row r="876" spans="1:13">
      <c r="B876" s="95" t="s">
        <v>355</v>
      </c>
      <c r="C876" s="109"/>
      <c r="D876" s="93" t="str">
        <f>IF(ISNUMBER(C876),VLOOKUP(C876,Approaches,2,0),"")</f>
        <v/>
      </c>
      <c r="E876" s="83">
        <v>7</v>
      </c>
      <c r="F876" s="16"/>
      <c r="G876" s="17"/>
      <c r="H876" s="110"/>
      <c r="I876" s="19"/>
      <c r="J876" s="17"/>
      <c r="K876" s="94"/>
      <c r="L876" s="89"/>
      <c r="M876" s="16"/>
    </row>
    <row r="877" spans="1:13">
      <c r="B877" s="95" t="s">
        <v>355</v>
      </c>
      <c r="C877" s="109"/>
      <c r="D877" s="93" t="str">
        <f>IF(ISNUMBER(C877),VLOOKUP(C877,Approaches,2,0),"")</f>
        <v/>
      </c>
      <c r="E877" s="83">
        <v>8</v>
      </c>
      <c r="F877" s="16"/>
      <c r="G877" s="17"/>
      <c r="H877" s="110"/>
      <c r="I877" s="19"/>
      <c r="J877" s="17"/>
      <c r="K877" s="94"/>
      <c r="L877" s="89"/>
      <c r="M877" s="16"/>
    </row>
    <row r="878" spans="1:13">
      <c r="B878" s="95" t="s">
        <v>355</v>
      </c>
      <c r="C878" s="109"/>
      <c r="D878" s="97" t="str">
        <f>IF(ISNUMBER(C878),VLOOKUP(C878,Approaches,2,0),"")</f>
        <v/>
      </c>
      <c r="E878" s="83">
        <v>9</v>
      </c>
      <c r="F878" s="16"/>
      <c r="G878" s="17"/>
      <c r="H878" s="110"/>
      <c r="I878" s="19"/>
      <c r="J878" s="17"/>
      <c r="K878" s="94"/>
      <c r="L878" s="89"/>
      <c r="M878" s="16"/>
    </row>
    <row r="879" spans="1:13" ht="14.25" thickBot="1">
      <c r="B879" s="98"/>
      <c r="C879" s="98"/>
      <c r="D879" s="93"/>
      <c r="E879" s="83">
        <v>10</v>
      </c>
      <c r="F879" s="16"/>
      <c r="G879" s="17"/>
      <c r="H879" s="110"/>
      <c r="I879" s="20"/>
      <c r="J879" s="17"/>
      <c r="K879" s="94"/>
      <c r="L879" s="89"/>
      <c r="M879" s="16"/>
    </row>
    <row r="880" spans="1:13" ht="14.25" thickBot="1">
      <c r="A880" s="79" t="str">
        <f>IF(B880="Code",1+MAX(A$5:A874),"")</f>
        <v/>
      </c>
      <c r="B880" s="99"/>
      <c r="C880" s="99"/>
      <c r="D880" s="99"/>
      <c r="E880" s="100"/>
      <c r="F880" s="101"/>
      <c r="G880" s="99" t="s">
        <v>259</v>
      </c>
      <c r="H880" s="102">
        <f>B870</f>
        <v>1107241</v>
      </c>
      <c r="I880" s="111"/>
      <c r="J880" s="100" t="s">
        <v>317</v>
      </c>
      <c r="K880" s="100"/>
      <c r="L880" s="100"/>
      <c r="M880" s="100"/>
    </row>
    <row r="881" spans="1:13" ht="14.25" thickBot="1">
      <c r="A881" s="79">
        <f>IF(B881="Code",1+MAX(A$5:A880),"")</f>
        <v>74</v>
      </c>
      <c r="B881" s="80" t="s">
        <v>254</v>
      </c>
      <c r="C881" s="80"/>
      <c r="D881" s="81" t="s">
        <v>255</v>
      </c>
      <c r="E881" s="193"/>
      <c r="F881" s="81" t="s">
        <v>256</v>
      </c>
      <c r="G881" s="81" t="s">
        <v>257</v>
      </c>
      <c r="H881" s="82" t="s">
        <v>253</v>
      </c>
      <c r="I881" s="82" t="s">
        <v>258</v>
      </c>
      <c r="J881" s="82" t="s">
        <v>316</v>
      </c>
      <c r="K881" s="83"/>
      <c r="L881" s="84" t="str">
        <f>IF(AND(ISNUMBER(I892),ISNUMBER(H892)),"OK","")</f>
        <v/>
      </c>
      <c r="M881" s="194"/>
    </row>
    <row r="882" spans="1:13">
      <c r="A882" s="79" t="str">
        <f>IF(B882="Code",1+MAX(A$5:A881),"")</f>
        <v/>
      </c>
      <c r="B882" s="87">
        <f>VLOOKUP(A881,BasicHeadings,2,0)</f>
        <v>1107311</v>
      </c>
      <c r="C882" s="88"/>
      <c r="D882" s="87" t="str">
        <f>VLOOKUP(B882,Step1EN,2,0)</f>
        <v>Passenger transport by railway</v>
      </c>
      <c r="E882" s="83">
        <v>1</v>
      </c>
      <c r="F882" s="16" t="str">
        <f>"Expenditure Value for "&amp;LatestYear</f>
        <v>Expenditure Value for 2009</v>
      </c>
      <c r="G882" s="16" t="s">
        <v>331</v>
      </c>
      <c r="H882" s="17">
        <f>LatestYear</f>
        <v>2009</v>
      </c>
      <c r="I882" s="17">
        <f>VLOOKUP(B882,LastYearEstimates,3,0)</f>
        <v>0</v>
      </c>
      <c r="J882" s="17" t="str">
        <f>Currency_Unit</f>
        <v>Ficty</v>
      </c>
      <c r="K882" s="83"/>
      <c r="L882" s="89"/>
      <c r="M882" s="16"/>
    </row>
    <row r="883" spans="1:13">
      <c r="A883" s="79" t="str">
        <f>IF(B883="Code",1+MAX(A$5:A882),"")</f>
        <v/>
      </c>
      <c r="B883" s="90"/>
      <c r="C883" s="91" t="s">
        <v>307</v>
      </c>
      <c r="D883" s="90"/>
      <c r="E883" s="83">
        <v>2</v>
      </c>
      <c r="F883" s="16"/>
      <c r="G883" s="16"/>
      <c r="H883" s="17"/>
      <c r="I883" s="17"/>
      <c r="J883" s="17" t="s">
        <v>317</v>
      </c>
      <c r="K883" s="83"/>
      <c r="L883" s="89"/>
      <c r="M883" s="16"/>
    </row>
    <row r="884" spans="1:13" ht="13.5" customHeight="1">
      <c r="A884" s="79" t="str">
        <f>IF(B884="Code",1+MAX(A$5:A883),"")</f>
        <v/>
      </c>
      <c r="B884" s="92"/>
      <c r="C884" s="211" t="s">
        <v>356</v>
      </c>
      <c r="D884" s="212"/>
      <c r="E884" s="83">
        <v>3</v>
      </c>
      <c r="F884" s="16"/>
      <c r="G884" s="16"/>
      <c r="H884" s="17"/>
      <c r="I884" s="18"/>
      <c r="J884" s="17" t="s">
        <v>317</v>
      </c>
      <c r="K884" s="83"/>
      <c r="L884" s="89"/>
      <c r="M884" s="16"/>
    </row>
    <row r="885" spans="1:13">
      <c r="A885" s="79" t="str">
        <f>IF(B885="Code",1+MAX(A$5:A884),"")</f>
        <v/>
      </c>
      <c r="B885" s="93"/>
      <c r="C885" s="213"/>
      <c r="D885" s="214"/>
      <c r="E885" s="83">
        <v>4</v>
      </c>
      <c r="F885" s="16"/>
      <c r="G885" s="16"/>
      <c r="H885" s="17"/>
      <c r="I885" s="17"/>
      <c r="J885" s="17" t="s">
        <v>317</v>
      </c>
      <c r="K885" s="83"/>
      <c r="L885" s="89"/>
      <c r="M885" s="16"/>
    </row>
    <row r="886" spans="1:13">
      <c r="A886" s="79" t="str">
        <f>IF(B886="Code",1+MAX(A$5:A885),"")</f>
        <v/>
      </c>
      <c r="B886" s="95" t="s">
        <v>355</v>
      </c>
      <c r="C886" s="109"/>
      <c r="D886" s="96" t="str">
        <f>IF(ISNUMBER(C886),VLOOKUP(C886,Approaches,2,0),"")</f>
        <v/>
      </c>
      <c r="E886" s="83">
        <v>5</v>
      </c>
      <c r="F886" s="16"/>
      <c r="G886" s="17"/>
      <c r="H886" s="110"/>
      <c r="I886" s="19"/>
      <c r="J886" s="17" t="s">
        <v>317</v>
      </c>
      <c r="K886" s="94"/>
      <c r="L886" s="89"/>
      <c r="M886" s="16"/>
    </row>
    <row r="887" spans="1:13">
      <c r="B887" s="95" t="s">
        <v>355</v>
      </c>
      <c r="C887" s="109"/>
      <c r="D887" s="93" t="str">
        <f>IF(ISNUMBER(C887),VLOOKUP(C887,Approaches,2,0),"")</f>
        <v/>
      </c>
      <c r="E887" s="83">
        <v>6</v>
      </c>
      <c r="F887" s="16"/>
      <c r="G887" s="17"/>
      <c r="H887" s="110"/>
      <c r="I887" s="19"/>
      <c r="J887" s="17"/>
      <c r="K887" s="94"/>
      <c r="L887" s="89"/>
      <c r="M887" s="16"/>
    </row>
    <row r="888" spans="1:13">
      <c r="B888" s="95" t="s">
        <v>355</v>
      </c>
      <c r="C888" s="109"/>
      <c r="D888" s="93" t="str">
        <f>IF(ISNUMBER(C888),VLOOKUP(C888,Approaches,2,0),"")</f>
        <v/>
      </c>
      <c r="E888" s="83">
        <v>7</v>
      </c>
      <c r="F888" s="16"/>
      <c r="G888" s="17"/>
      <c r="H888" s="110"/>
      <c r="I888" s="19"/>
      <c r="J888" s="17"/>
      <c r="K888" s="94"/>
      <c r="L888" s="89"/>
      <c r="M888" s="16"/>
    </row>
    <row r="889" spans="1:13">
      <c r="B889" s="95" t="s">
        <v>355</v>
      </c>
      <c r="C889" s="109"/>
      <c r="D889" s="93" t="str">
        <f>IF(ISNUMBER(C889),VLOOKUP(C889,Approaches,2,0),"")</f>
        <v/>
      </c>
      <c r="E889" s="83">
        <v>8</v>
      </c>
      <c r="F889" s="16"/>
      <c r="G889" s="17"/>
      <c r="H889" s="110"/>
      <c r="I889" s="19"/>
      <c r="J889" s="17"/>
      <c r="K889" s="94"/>
      <c r="L889" s="89"/>
      <c r="M889" s="16"/>
    </row>
    <row r="890" spans="1:13">
      <c r="B890" s="95" t="s">
        <v>355</v>
      </c>
      <c r="C890" s="109"/>
      <c r="D890" s="97" t="str">
        <f>IF(ISNUMBER(C890),VLOOKUP(C890,Approaches,2,0),"")</f>
        <v/>
      </c>
      <c r="E890" s="83">
        <v>9</v>
      </c>
      <c r="F890" s="16"/>
      <c r="G890" s="17"/>
      <c r="H890" s="110"/>
      <c r="I890" s="19"/>
      <c r="J890" s="17"/>
      <c r="K890" s="94"/>
      <c r="L890" s="89"/>
      <c r="M890" s="16"/>
    </row>
    <row r="891" spans="1:13" ht="14.25" thickBot="1">
      <c r="B891" s="98"/>
      <c r="C891" s="98"/>
      <c r="D891" s="93"/>
      <c r="E891" s="83">
        <v>10</v>
      </c>
      <c r="F891" s="16"/>
      <c r="G891" s="17"/>
      <c r="H891" s="110"/>
      <c r="I891" s="20"/>
      <c r="J891" s="17"/>
      <c r="K891" s="94"/>
      <c r="L891" s="89"/>
      <c r="M891" s="16"/>
    </row>
    <row r="892" spans="1:13" ht="14.25" thickBot="1">
      <c r="A892" s="79" t="str">
        <f>IF(B892="Code",1+MAX(A$5:A886),"")</f>
        <v/>
      </c>
      <c r="B892" s="99"/>
      <c r="C892" s="99"/>
      <c r="D892" s="99"/>
      <c r="E892" s="100"/>
      <c r="F892" s="101"/>
      <c r="G892" s="99" t="s">
        <v>259</v>
      </c>
      <c r="H892" s="102">
        <f>B882</f>
        <v>1107311</v>
      </c>
      <c r="I892" s="111"/>
      <c r="J892" s="100" t="s">
        <v>317</v>
      </c>
      <c r="K892" s="100"/>
      <c r="L892" s="100"/>
      <c r="M892" s="100"/>
    </row>
    <row r="893" spans="1:13" ht="14.25" thickBot="1">
      <c r="A893" s="79">
        <f>IF(B893="Code",1+MAX(A$5:A892),"")</f>
        <v>75</v>
      </c>
      <c r="B893" s="80" t="s">
        <v>254</v>
      </c>
      <c r="C893" s="80"/>
      <c r="D893" s="81" t="s">
        <v>255</v>
      </c>
      <c r="E893" s="193"/>
      <c r="F893" s="81" t="s">
        <v>256</v>
      </c>
      <c r="G893" s="81" t="s">
        <v>257</v>
      </c>
      <c r="H893" s="82" t="s">
        <v>253</v>
      </c>
      <c r="I893" s="82" t="s">
        <v>258</v>
      </c>
      <c r="J893" s="82" t="s">
        <v>316</v>
      </c>
      <c r="K893" s="83"/>
      <c r="L893" s="84" t="str">
        <f>IF(AND(ISNUMBER(I904),ISNUMBER(H904)),"OK","")</f>
        <v/>
      </c>
      <c r="M893" s="194"/>
    </row>
    <row r="894" spans="1:13">
      <c r="A894" s="79" t="str">
        <f>IF(B894="Code",1+MAX(A$5:A893),"")</f>
        <v/>
      </c>
      <c r="B894" s="87">
        <f>VLOOKUP(A893,BasicHeadings,2,0)</f>
        <v>1107321</v>
      </c>
      <c r="C894" s="88"/>
      <c r="D894" s="87" t="str">
        <f>VLOOKUP(B894,Step1EN,2,0)</f>
        <v>Passenger transport by road</v>
      </c>
      <c r="E894" s="83">
        <v>1</v>
      </c>
      <c r="F894" s="16" t="str">
        <f>"Expenditure Value for "&amp;LatestYear</f>
        <v>Expenditure Value for 2009</v>
      </c>
      <c r="G894" s="16" t="s">
        <v>331</v>
      </c>
      <c r="H894" s="17">
        <f>LatestYear</f>
        <v>2009</v>
      </c>
      <c r="I894" s="17">
        <f>VLOOKUP(B894,LastYearEstimates,3,0)</f>
        <v>0</v>
      </c>
      <c r="J894" s="17" t="str">
        <f>Currency_Unit</f>
        <v>Ficty</v>
      </c>
      <c r="K894" s="83"/>
      <c r="L894" s="89"/>
      <c r="M894" s="16"/>
    </row>
    <row r="895" spans="1:13">
      <c r="A895" s="79" t="str">
        <f>IF(B895="Code",1+MAX(A$5:A894),"")</f>
        <v/>
      </c>
      <c r="B895" s="90"/>
      <c r="C895" s="91" t="s">
        <v>307</v>
      </c>
      <c r="D895" s="90"/>
      <c r="E895" s="83">
        <v>2</v>
      </c>
      <c r="F895" s="16"/>
      <c r="G895" s="16"/>
      <c r="H895" s="17"/>
      <c r="I895" s="17"/>
      <c r="J895" s="17" t="s">
        <v>317</v>
      </c>
      <c r="K895" s="83"/>
      <c r="L895" s="89"/>
      <c r="M895" s="16"/>
    </row>
    <row r="896" spans="1:13" ht="13.5" customHeight="1">
      <c r="A896" s="79" t="str">
        <f>IF(B896="Code",1+MAX(A$5:A895),"")</f>
        <v/>
      </c>
      <c r="B896" s="92"/>
      <c r="C896" s="211" t="s">
        <v>356</v>
      </c>
      <c r="D896" s="212"/>
      <c r="E896" s="83">
        <v>3</v>
      </c>
      <c r="F896" s="16"/>
      <c r="G896" s="16"/>
      <c r="H896" s="17"/>
      <c r="I896" s="18"/>
      <c r="J896" s="17" t="s">
        <v>317</v>
      </c>
      <c r="K896" s="83"/>
      <c r="L896" s="89"/>
      <c r="M896" s="16"/>
    </row>
    <row r="897" spans="1:13">
      <c r="A897" s="79" t="str">
        <f>IF(B897="Code",1+MAX(A$5:A896),"")</f>
        <v/>
      </c>
      <c r="B897" s="93"/>
      <c r="C897" s="213"/>
      <c r="D897" s="214"/>
      <c r="E897" s="83">
        <v>4</v>
      </c>
      <c r="F897" s="16"/>
      <c r="G897" s="16"/>
      <c r="H897" s="17"/>
      <c r="I897" s="17"/>
      <c r="J897" s="17" t="s">
        <v>317</v>
      </c>
      <c r="K897" s="83"/>
      <c r="L897" s="89"/>
      <c r="M897" s="16"/>
    </row>
    <row r="898" spans="1:13">
      <c r="A898" s="79" t="str">
        <f>IF(B898="Code",1+MAX(A$5:A897),"")</f>
        <v/>
      </c>
      <c r="B898" s="95" t="s">
        <v>355</v>
      </c>
      <c r="C898" s="109"/>
      <c r="D898" s="96" t="str">
        <f>IF(ISNUMBER(C898),VLOOKUP(C898,Approaches,2,0),"")</f>
        <v/>
      </c>
      <c r="E898" s="83">
        <v>5</v>
      </c>
      <c r="F898" s="16"/>
      <c r="G898" s="17"/>
      <c r="H898" s="110"/>
      <c r="I898" s="19"/>
      <c r="J898" s="17" t="s">
        <v>317</v>
      </c>
      <c r="K898" s="94"/>
      <c r="L898" s="89"/>
      <c r="M898" s="16"/>
    </row>
    <row r="899" spans="1:13">
      <c r="B899" s="95" t="s">
        <v>355</v>
      </c>
      <c r="C899" s="109"/>
      <c r="D899" s="93" t="str">
        <f>IF(ISNUMBER(C899),VLOOKUP(C899,Approaches,2,0),"")</f>
        <v/>
      </c>
      <c r="E899" s="83">
        <v>6</v>
      </c>
      <c r="F899" s="16"/>
      <c r="G899" s="17"/>
      <c r="H899" s="110"/>
      <c r="I899" s="19"/>
      <c r="J899" s="17"/>
      <c r="K899" s="94"/>
      <c r="L899" s="89"/>
      <c r="M899" s="16"/>
    </row>
    <row r="900" spans="1:13">
      <c r="B900" s="95" t="s">
        <v>355</v>
      </c>
      <c r="C900" s="109"/>
      <c r="D900" s="93" t="str">
        <f>IF(ISNUMBER(C900),VLOOKUP(C900,Approaches,2,0),"")</f>
        <v/>
      </c>
      <c r="E900" s="83">
        <v>7</v>
      </c>
      <c r="F900" s="16"/>
      <c r="G900" s="17"/>
      <c r="H900" s="110"/>
      <c r="I900" s="19"/>
      <c r="J900" s="17"/>
      <c r="K900" s="94"/>
      <c r="L900" s="89"/>
      <c r="M900" s="16"/>
    </row>
    <row r="901" spans="1:13">
      <c r="B901" s="95" t="s">
        <v>355</v>
      </c>
      <c r="C901" s="109"/>
      <c r="D901" s="93" t="str">
        <f>IF(ISNUMBER(C901),VLOOKUP(C901,Approaches,2,0),"")</f>
        <v/>
      </c>
      <c r="E901" s="83">
        <v>8</v>
      </c>
      <c r="F901" s="16"/>
      <c r="G901" s="17"/>
      <c r="H901" s="110"/>
      <c r="I901" s="19"/>
      <c r="J901" s="17"/>
      <c r="K901" s="94"/>
      <c r="L901" s="89"/>
      <c r="M901" s="16"/>
    </row>
    <row r="902" spans="1:13">
      <c r="B902" s="95" t="s">
        <v>355</v>
      </c>
      <c r="C902" s="109"/>
      <c r="D902" s="97" t="str">
        <f>IF(ISNUMBER(C902),VLOOKUP(C902,Approaches,2,0),"")</f>
        <v/>
      </c>
      <c r="E902" s="83">
        <v>9</v>
      </c>
      <c r="F902" s="16"/>
      <c r="G902" s="17"/>
      <c r="H902" s="110"/>
      <c r="I902" s="19"/>
      <c r="J902" s="17"/>
      <c r="K902" s="94"/>
      <c r="L902" s="89"/>
      <c r="M902" s="16"/>
    </row>
    <row r="903" spans="1:13" ht="14.25" thickBot="1">
      <c r="B903" s="98"/>
      <c r="C903" s="98"/>
      <c r="D903" s="93"/>
      <c r="E903" s="83">
        <v>10</v>
      </c>
      <c r="F903" s="16"/>
      <c r="G903" s="17"/>
      <c r="H903" s="110"/>
      <c r="I903" s="20"/>
      <c r="J903" s="17"/>
      <c r="K903" s="94"/>
      <c r="L903" s="89"/>
      <c r="M903" s="16"/>
    </row>
    <row r="904" spans="1:13" ht="14.25" thickBot="1">
      <c r="A904" s="79" t="str">
        <f>IF(B904="Code",1+MAX(A$5:A898),"")</f>
        <v/>
      </c>
      <c r="B904" s="99"/>
      <c r="C904" s="99"/>
      <c r="D904" s="99"/>
      <c r="E904" s="100"/>
      <c r="F904" s="101"/>
      <c r="G904" s="99" t="s">
        <v>259</v>
      </c>
      <c r="H904" s="102">
        <f>B894</f>
        <v>1107321</v>
      </c>
      <c r="I904" s="111"/>
      <c r="J904" s="100" t="s">
        <v>317</v>
      </c>
      <c r="K904" s="100"/>
      <c r="L904" s="100"/>
      <c r="M904" s="100"/>
    </row>
    <row r="905" spans="1:13" ht="14.25" thickBot="1">
      <c r="A905" s="79">
        <f>IF(B905="Code",1+MAX(A$5:A904),"")</f>
        <v>76</v>
      </c>
      <c r="B905" s="80" t="s">
        <v>254</v>
      </c>
      <c r="C905" s="80"/>
      <c r="D905" s="81" t="s">
        <v>255</v>
      </c>
      <c r="E905" s="193"/>
      <c r="F905" s="81" t="s">
        <v>256</v>
      </c>
      <c r="G905" s="81" t="s">
        <v>257</v>
      </c>
      <c r="H905" s="82" t="s">
        <v>253</v>
      </c>
      <c r="I905" s="82" t="s">
        <v>258</v>
      </c>
      <c r="J905" s="82" t="s">
        <v>316</v>
      </c>
      <c r="K905" s="83"/>
      <c r="L905" s="84" t="str">
        <f>IF(AND(ISNUMBER(I916),ISNUMBER(H916)),"OK","")</f>
        <v/>
      </c>
      <c r="M905" s="194"/>
    </row>
    <row r="906" spans="1:13">
      <c r="A906" s="79" t="str">
        <f>IF(B906="Code",1+MAX(A$5:A905),"")</f>
        <v/>
      </c>
      <c r="B906" s="87">
        <f>VLOOKUP(A905,BasicHeadings,2,0)</f>
        <v>1107331</v>
      </c>
      <c r="C906" s="88"/>
      <c r="D906" s="87" t="str">
        <f>VLOOKUP(B906,Step1EN,2,0)</f>
        <v>Passenger transport by air</v>
      </c>
      <c r="E906" s="83">
        <v>1</v>
      </c>
      <c r="F906" s="16" t="str">
        <f>"Expenditure Value for "&amp;LatestYear</f>
        <v>Expenditure Value for 2009</v>
      </c>
      <c r="G906" s="16" t="s">
        <v>331</v>
      </c>
      <c r="H906" s="17">
        <f>LatestYear</f>
        <v>2009</v>
      </c>
      <c r="I906" s="17">
        <f>VLOOKUP(B906,LastYearEstimates,3,0)</f>
        <v>0</v>
      </c>
      <c r="J906" s="17" t="str">
        <f>Currency_Unit</f>
        <v>Ficty</v>
      </c>
      <c r="K906" s="83"/>
      <c r="L906" s="89"/>
      <c r="M906" s="16"/>
    </row>
    <row r="907" spans="1:13">
      <c r="A907" s="79" t="str">
        <f>IF(B907="Code",1+MAX(A$5:A906),"")</f>
        <v/>
      </c>
      <c r="B907" s="90"/>
      <c r="C907" s="91" t="s">
        <v>307</v>
      </c>
      <c r="D907" s="90"/>
      <c r="E907" s="83">
        <v>2</v>
      </c>
      <c r="F907" s="16"/>
      <c r="G907" s="16"/>
      <c r="H907" s="17"/>
      <c r="I907" s="17"/>
      <c r="J907" s="17" t="s">
        <v>317</v>
      </c>
      <c r="K907" s="83"/>
      <c r="L907" s="89"/>
      <c r="M907" s="16"/>
    </row>
    <row r="908" spans="1:13" ht="13.5" customHeight="1">
      <c r="A908" s="79" t="str">
        <f>IF(B908="Code",1+MAX(A$5:A907),"")</f>
        <v/>
      </c>
      <c r="B908" s="92"/>
      <c r="C908" s="211" t="s">
        <v>356</v>
      </c>
      <c r="D908" s="212"/>
      <c r="E908" s="83">
        <v>3</v>
      </c>
      <c r="F908" s="16"/>
      <c r="G908" s="16"/>
      <c r="H908" s="17"/>
      <c r="I908" s="18"/>
      <c r="J908" s="17" t="s">
        <v>317</v>
      </c>
      <c r="K908" s="83"/>
      <c r="L908" s="89"/>
      <c r="M908" s="16"/>
    </row>
    <row r="909" spans="1:13">
      <c r="A909" s="79" t="str">
        <f>IF(B909="Code",1+MAX(A$5:A908),"")</f>
        <v/>
      </c>
      <c r="B909" s="93"/>
      <c r="C909" s="213"/>
      <c r="D909" s="214"/>
      <c r="E909" s="83">
        <v>4</v>
      </c>
      <c r="F909" s="16"/>
      <c r="G909" s="16"/>
      <c r="H909" s="17"/>
      <c r="I909" s="17"/>
      <c r="J909" s="17" t="s">
        <v>317</v>
      </c>
      <c r="K909" s="83"/>
      <c r="L909" s="89"/>
      <c r="M909" s="16"/>
    </row>
    <row r="910" spans="1:13">
      <c r="A910" s="79" t="str">
        <f>IF(B910="Code",1+MAX(A$5:A909),"")</f>
        <v/>
      </c>
      <c r="B910" s="95" t="s">
        <v>355</v>
      </c>
      <c r="C910" s="109"/>
      <c r="D910" s="96" t="str">
        <f>IF(ISNUMBER(C910),VLOOKUP(C910,Approaches,2,0),"")</f>
        <v/>
      </c>
      <c r="E910" s="83">
        <v>5</v>
      </c>
      <c r="F910" s="16"/>
      <c r="G910" s="17"/>
      <c r="H910" s="110"/>
      <c r="I910" s="19"/>
      <c r="J910" s="17" t="s">
        <v>317</v>
      </c>
      <c r="K910" s="94"/>
      <c r="L910" s="89"/>
      <c r="M910" s="16"/>
    </row>
    <row r="911" spans="1:13">
      <c r="B911" s="95" t="s">
        <v>355</v>
      </c>
      <c r="C911" s="109"/>
      <c r="D911" s="93" t="str">
        <f>IF(ISNUMBER(C911),VLOOKUP(C911,Approaches,2,0),"")</f>
        <v/>
      </c>
      <c r="E911" s="83">
        <v>6</v>
      </c>
      <c r="F911" s="16"/>
      <c r="G911" s="17"/>
      <c r="H911" s="110"/>
      <c r="I911" s="19"/>
      <c r="J911" s="17"/>
      <c r="K911" s="94"/>
      <c r="L911" s="89"/>
      <c r="M911" s="16"/>
    </row>
    <row r="912" spans="1:13">
      <c r="B912" s="95" t="s">
        <v>355</v>
      </c>
      <c r="C912" s="109"/>
      <c r="D912" s="93" t="str">
        <f>IF(ISNUMBER(C912),VLOOKUP(C912,Approaches,2,0),"")</f>
        <v/>
      </c>
      <c r="E912" s="83">
        <v>7</v>
      </c>
      <c r="F912" s="16"/>
      <c r="G912" s="17"/>
      <c r="H912" s="110"/>
      <c r="I912" s="19"/>
      <c r="J912" s="17"/>
      <c r="K912" s="94"/>
      <c r="L912" s="89"/>
      <c r="M912" s="16"/>
    </row>
    <row r="913" spans="1:13">
      <c r="B913" s="95" t="s">
        <v>355</v>
      </c>
      <c r="C913" s="109"/>
      <c r="D913" s="93" t="str">
        <f>IF(ISNUMBER(C913),VLOOKUP(C913,Approaches,2,0),"")</f>
        <v/>
      </c>
      <c r="E913" s="83">
        <v>8</v>
      </c>
      <c r="F913" s="16"/>
      <c r="G913" s="17"/>
      <c r="H913" s="110"/>
      <c r="I913" s="19"/>
      <c r="J913" s="17"/>
      <c r="K913" s="94"/>
      <c r="L913" s="89"/>
      <c r="M913" s="16"/>
    </row>
    <row r="914" spans="1:13">
      <c r="B914" s="95" t="s">
        <v>355</v>
      </c>
      <c r="C914" s="109"/>
      <c r="D914" s="97" t="str">
        <f>IF(ISNUMBER(C914),VLOOKUP(C914,Approaches,2,0),"")</f>
        <v/>
      </c>
      <c r="E914" s="83">
        <v>9</v>
      </c>
      <c r="F914" s="16"/>
      <c r="G914" s="17"/>
      <c r="H914" s="110"/>
      <c r="I914" s="19"/>
      <c r="J914" s="17"/>
      <c r="K914" s="94"/>
      <c r="L914" s="89"/>
      <c r="M914" s="16"/>
    </row>
    <row r="915" spans="1:13" ht="14.25" thickBot="1">
      <c r="B915" s="98"/>
      <c r="C915" s="98"/>
      <c r="D915" s="93"/>
      <c r="E915" s="83">
        <v>10</v>
      </c>
      <c r="F915" s="16"/>
      <c r="G915" s="17"/>
      <c r="H915" s="110"/>
      <c r="I915" s="20"/>
      <c r="J915" s="17"/>
      <c r="K915" s="94"/>
      <c r="L915" s="89"/>
      <c r="M915" s="16"/>
    </row>
    <row r="916" spans="1:13" ht="14.25" thickBot="1">
      <c r="A916" s="79" t="str">
        <f>IF(B916="Code",1+MAX(A$5:A910),"")</f>
        <v/>
      </c>
      <c r="B916" s="99"/>
      <c r="C916" s="99"/>
      <c r="D916" s="99"/>
      <c r="E916" s="100"/>
      <c r="F916" s="101"/>
      <c r="G916" s="99" t="s">
        <v>259</v>
      </c>
      <c r="H916" s="102">
        <f>B906</f>
        <v>1107331</v>
      </c>
      <c r="I916" s="111"/>
      <c r="J916" s="100" t="s">
        <v>317</v>
      </c>
      <c r="K916" s="100"/>
      <c r="L916" s="100"/>
      <c r="M916" s="100"/>
    </row>
    <row r="917" spans="1:13" ht="14.25" thickBot="1">
      <c r="A917" s="79">
        <f>IF(B917="Code",1+MAX(A$5:A916),"")</f>
        <v>77</v>
      </c>
      <c r="B917" s="80" t="s">
        <v>254</v>
      </c>
      <c r="C917" s="80"/>
      <c r="D917" s="81" t="s">
        <v>255</v>
      </c>
      <c r="E917" s="193"/>
      <c r="F917" s="81" t="s">
        <v>256</v>
      </c>
      <c r="G917" s="81" t="s">
        <v>257</v>
      </c>
      <c r="H917" s="82" t="s">
        <v>253</v>
      </c>
      <c r="I917" s="82" t="s">
        <v>258</v>
      </c>
      <c r="J917" s="82" t="s">
        <v>316</v>
      </c>
      <c r="K917" s="83"/>
      <c r="L917" s="84" t="str">
        <f>IF(AND(ISNUMBER(I928),ISNUMBER(H928)),"OK","")</f>
        <v/>
      </c>
      <c r="M917" s="194"/>
    </row>
    <row r="918" spans="1:13">
      <c r="A918" s="79" t="str">
        <f>IF(B918="Code",1+MAX(A$5:A917),"")</f>
        <v/>
      </c>
      <c r="B918" s="87">
        <f>VLOOKUP(A917,BasicHeadings,2,0)</f>
        <v>1107341</v>
      </c>
      <c r="C918" s="88"/>
      <c r="D918" s="87" t="str">
        <f>VLOOKUP(B918,Step1EN,2,0)</f>
        <v>Passenger transport by sea and inland waterway</v>
      </c>
      <c r="E918" s="83">
        <v>1</v>
      </c>
      <c r="F918" s="16" t="str">
        <f>"Expenditure Value for "&amp;LatestYear</f>
        <v>Expenditure Value for 2009</v>
      </c>
      <c r="G918" s="16" t="s">
        <v>331</v>
      </c>
      <c r="H918" s="17">
        <f>LatestYear</f>
        <v>2009</v>
      </c>
      <c r="I918" s="17">
        <f>VLOOKUP(B918,LastYearEstimates,3,0)</f>
        <v>0</v>
      </c>
      <c r="J918" s="17" t="str">
        <f>Currency_Unit</f>
        <v>Ficty</v>
      </c>
      <c r="K918" s="83"/>
      <c r="L918" s="89"/>
      <c r="M918" s="16"/>
    </row>
    <row r="919" spans="1:13">
      <c r="A919" s="79" t="str">
        <f>IF(B919="Code",1+MAX(A$5:A918),"")</f>
        <v/>
      </c>
      <c r="B919" s="90"/>
      <c r="C919" s="91" t="s">
        <v>307</v>
      </c>
      <c r="D919" s="90"/>
      <c r="E919" s="83">
        <v>2</v>
      </c>
      <c r="F919" s="16"/>
      <c r="G919" s="16"/>
      <c r="H919" s="17"/>
      <c r="I919" s="17"/>
      <c r="J919" s="17" t="s">
        <v>317</v>
      </c>
      <c r="K919" s="83"/>
      <c r="L919" s="89"/>
      <c r="M919" s="16"/>
    </row>
    <row r="920" spans="1:13" ht="13.5" customHeight="1">
      <c r="A920" s="79" t="str">
        <f>IF(B920="Code",1+MAX(A$5:A919),"")</f>
        <v/>
      </c>
      <c r="B920" s="92"/>
      <c r="C920" s="211" t="s">
        <v>356</v>
      </c>
      <c r="D920" s="212"/>
      <c r="E920" s="83">
        <v>3</v>
      </c>
      <c r="F920" s="16"/>
      <c r="G920" s="16"/>
      <c r="H920" s="17"/>
      <c r="I920" s="18"/>
      <c r="J920" s="17" t="s">
        <v>317</v>
      </c>
      <c r="K920" s="83"/>
      <c r="L920" s="89"/>
      <c r="M920" s="16"/>
    </row>
    <row r="921" spans="1:13">
      <c r="A921" s="79" t="str">
        <f>IF(B921="Code",1+MAX(A$5:A920),"")</f>
        <v/>
      </c>
      <c r="B921" s="93"/>
      <c r="C921" s="213"/>
      <c r="D921" s="214"/>
      <c r="E921" s="83">
        <v>4</v>
      </c>
      <c r="F921" s="16"/>
      <c r="G921" s="16"/>
      <c r="H921" s="17"/>
      <c r="I921" s="17"/>
      <c r="J921" s="17" t="s">
        <v>317</v>
      </c>
      <c r="K921" s="83"/>
      <c r="L921" s="89"/>
      <c r="M921" s="16"/>
    </row>
    <row r="922" spans="1:13">
      <c r="A922" s="79" t="str">
        <f>IF(B922="Code",1+MAX(A$5:A921),"")</f>
        <v/>
      </c>
      <c r="B922" s="95" t="s">
        <v>355</v>
      </c>
      <c r="C922" s="109"/>
      <c r="D922" s="96" t="str">
        <f>IF(ISNUMBER(C922),VLOOKUP(C922,Approaches,2,0),"")</f>
        <v/>
      </c>
      <c r="E922" s="83">
        <v>5</v>
      </c>
      <c r="F922" s="16"/>
      <c r="G922" s="17"/>
      <c r="H922" s="110"/>
      <c r="I922" s="19"/>
      <c r="J922" s="17" t="s">
        <v>317</v>
      </c>
      <c r="K922" s="94"/>
      <c r="L922" s="89"/>
      <c r="M922" s="16"/>
    </row>
    <row r="923" spans="1:13">
      <c r="B923" s="95" t="s">
        <v>355</v>
      </c>
      <c r="C923" s="109"/>
      <c r="D923" s="93" t="str">
        <f>IF(ISNUMBER(C923),VLOOKUP(C923,Approaches,2,0),"")</f>
        <v/>
      </c>
      <c r="E923" s="83">
        <v>6</v>
      </c>
      <c r="F923" s="16"/>
      <c r="G923" s="17"/>
      <c r="H923" s="110"/>
      <c r="I923" s="19"/>
      <c r="J923" s="17"/>
      <c r="K923" s="94"/>
      <c r="L923" s="89"/>
      <c r="M923" s="16"/>
    </row>
    <row r="924" spans="1:13">
      <c r="B924" s="95" t="s">
        <v>355</v>
      </c>
      <c r="C924" s="109"/>
      <c r="D924" s="93" t="str">
        <f>IF(ISNUMBER(C924),VLOOKUP(C924,Approaches,2,0),"")</f>
        <v/>
      </c>
      <c r="E924" s="83">
        <v>7</v>
      </c>
      <c r="F924" s="16"/>
      <c r="G924" s="17"/>
      <c r="H924" s="110"/>
      <c r="I924" s="19"/>
      <c r="J924" s="17"/>
      <c r="K924" s="94"/>
      <c r="L924" s="89"/>
      <c r="M924" s="16"/>
    </row>
    <row r="925" spans="1:13">
      <c r="B925" s="95" t="s">
        <v>355</v>
      </c>
      <c r="C925" s="109"/>
      <c r="D925" s="93" t="str">
        <f>IF(ISNUMBER(C925),VLOOKUP(C925,Approaches,2,0),"")</f>
        <v/>
      </c>
      <c r="E925" s="83">
        <v>8</v>
      </c>
      <c r="F925" s="16"/>
      <c r="G925" s="17"/>
      <c r="H925" s="110"/>
      <c r="I925" s="19"/>
      <c r="J925" s="17"/>
      <c r="K925" s="94"/>
      <c r="L925" s="89"/>
      <c r="M925" s="16"/>
    </row>
    <row r="926" spans="1:13">
      <c r="B926" s="95" t="s">
        <v>355</v>
      </c>
      <c r="C926" s="109"/>
      <c r="D926" s="97" t="str">
        <f>IF(ISNUMBER(C926),VLOOKUP(C926,Approaches,2,0),"")</f>
        <v/>
      </c>
      <c r="E926" s="83">
        <v>9</v>
      </c>
      <c r="F926" s="16"/>
      <c r="G926" s="17"/>
      <c r="H926" s="110"/>
      <c r="I926" s="19"/>
      <c r="J926" s="17"/>
      <c r="K926" s="94"/>
      <c r="L926" s="89"/>
      <c r="M926" s="16"/>
    </row>
    <row r="927" spans="1:13" ht="14.25" thickBot="1">
      <c r="B927" s="98"/>
      <c r="C927" s="98"/>
      <c r="D927" s="93"/>
      <c r="E927" s="83">
        <v>10</v>
      </c>
      <c r="F927" s="16"/>
      <c r="G927" s="17"/>
      <c r="H927" s="110"/>
      <c r="I927" s="20"/>
      <c r="J927" s="17"/>
      <c r="K927" s="94"/>
      <c r="L927" s="89"/>
      <c r="M927" s="16"/>
    </row>
    <row r="928" spans="1:13" ht="14.25" thickBot="1">
      <c r="A928" s="79" t="str">
        <f>IF(B928="Code",1+MAX(A$5:A922),"")</f>
        <v/>
      </c>
      <c r="B928" s="99"/>
      <c r="C928" s="99"/>
      <c r="D928" s="99"/>
      <c r="E928" s="100"/>
      <c r="F928" s="101"/>
      <c r="G928" s="99" t="s">
        <v>259</v>
      </c>
      <c r="H928" s="102">
        <f>B918</f>
        <v>1107341</v>
      </c>
      <c r="I928" s="111"/>
      <c r="J928" s="100" t="s">
        <v>317</v>
      </c>
      <c r="K928" s="100"/>
      <c r="L928" s="100"/>
      <c r="M928" s="100"/>
    </row>
    <row r="929" spans="1:13" ht="14.25" thickBot="1">
      <c r="A929" s="79">
        <f>IF(B929="Code",1+MAX(A$5:A928),"")</f>
        <v>78</v>
      </c>
      <c r="B929" s="80" t="s">
        <v>254</v>
      </c>
      <c r="C929" s="80"/>
      <c r="D929" s="81" t="s">
        <v>255</v>
      </c>
      <c r="E929" s="193"/>
      <c r="F929" s="81" t="s">
        <v>256</v>
      </c>
      <c r="G929" s="81" t="s">
        <v>257</v>
      </c>
      <c r="H929" s="82" t="s">
        <v>253</v>
      </c>
      <c r="I929" s="82" t="s">
        <v>258</v>
      </c>
      <c r="J929" s="82" t="s">
        <v>316</v>
      </c>
      <c r="K929" s="83"/>
      <c r="L929" s="84" t="str">
        <f>IF(AND(ISNUMBER(I940),ISNUMBER(H940)),"OK","")</f>
        <v/>
      </c>
      <c r="M929" s="194"/>
    </row>
    <row r="930" spans="1:13">
      <c r="A930" s="79" t="str">
        <f>IF(B930="Code",1+MAX(A$5:A929),"")</f>
        <v/>
      </c>
      <c r="B930" s="87">
        <f>VLOOKUP(A929,BasicHeadings,2,0)</f>
        <v>1107351</v>
      </c>
      <c r="C930" s="88"/>
      <c r="D930" s="87" t="str">
        <f>VLOOKUP(B930,Step1EN,2,0)</f>
        <v>Combined passenger transport</v>
      </c>
      <c r="E930" s="83">
        <v>1</v>
      </c>
      <c r="F930" s="16" t="str">
        <f>"Expenditure Value for "&amp;LatestYear</f>
        <v>Expenditure Value for 2009</v>
      </c>
      <c r="G930" s="16" t="s">
        <v>331</v>
      </c>
      <c r="H930" s="17">
        <f>LatestYear</f>
        <v>2009</v>
      </c>
      <c r="I930" s="17">
        <f>VLOOKUP(B930,LastYearEstimates,3,0)</f>
        <v>0</v>
      </c>
      <c r="J930" s="17" t="str">
        <f>Currency_Unit</f>
        <v>Ficty</v>
      </c>
      <c r="K930" s="83"/>
      <c r="L930" s="89"/>
      <c r="M930" s="16"/>
    </row>
    <row r="931" spans="1:13">
      <c r="A931" s="79" t="str">
        <f>IF(B931="Code",1+MAX(A$5:A930),"")</f>
        <v/>
      </c>
      <c r="B931" s="90"/>
      <c r="C931" s="91" t="s">
        <v>307</v>
      </c>
      <c r="D931" s="90"/>
      <c r="E931" s="83">
        <v>2</v>
      </c>
      <c r="F931" s="16"/>
      <c r="G931" s="16"/>
      <c r="H931" s="17"/>
      <c r="I931" s="17"/>
      <c r="J931" s="17" t="s">
        <v>317</v>
      </c>
      <c r="K931" s="83"/>
      <c r="L931" s="89"/>
      <c r="M931" s="16"/>
    </row>
    <row r="932" spans="1:13" ht="13.5" customHeight="1">
      <c r="A932" s="79" t="str">
        <f>IF(B932="Code",1+MAX(A$5:A931),"")</f>
        <v/>
      </c>
      <c r="B932" s="92"/>
      <c r="C932" s="211" t="s">
        <v>356</v>
      </c>
      <c r="D932" s="212"/>
      <c r="E932" s="83">
        <v>3</v>
      </c>
      <c r="F932" s="16"/>
      <c r="G932" s="16"/>
      <c r="H932" s="17"/>
      <c r="I932" s="18"/>
      <c r="J932" s="17" t="s">
        <v>317</v>
      </c>
      <c r="K932" s="83"/>
      <c r="L932" s="89"/>
      <c r="M932" s="16"/>
    </row>
    <row r="933" spans="1:13">
      <c r="A933" s="79" t="str">
        <f>IF(B933="Code",1+MAX(A$5:A932),"")</f>
        <v/>
      </c>
      <c r="B933" s="93"/>
      <c r="C933" s="213"/>
      <c r="D933" s="214"/>
      <c r="E933" s="83">
        <v>4</v>
      </c>
      <c r="F933" s="16"/>
      <c r="G933" s="16"/>
      <c r="H933" s="17"/>
      <c r="I933" s="17"/>
      <c r="J933" s="17" t="s">
        <v>317</v>
      </c>
      <c r="K933" s="83"/>
      <c r="L933" s="89"/>
      <c r="M933" s="16"/>
    </row>
    <row r="934" spans="1:13">
      <c r="A934" s="79" t="str">
        <f>IF(B934="Code",1+MAX(A$5:A933),"")</f>
        <v/>
      </c>
      <c r="B934" s="95" t="s">
        <v>355</v>
      </c>
      <c r="C934" s="109"/>
      <c r="D934" s="96" t="str">
        <f>IF(ISNUMBER(C934),VLOOKUP(C934,Approaches,2,0),"")</f>
        <v/>
      </c>
      <c r="E934" s="83">
        <v>5</v>
      </c>
      <c r="F934" s="16"/>
      <c r="G934" s="17"/>
      <c r="H934" s="110"/>
      <c r="I934" s="19"/>
      <c r="J934" s="17" t="s">
        <v>317</v>
      </c>
      <c r="K934" s="94"/>
      <c r="L934" s="89"/>
      <c r="M934" s="16"/>
    </row>
    <row r="935" spans="1:13">
      <c r="B935" s="95" t="s">
        <v>355</v>
      </c>
      <c r="C935" s="109"/>
      <c r="D935" s="93" t="str">
        <f>IF(ISNUMBER(C935),VLOOKUP(C935,Approaches,2,0),"")</f>
        <v/>
      </c>
      <c r="E935" s="83">
        <v>6</v>
      </c>
      <c r="F935" s="16"/>
      <c r="G935" s="17"/>
      <c r="H935" s="110"/>
      <c r="I935" s="19"/>
      <c r="J935" s="17"/>
      <c r="K935" s="94"/>
      <c r="L935" s="89"/>
      <c r="M935" s="16"/>
    </row>
    <row r="936" spans="1:13">
      <c r="B936" s="95" t="s">
        <v>355</v>
      </c>
      <c r="C936" s="109"/>
      <c r="D936" s="93" t="str">
        <f>IF(ISNUMBER(C936),VLOOKUP(C936,Approaches,2,0),"")</f>
        <v/>
      </c>
      <c r="E936" s="83">
        <v>7</v>
      </c>
      <c r="F936" s="16"/>
      <c r="G936" s="17"/>
      <c r="H936" s="110"/>
      <c r="I936" s="19"/>
      <c r="J936" s="17"/>
      <c r="K936" s="94"/>
      <c r="L936" s="89"/>
      <c r="M936" s="16"/>
    </row>
    <row r="937" spans="1:13">
      <c r="B937" s="95" t="s">
        <v>355</v>
      </c>
      <c r="C937" s="109"/>
      <c r="D937" s="93" t="str">
        <f>IF(ISNUMBER(C937),VLOOKUP(C937,Approaches,2,0),"")</f>
        <v/>
      </c>
      <c r="E937" s="83">
        <v>8</v>
      </c>
      <c r="F937" s="16"/>
      <c r="G937" s="17"/>
      <c r="H937" s="110"/>
      <c r="I937" s="19"/>
      <c r="J937" s="17"/>
      <c r="K937" s="94"/>
      <c r="L937" s="89"/>
      <c r="M937" s="16"/>
    </row>
    <row r="938" spans="1:13">
      <c r="B938" s="95" t="s">
        <v>355</v>
      </c>
      <c r="C938" s="109"/>
      <c r="D938" s="97" t="str">
        <f>IF(ISNUMBER(C938),VLOOKUP(C938,Approaches,2,0),"")</f>
        <v/>
      </c>
      <c r="E938" s="83">
        <v>9</v>
      </c>
      <c r="F938" s="16"/>
      <c r="G938" s="17"/>
      <c r="H938" s="110"/>
      <c r="I938" s="19"/>
      <c r="J938" s="17"/>
      <c r="K938" s="94"/>
      <c r="L938" s="89"/>
      <c r="M938" s="16"/>
    </row>
    <row r="939" spans="1:13" ht="14.25" thickBot="1">
      <c r="B939" s="98"/>
      <c r="C939" s="98"/>
      <c r="D939" s="93"/>
      <c r="E939" s="83">
        <v>10</v>
      </c>
      <c r="F939" s="16"/>
      <c r="G939" s="17"/>
      <c r="H939" s="110"/>
      <c r="I939" s="20"/>
      <c r="J939" s="17"/>
      <c r="K939" s="94"/>
      <c r="L939" s="89"/>
      <c r="M939" s="16"/>
    </row>
    <row r="940" spans="1:13" ht="14.25" thickBot="1">
      <c r="A940" s="79" t="str">
        <f>IF(B940="Code",1+MAX(A$5:A934),"")</f>
        <v/>
      </c>
      <c r="B940" s="99"/>
      <c r="C940" s="99"/>
      <c r="D940" s="99"/>
      <c r="E940" s="100"/>
      <c r="F940" s="101"/>
      <c r="G940" s="99" t="s">
        <v>259</v>
      </c>
      <c r="H940" s="102">
        <f>B930</f>
        <v>1107351</v>
      </c>
      <c r="I940" s="111"/>
      <c r="J940" s="100" t="s">
        <v>317</v>
      </c>
      <c r="K940" s="100"/>
      <c r="L940" s="100"/>
      <c r="M940" s="100"/>
    </row>
    <row r="941" spans="1:13" ht="14.25" thickBot="1">
      <c r="A941" s="79">
        <f>IF(B941="Code",1+MAX(A$5:A940),"")</f>
        <v>79</v>
      </c>
      <c r="B941" s="80" t="s">
        <v>254</v>
      </c>
      <c r="C941" s="80"/>
      <c r="D941" s="81" t="s">
        <v>255</v>
      </c>
      <c r="E941" s="193"/>
      <c r="F941" s="81" t="s">
        <v>256</v>
      </c>
      <c r="G941" s="81" t="s">
        <v>257</v>
      </c>
      <c r="H941" s="82" t="s">
        <v>253</v>
      </c>
      <c r="I941" s="82" t="s">
        <v>258</v>
      </c>
      <c r="J941" s="82" t="s">
        <v>316</v>
      </c>
      <c r="K941" s="83"/>
      <c r="L941" s="84" t="str">
        <f>IF(AND(ISNUMBER(I952),ISNUMBER(H952)),"OK","")</f>
        <v/>
      </c>
      <c r="M941" s="194"/>
    </row>
    <row r="942" spans="1:13">
      <c r="A942" s="79" t="str">
        <f>IF(B942="Code",1+MAX(A$5:A941),"")</f>
        <v/>
      </c>
      <c r="B942" s="87">
        <f>VLOOKUP(A941,BasicHeadings,2,0)</f>
        <v>1107361</v>
      </c>
      <c r="C942" s="88"/>
      <c r="D942" s="87" t="str">
        <f>VLOOKUP(B942,Step1EN,2,0)</f>
        <v>Other purchased transport services</v>
      </c>
      <c r="E942" s="83">
        <v>1</v>
      </c>
      <c r="F942" s="16" t="str">
        <f>"Expenditure Value for "&amp;LatestYear</f>
        <v>Expenditure Value for 2009</v>
      </c>
      <c r="G942" s="16" t="s">
        <v>331</v>
      </c>
      <c r="H942" s="17">
        <f>LatestYear</f>
        <v>2009</v>
      </c>
      <c r="I942" s="17">
        <f>VLOOKUP(B942,LastYearEstimates,3,0)</f>
        <v>0</v>
      </c>
      <c r="J942" s="17" t="str">
        <f>Currency_Unit</f>
        <v>Ficty</v>
      </c>
      <c r="K942" s="83"/>
      <c r="L942" s="89"/>
      <c r="M942" s="16"/>
    </row>
    <row r="943" spans="1:13">
      <c r="A943" s="79" t="str">
        <f>IF(B943="Code",1+MAX(A$5:A942),"")</f>
        <v/>
      </c>
      <c r="B943" s="90"/>
      <c r="C943" s="91" t="s">
        <v>307</v>
      </c>
      <c r="D943" s="90"/>
      <c r="E943" s="83">
        <v>2</v>
      </c>
      <c r="F943" s="16"/>
      <c r="G943" s="16"/>
      <c r="H943" s="17"/>
      <c r="I943" s="17"/>
      <c r="J943" s="17" t="s">
        <v>317</v>
      </c>
      <c r="K943" s="83"/>
      <c r="L943" s="89"/>
      <c r="M943" s="16"/>
    </row>
    <row r="944" spans="1:13" ht="13.5" customHeight="1">
      <c r="A944" s="79" t="str">
        <f>IF(B944="Code",1+MAX(A$5:A943),"")</f>
        <v/>
      </c>
      <c r="B944" s="92"/>
      <c r="C944" s="211" t="s">
        <v>356</v>
      </c>
      <c r="D944" s="212"/>
      <c r="E944" s="83">
        <v>3</v>
      </c>
      <c r="F944" s="16"/>
      <c r="G944" s="16"/>
      <c r="H944" s="17"/>
      <c r="I944" s="18"/>
      <c r="J944" s="17" t="s">
        <v>317</v>
      </c>
      <c r="K944" s="83"/>
      <c r="L944" s="89"/>
      <c r="M944" s="16"/>
    </row>
    <row r="945" spans="1:13">
      <c r="A945" s="79" t="str">
        <f>IF(B945="Code",1+MAX(A$5:A944),"")</f>
        <v/>
      </c>
      <c r="B945" s="93"/>
      <c r="C945" s="213"/>
      <c r="D945" s="214"/>
      <c r="E945" s="83">
        <v>4</v>
      </c>
      <c r="F945" s="16"/>
      <c r="G945" s="16"/>
      <c r="H945" s="17"/>
      <c r="I945" s="17"/>
      <c r="J945" s="17" t="s">
        <v>317</v>
      </c>
      <c r="K945" s="83"/>
      <c r="L945" s="89"/>
      <c r="M945" s="16"/>
    </row>
    <row r="946" spans="1:13">
      <c r="A946" s="79" t="str">
        <f>IF(B946="Code",1+MAX(A$5:A945),"")</f>
        <v/>
      </c>
      <c r="B946" s="95" t="s">
        <v>355</v>
      </c>
      <c r="C946" s="109"/>
      <c r="D946" s="96" t="str">
        <f>IF(ISNUMBER(C946),VLOOKUP(C946,Approaches,2,0),"")</f>
        <v/>
      </c>
      <c r="E946" s="83">
        <v>5</v>
      </c>
      <c r="F946" s="16"/>
      <c r="G946" s="17"/>
      <c r="H946" s="110"/>
      <c r="I946" s="19"/>
      <c r="J946" s="17" t="s">
        <v>317</v>
      </c>
      <c r="K946" s="94"/>
      <c r="L946" s="89"/>
      <c r="M946" s="16"/>
    </row>
    <row r="947" spans="1:13">
      <c r="B947" s="95" t="s">
        <v>355</v>
      </c>
      <c r="C947" s="109"/>
      <c r="D947" s="93" t="str">
        <f>IF(ISNUMBER(C947),VLOOKUP(C947,Approaches,2,0),"")</f>
        <v/>
      </c>
      <c r="E947" s="83">
        <v>6</v>
      </c>
      <c r="F947" s="16"/>
      <c r="G947" s="17"/>
      <c r="H947" s="110"/>
      <c r="I947" s="19"/>
      <c r="J947" s="17"/>
      <c r="K947" s="94"/>
      <c r="L947" s="89"/>
      <c r="M947" s="16"/>
    </row>
    <row r="948" spans="1:13">
      <c r="B948" s="95" t="s">
        <v>355</v>
      </c>
      <c r="C948" s="109"/>
      <c r="D948" s="93" t="str">
        <f>IF(ISNUMBER(C948),VLOOKUP(C948,Approaches,2,0),"")</f>
        <v/>
      </c>
      <c r="E948" s="83">
        <v>7</v>
      </c>
      <c r="F948" s="16"/>
      <c r="G948" s="17"/>
      <c r="H948" s="110"/>
      <c r="I948" s="19"/>
      <c r="J948" s="17"/>
      <c r="K948" s="94"/>
      <c r="L948" s="89"/>
      <c r="M948" s="16"/>
    </row>
    <row r="949" spans="1:13">
      <c r="B949" s="95" t="s">
        <v>355</v>
      </c>
      <c r="C949" s="109"/>
      <c r="D949" s="93" t="str">
        <f>IF(ISNUMBER(C949),VLOOKUP(C949,Approaches,2,0),"")</f>
        <v/>
      </c>
      <c r="E949" s="83">
        <v>8</v>
      </c>
      <c r="F949" s="16"/>
      <c r="G949" s="17"/>
      <c r="H949" s="110"/>
      <c r="I949" s="19"/>
      <c r="J949" s="17"/>
      <c r="K949" s="94"/>
      <c r="L949" s="89"/>
      <c r="M949" s="16"/>
    </row>
    <row r="950" spans="1:13">
      <c r="B950" s="95" t="s">
        <v>355</v>
      </c>
      <c r="C950" s="109"/>
      <c r="D950" s="97" t="str">
        <f>IF(ISNUMBER(C950),VLOOKUP(C950,Approaches,2,0),"")</f>
        <v/>
      </c>
      <c r="E950" s="83">
        <v>9</v>
      </c>
      <c r="F950" s="16"/>
      <c r="G950" s="17"/>
      <c r="H950" s="110"/>
      <c r="I950" s="19"/>
      <c r="J950" s="17"/>
      <c r="K950" s="94"/>
      <c r="L950" s="89"/>
      <c r="M950" s="16"/>
    </row>
    <row r="951" spans="1:13" ht="14.25" thickBot="1">
      <c r="B951" s="98"/>
      <c r="C951" s="98"/>
      <c r="D951" s="93"/>
      <c r="E951" s="83">
        <v>10</v>
      </c>
      <c r="F951" s="16"/>
      <c r="G951" s="17"/>
      <c r="H951" s="110"/>
      <c r="I951" s="20"/>
      <c r="J951" s="17"/>
      <c r="K951" s="94"/>
      <c r="L951" s="89"/>
      <c r="M951" s="16"/>
    </row>
    <row r="952" spans="1:13" ht="14.25" thickBot="1">
      <c r="A952" s="79" t="str">
        <f>IF(B952="Code",1+MAX(A$5:A946),"")</f>
        <v/>
      </c>
      <c r="B952" s="99"/>
      <c r="C952" s="99"/>
      <c r="D952" s="99"/>
      <c r="E952" s="100"/>
      <c r="F952" s="101"/>
      <c r="G952" s="99" t="s">
        <v>259</v>
      </c>
      <c r="H952" s="102">
        <f>B942</f>
        <v>1107361</v>
      </c>
      <c r="I952" s="111"/>
      <c r="J952" s="100" t="s">
        <v>317</v>
      </c>
      <c r="K952" s="100"/>
      <c r="L952" s="100"/>
      <c r="M952" s="100"/>
    </row>
    <row r="953" spans="1:13" ht="14.25" thickBot="1">
      <c r="A953" s="79">
        <f>IF(B953="Code",1+MAX(A$5:A952),"")</f>
        <v>80</v>
      </c>
      <c r="B953" s="80" t="s">
        <v>254</v>
      </c>
      <c r="C953" s="80"/>
      <c r="D953" s="81" t="s">
        <v>255</v>
      </c>
      <c r="E953" s="193"/>
      <c r="F953" s="81" t="s">
        <v>256</v>
      </c>
      <c r="G953" s="81" t="s">
        <v>257</v>
      </c>
      <c r="H953" s="82" t="s">
        <v>253</v>
      </c>
      <c r="I953" s="82" t="s">
        <v>258</v>
      </c>
      <c r="J953" s="82" t="s">
        <v>316</v>
      </c>
      <c r="K953" s="83"/>
      <c r="L953" s="84" t="str">
        <f>IF(AND(ISNUMBER(I964),ISNUMBER(H964)),"OK","")</f>
        <v/>
      </c>
      <c r="M953" s="194"/>
    </row>
    <row r="954" spans="1:13">
      <c r="A954" s="79" t="str">
        <f>IF(B954="Code",1+MAX(A$5:A953),"")</f>
        <v/>
      </c>
      <c r="B954" s="87">
        <f>VLOOKUP(A953,BasicHeadings,2,0)</f>
        <v>1108111</v>
      </c>
      <c r="C954" s="88"/>
      <c r="D954" s="87" t="str">
        <f>VLOOKUP(B954,Step1EN,2,0)</f>
        <v>Postal services</v>
      </c>
      <c r="E954" s="83">
        <v>1</v>
      </c>
      <c r="F954" s="16" t="str">
        <f>"Expenditure Value for "&amp;LatestYear</f>
        <v>Expenditure Value for 2009</v>
      </c>
      <c r="G954" s="16" t="s">
        <v>331</v>
      </c>
      <c r="H954" s="17">
        <f>LatestYear</f>
        <v>2009</v>
      </c>
      <c r="I954" s="17">
        <f>VLOOKUP(B954,LastYearEstimates,3,0)</f>
        <v>0</v>
      </c>
      <c r="J954" s="17" t="str">
        <f>Currency_Unit</f>
        <v>Ficty</v>
      </c>
      <c r="K954" s="83"/>
      <c r="L954" s="89"/>
      <c r="M954" s="16"/>
    </row>
    <row r="955" spans="1:13">
      <c r="A955" s="79" t="str">
        <f>IF(B955="Code",1+MAX(A$5:A954),"")</f>
        <v/>
      </c>
      <c r="B955" s="90"/>
      <c r="C955" s="91" t="s">
        <v>307</v>
      </c>
      <c r="D955" s="90"/>
      <c r="E955" s="83">
        <v>2</v>
      </c>
      <c r="F955" s="16"/>
      <c r="G955" s="16"/>
      <c r="H955" s="17"/>
      <c r="I955" s="17"/>
      <c r="J955" s="17" t="s">
        <v>317</v>
      </c>
      <c r="K955" s="83"/>
      <c r="L955" s="89"/>
      <c r="M955" s="16"/>
    </row>
    <row r="956" spans="1:13" ht="13.5" customHeight="1">
      <c r="A956" s="79" t="str">
        <f>IF(B956="Code",1+MAX(A$5:A955),"")</f>
        <v/>
      </c>
      <c r="B956" s="92"/>
      <c r="C956" s="211" t="s">
        <v>356</v>
      </c>
      <c r="D956" s="212"/>
      <c r="E956" s="83">
        <v>3</v>
      </c>
      <c r="F956" s="16"/>
      <c r="G956" s="16"/>
      <c r="H956" s="17"/>
      <c r="I956" s="18"/>
      <c r="J956" s="17" t="s">
        <v>317</v>
      </c>
      <c r="K956" s="83"/>
      <c r="L956" s="89"/>
      <c r="M956" s="16"/>
    </row>
    <row r="957" spans="1:13">
      <c r="A957" s="79" t="str">
        <f>IF(B957="Code",1+MAX(A$5:A956),"")</f>
        <v/>
      </c>
      <c r="B957" s="93"/>
      <c r="C957" s="213"/>
      <c r="D957" s="214"/>
      <c r="E957" s="83">
        <v>4</v>
      </c>
      <c r="F957" s="16"/>
      <c r="G957" s="16"/>
      <c r="H957" s="17"/>
      <c r="I957" s="17"/>
      <c r="J957" s="17" t="s">
        <v>317</v>
      </c>
      <c r="K957" s="83"/>
      <c r="L957" s="89"/>
      <c r="M957" s="16"/>
    </row>
    <row r="958" spans="1:13">
      <c r="A958" s="79" t="str">
        <f>IF(B958="Code",1+MAX(A$5:A957),"")</f>
        <v/>
      </c>
      <c r="B958" s="95" t="s">
        <v>355</v>
      </c>
      <c r="C958" s="109"/>
      <c r="D958" s="96" t="str">
        <f>IF(ISNUMBER(C958),VLOOKUP(C958,Approaches,2,0),"")</f>
        <v/>
      </c>
      <c r="E958" s="83">
        <v>5</v>
      </c>
      <c r="F958" s="16"/>
      <c r="G958" s="17"/>
      <c r="H958" s="110"/>
      <c r="I958" s="19"/>
      <c r="J958" s="17" t="s">
        <v>317</v>
      </c>
      <c r="K958" s="94"/>
      <c r="L958" s="89"/>
      <c r="M958" s="16"/>
    </row>
    <row r="959" spans="1:13">
      <c r="B959" s="95" t="s">
        <v>355</v>
      </c>
      <c r="C959" s="109"/>
      <c r="D959" s="93" t="str">
        <f>IF(ISNUMBER(C959),VLOOKUP(C959,Approaches,2,0),"")</f>
        <v/>
      </c>
      <c r="E959" s="83">
        <v>6</v>
      </c>
      <c r="F959" s="16"/>
      <c r="G959" s="17"/>
      <c r="H959" s="110"/>
      <c r="I959" s="19"/>
      <c r="J959" s="17"/>
      <c r="K959" s="94"/>
      <c r="L959" s="89"/>
      <c r="M959" s="16"/>
    </row>
    <row r="960" spans="1:13">
      <c r="B960" s="95" t="s">
        <v>355</v>
      </c>
      <c r="C960" s="109"/>
      <c r="D960" s="93" t="str">
        <f>IF(ISNUMBER(C960),VLOOKUP(C960,Approaches,2,0),"")</f>
        <v/>
      </c>
      <c r="E960" s="83">
        <v>7</v>
      </c>
      <c r="F960" s="16"/>
      <c r="G960" s="17"/>
      <c r="H960" s="110"/>
      <c r="I960" s="19"/>
      <c r="J960" s="17"/>
      <c r="K960" s="94"/>
      <c r="L960" s="89"/>
      <c r="M960" s="16"/>
    </row>
    <row r="961" spans="1:13">
      <c r="B961" s="95" t="s">
        <v>355</v>
      </c>
      <c r="C961" s="109"/>
      <c r="D961" s="93" t="str">
        <f>IF(ISNUMBER(C961),VLOOKUP(C961,Approaches,2,0),"")</f>
        <v/>
      </c>
      <c r="E961" s="83">
        <v>8</v>
      </c>
      <c r="F961" s="16"/>
      <c r="G961" s="17"/>
      <c r="H961" s="110"/>
      <c r="I961" s="19"/>
      <c r="J961" s="17"/>
      <c r="K961" s="94"/>
      <c r="L961" s="89"/>
      <c r="M961" s="16"/>
    </row>
    <row r="962" spans="1:13">
      <c r="B962" s="95" t="s">
        <v>355</v>
      </c>
      <c r="C962" s="109"/>
      <c r="D962" s="97" t="str">
        <f>IF(ISNUMBER(C962),VLOOKUP(C962,Approaches,2,0),"")</f>
        <v/>
      </c>
      <c r="E962" s="83">
        <v>9</v>
      </c>
      <c r="F962" s="16"/>
      <c r="G962" s="17"/>
      <c r="H962" s="110"/>
      <c r="I962" s="19"/>
      <c r="J962" s="17"/>
      <c r="K962" s="94"/>
      <c r="L962" s="89"/>
      <c r="M962" s="16"/>
    </row>
    <row r="963" spans="1:13" ht="14.25" thickBot="1">
      <c r="B963" s="98"/>
      <c r="C963" s="98"/>
      <c r="D963" s="93"/>
      <c r="E963" s="83">
        <v>10</v>
      </c>
      <c r="F963" s="16"/>
      <c r="G963" s="17"/>
      <c r="H963" s="110"/>
      <c r="I963" s="20"/>
      <c r="J963" s="17"/>
      <c r="K963" s="94"/>
      <c r="L963" s="89"/>
      <c r="M963" s="16"/>
    </row>
    <row r="964" spans="1:13" ht="14.25" thickBot="1">
      <c r="A964" s="79" t="str">
        <f>IF(B964="Code",1+MAX(A$5:A958),"")</f>
        <v/>
      </c>
      <c r="B964" s="99"/>
      <c r="C964" s="99"/>
      <c r="D964" s="99"/>
      <c r="E964" s="100"/>
      <c r="F964" s="101"/>
      <c r="G964" s="99" t="s">
        <v>259</v>
      </c>
      <c r="H964" s="102">
        <f>B954</f>
        <v>1108111</v>
      </c>
      <c r="I964" s="111"/>
      <c r="J964" s="100" t="s">
        <v>317</v>
      </c>
      <c r="K964" s="100"/>
      <c r="L964" s="100"/>
      <c r="M964" s="100"/>
    </row>
    <row r="965" spans="1:13" ht="14.25" thickBot="1">
      <c r="A965" s="79">
        <f>IF(B965="Code",1+MAX(A$5:A964),"")</f>
        <v>81</v>
      </c>
      <c r="B965" s="80" t="s">
        <v>254</v>
      </c>
      <c r="C965" s="80"/>
      <c r="D965" s="81" t="s">
        <v>255</v>
      </c>
      <c r="E965" s="193"/>
      <c r="F965" s="81" t="s">
        <v>256</v>
      </c>
      <c r="G965" s="81" t="s">
        <v>257</v>
      </c>
      <c r="H965" s="82" t="s">
        <v>253</v>
      </c>
      <c r="I965" s="82" t="s">
        <v>258</v>
      </c>
      <c r="J965" s="82" t="s">
        <v>316</v>
      </c>
      <c r="K965" s="83"/>
      <c r="L965" s="84" t="str">
        <f>IF(AND(ISNUMBER(I976),ISNUMBER(H976)),"OK","")</f>
        <v/>
      </c>
      <c r="M965" s="194"/>
    </row>
    <row r="966" spans="1:13">
      <c r="A966" s="79" t="str">
        <f>IF(B966="Code",1+MAX(A$5:A965),"")</f>
        <v/>
      </c>
      <c r="B966" s="87">
        <f>VLOOKUP(A965,BasicHeadings,2,0)</f>
        <v>1108211</v>
      </c>
      <c r="C966" s="88"/>
      <c r="D966" s="87" t="str">
        <f>VLOOKUP(B966,Step1EN,2,0)</f>
        <v>Telephone and telefax equipment</v>
      </c>
      <c r="E966" s="83">
        <v>1</v>
      </c>
      <c r="F966" s="16" t="str">
        <f>"Expenditure Value for "&amp;LatestYear</f>
        <v>Expenditure Value for 2009</v>
      </c>
      <c r="G966" s="16" t="s">
        <v>331</v>
      </c>
      <c r="H966" s="17">
        <f>LatestYear</f>
        <v>2009</v>
      </c>
      <c r="I966" s="17">
        <f>VLOOKUP(B966,LastYearEstimates,3,0)</f>
        <v>0</v>
      </c>
      <c r="J966" s="17" t="str">
        <f>Currency_Unit</f>
        <v>Ficty</v>
      </c>
      <c r="K966" s="83"/>
      <c r="L966" s="89"/>
      <c r="M966" s="16"/>
    </row>
    <row r="967" spans="1:13">
      <c r="A967" s="79" t="str">
        <f>IF(B967="Code",1+MAX(A$5:A966),"")</f>
        <v/>
      </c>
      <c r="B967" s="90"/>
      <c r="C967" s="91" t="s">
        <v>307</v>
      </c>
      <c r="D967" s="90"/>
      <c r="E967" s="83">
        <v>2</v>
      </c>
      <c r="F967" s="16"/>
      <c r="G967" s="16"/>
      <c r="H967" s="17"/>
      <c r="I967" s="17"/>
      <c r="J967" s="17" t="s">
        <v>317</v>
      </c>
      <c r="K967" s="83"/>
      <c r="L967" s="89"/>
      <c r="M967" s="16"/>
    </row>
    <row r="968" spans="1:13" ht="13.5" customHeight="1">
      <c r="A968" s="79" t="str">
        <f>IF(B968="Code",1+MAX(A$5:A967),"")</f>
        <v/>
      </c>
      <c r="B968" s="92"/>
      <c r="C968" s="211" t="s">
        <v>356</v>
      </c>
      <c r="D968" s="212"/>
      <c r="E968" s="83">
        <v>3</v>
      </c>
      <c r="F968" s="16"/>
      <c r="G968" s="16"/>
      <c r="H968" s="17"/>
      <c r="I968" s="18"/>
      <c r="J968" s="17" t="s">
        <v>317</v>
      </c>
      <c r="K968" s="83"/>
      <c r="L968" s="89"/>
      <c r="M968" s="16"/>
    </row>
    <row r="969" spans="1:13">
      <c r="A969" s="79" t="str">
        <f>IF(B969="Code",1+MAX(A$5:A968),"")</f>
        <v/>
      </c>
      <c r="B969" s="93"/>
      <c r="C969" s="213"/>
      <c r="D969" s="214"/>
      <c r="E969" s="83">
        <v>4</v>
      </c>
      <c r="F969" s="16"/>
      <c r="G969" s="16"/>
      <c r="H969" s="17"/>
      <c r="I969" s="17"/>
      <c r="J969" s="17" t="s">
        <v>317</v>
      </c>
      <c r="K969" s="83"/>
      <c r="L969" s="89"/>
      <c r="M969" s="16"/>
    </row>
    <row r="970" spans="1:13">
      <c r="A970" s="79" t="str">
        <f>IF(B970="Code",1+MAX(A$5:A969),"")</f>
        <v/>
      </c>
      <c r="B970" s="95" t="s">
        <v>355</v>
      </c>
      <c r="C970" s="109"/>
      <c r="D970" s="96" t="str">
        <f>IF(ISNUMBER(C970),VLOOKUP(C970,Approaches,2,0),"")</f>
        <v/>
      </c>
      <c r="E970" s="83">
        <v>5</v>
      </c>
      <c r="F970" s="16"/>
      <c r="G970" s="17"/>
      <c r="H970" s="110"/>
      <c r="I970" s="19"/>
      <c r="J970" s="17" t="s">
        <v>317</v>
      </c>
      <c r="K970" s="94"/>
      <c r="L970" s="89"/>
      <c r="M970" s="16"/>
    </row>
    <row r="971" spans="1:13">
      <c r="B971" s="95" t="s">
        <v>355</v>
      </c>
      <c r="C971" s="109"/>
      <c r="D971" s="93" t="str">
        <f>IF(ISNUMBER(C971),VLOOKUP(C971,Approaches,2,0),"")</f>
        <v/>
      </c>
      <c r="E971" s="83">
        <v>6</v>
      </c>
      <c r="F971" s="16"/>
      <c r="G971" s="17"/>
      <c r="H971" s="110"/>
      <c r="I971" s="19"/>
      <c r="J971" s="17"/>
      <c r="K971" s="94"/>
      <c r="L971" s="89"/>
      <c r="M971" s="16"/>
    </row>
    <row r="972" spans="1:13">
      <c r="B972" s="95" t="s">
        <v>355</v>
      </c>
      <c r="C972" s="109"/>
      <c r="D972" s="93" t="str">
        <f>IF(ISNUMBER(C972),VLOOKUP(C972,Approaches,2,0),"")</f>
        <v/>
      </c>
      <c r="E972" s="83">
        <v>7</v>
      </c>
      <c r="F972" s="16"/>
      <c r="G972" s="17"/>
      <c r="H972" s="110"/>
      <c r="I972" s="19"/>
      <c r="J972" s="17"/>
      <c r="K972" s="94"/>
      <c r="L972" s="89"/>
      <c r="M972" s="16"/>
    </row>
    <row r="973" spans="1:13">
      <c r="B973" s="95" t="s">
        <v>355</v>
      </c>
      <c r="C973" s="109"/>
      <c r="D973" s="93" t="str">
        <f>IF(ISNUMBER(C973),VLOOKUP(C973,Approaches,2,0),"")</f>
        <v/>
      </c>
      <c r="E973" s="83">
        <v>8</v>
      </c>
      <c r="F973" s="16"/>
      <c r="G973" s="17"/>
      <c r="H973" s="110"/>
      <c r="I973" s="19"/>
      <c r="J973" s="17"/>
      <c r="K973" s="94"/>
      <c r="L973" s="89"/>
      <c r="M973" s="16"/>
    </row>
    <row r="974" spans="1:13">
      <c r="B974" s="95" t="s">
        <v>355</v>
      </c>
      <c r="C974" s="109"/>
      <c r="D974" s="97" t="str">
        <f>IF(ISNUMBER(C974),VLOOKUP(C974,Approaches,2,0),"")</f>
        <v/>
      </c>
      <c r="E974" s="83">
        <v>9</v>
      </c>
      <c r="F974" s="16"/>
      <c r="G974" s="17"/>
      <c r="H974" s="110"/>
      <c r="I974" s="19"/>
      <c r="J974" s="17"/>
      <c r="K974" s="94"/>
      <c r="L974" s="89"/>
      <c r="M974" s="16"/>
    </row>
    <row r="975" spans="1:13" ht="14.25" thickBot="1">
      <c r="B975" s="98"/>
      <c r="C975" s="98"/>
      <c r="D975" s="93"/>
      <c r="E975" s="83">
        <v>10</v>
      </c>
      <c r="F975" s="16"/>
      <c r="G975" s="17"/>
      <c r="H975" s="110"/>
      <c r="I975" s="20"/>
      <c r="J975" s="17"/>
      <c r="K975" s="94"/>
      <c r="L975" s="89"/>
      <c r="M975" s="16"/>
    </row>
    <row r="976" spans="1:13" ht="14.25" thickBot="1">
      <c r="A976" s="79" t="str">
        <f>IF(B976="Code",1+MAX(A$5:A970),"")</f>
        <v/>
      </c>
      <c r="B976" s="99"/>
      <c r="C976" s="99"/>
      <c r="D976" s="99"/>
      <c r="E976" s="100"/>
      <c r="F976" s="101"/>
      <c r="G976" s="99" t="s">
        <v>259</v>
      </c>
      <c r="H976" s="102">
        <f>B966</f>
        <v>1108211</v>
      </c>
      <c r="I976" s="111"/>
      <c r="J976" s="100" t="s">
        <v>317</v>
      </c>
      <c r="K976" s="100"/>
      <c r="L976" s="100"/>
      <c r="M976" s="100"/>
    </row>
    <row r="977" spans="1:13" ht="14.25" thickBot="1">
      <c r="A977" s="79">
        <f>IF(B977="Code",1+MAX(A$5:A976),"")</f>
        <v>82</v>
      </c>
      <c r="B977" s="80" t="s">
        <v>254</v>
      </c>
      <c r="C977" s="80"/>
      <c r="D977" s="81" t="s">
        <v>255</v>
      </c>
      <c r="E977" s="193"/>
      <c r="F977" s="81" t="s">
        <v>256</v>
      </c>
      <c r="G977" s="81" t="s">
        <v>257</v>
      </c>
      <c r="H977" s="82" t="s">
        <v>253</v>
      </c>
      <c r="I977" s="82" t="s">
        <v>258</v>
      </c>
      <c r="J977" s="82" t="s">
        <v>316</v>
      </c>
      <c r="K977" s="83"/>
      <c r="L977" s="84" t="str">
        <f>IF(AND(ISNUMBER(I988),ISNUMBER(H988)),"OK","")</f>
        <v/>
      </c>
      <c r="M977" s="194"/>
    </row>
    <row r="978" spans="1:13">
      <c r="A978" s="79" t="str">
        <f>IF(B978="Code",1+MAX(A$5:A977),"")</f>
        <v/>
      </c>
      <c r="B978" s="87">
        <f>VLOOKUP(A977,BasicHeadings,2,0)</f>
        <v>1108311</v>
      </c>
      <c r="C978" s="88"/>
      <c r="D978" s="87" t="str">
        <f>VLOOKUP(B978,Step1EN,2,0)</f>
        <v>Telephone and telefax services</v>
      </c>
      <c r="E978" s="83">
        <v>1</v>
      </c>
      <c r="F978" s="16" t="str">
        <f>"Expenditure Value for "&amp;LatestYear</f>
        <v>Expenditure Value for 2009</v>
      </c>
      <c r="G978" s="16" t="s">
        <v>331</v>
      </c>
      <c r="H978" s="17">
        <f>LatestYear</f>
        <v>2009</v>
      </c>
      <c r="I978" s="17">
        <f>VLOOKUP(B978,LastYearEstimates,3,0)</f>
        <v>0</v>
      </c>
      <c r="J978" s="17" t="str">
        <f>Currency_Unit</f>
        <v>Ficty</v>
      </c>
      <c r="K978" s="83"/>
      <c r="L978" s="89"/>
      <c r="M978" s="16"/>
    </row>
    <row r="979" spans="1:13">
      <c r="A979" s="79" t="str">
        <f>IF(B979="Code",1+MAX(A$5:A978),"")</f>
        <v/>
      </c>
      <c r="B979" s="90"/>
      <c r="C979" s="91" t="s">
        <v>307</v>
      </c>
      <c r="D979" s="90"/>
      <c r="E979" s="83">
        <v>2</v>
      </c>
      <c r="F979" s="16"/>
      <c r="G979" s="16"/>
      <c r="H979" s="17"/>
      <c r="I979" s="17"/>
      <c r="J979" s="17" t="s">
        <v>317</v>
      </c>
      <c r="K979" s="83"/>
      <c r="L979" s="89"/>
      <c r="M979" s="16"/>
    </row>
    <row r="980" spans="1:13" ht="13.5" customHeight="1">
      <c r="A980" s="79" t="str">
        <f>IF(B980="Code",1+MAX(A$5:A979),"")</f>
        <v/>
      </c>
      <c r="B980" s="92"/>
      <c r="C980" s="211" t="s">
        <v>356</v>
      </c>
      <c r="D980" s="212"/>
      <c r="E980" s="83">
        <v>3</v>
      </c>
      <c r="F980" s="16"/>
      <c r="G980" s="16"/>
      <c r="H980" s="17"/>
      <c r="I980" s="18"/>
      <c r="J980" s="17" t="s">
        <v>317</v>
      </c>
      <c r="K980" s="83"/>
      <c r="L980" s="89"/>
      <c r="M980" s="16"/>
    </row>
    <row r="981" spans="1:13">
      <c r="A981" s="79" t="str">
        <f>IF(B981="Code",1+MAX(A$5:A980),"")</f>
        <v/>
      </c>
      <c r="B981" s="93"/>
      <c r="C981" s="213"/>
      <c r="D981" s="214"/>
      <c r="E981" s="83">
        <v>4</v>
      </c>
      <c r="F981" s="16"/>
      <c r="G981" s="16"/>
      <c r="H981" s="17"/>
      <c r="I981" s="17"/>
      <c r="J981" s="17" t="s">
        <v>317</v>
      </c>
      <c r="K981" s="83"/>
      <c r="L981" s="89"/>
      <c r="M981" s="16"/>
    </row>
    <row r="982" spans="1:13">
      <c r="A982" s="79" t="str">
        <f>IF(B982="Code",1+MAX(A$5:A981),"")</f>
        <v/>
      </c>
      <c r="B982" s="95" t="s">
        <v>355</v>
      </c>
      <c r="C982" s="109"/>
      <c r="D982" s="96" t="str">
        <f>IF(ISNUMBER(C982),VLOOKUP(C982,Approaches,2,0),"")</f>
        <v/>
      </c>
      <c r="E982" s="83">
        <v>5</v>
      </c>
      <c r="F982" s="16"/>
      <c r="G982" s="17"/>
      <c r="H982" s="110"/>
      <c r="I982" s="19"/>
      <c r="J982" s="17" t="s">
        <v>317</v>
      </c>
      <c r="K982" s="94"/>
      <c r="L982" s="89"/>
      <c r="M982" s="16"/>
    </row>
    <row r="983" spans="1:13">
      <c r="B983" s="95" t="s">
        <v>355</v>
      </c>
      <c r="C983" s="109"/>
      <c r="D983" s="93" t="str">
        <f>IF(ISNUMBER(C983),VLOOKUP(C983,Approaches,2,0),"")</f>
        <v/>
      </c>
      <c r="E983" s="83">
        <v>6</v>
      </c>
      <c r="F983" s="16"/>
      <c r="G983" s="17"/>
      <c r="H983" s="110"/>
      <c r="I983" s="19"/>
      <c r="J983" s="17"/>
      <c r="K983" s="94"/>
      <c r="L983" s="89"/>
      <c r="M983" s="16"/>
    </row>
    <row r="984" spans="1:13">
      <c r="B984" s="95" t="s">
        <v>355</v>
      </c>
      <c r="C984" s="109"/>
      <c r="D984" s="93" t="str">
        <f>IF(ISNUMBER(C984),VLOOKUP(C984,Approaches,2,0),"")</f>
        <v/>
      </c>
      <c r="E984" s="83">
        <v>7</v>
      </c>
      <c r="F984" s="16"/>
      <c r="G984" s="17"/>
      <c r="H984" s="110"/>
      <c r="I984" s="19"/>
      <c r="J984" s="17"/>
      <c r="K984" s="94"/>
      <c r="L984" s="89"/>
      <c r="M984" s="16"/>
    </row>
    <row r="985" spans="1:13">
      <c r="B985" s="95" t="s">
        <v>355</v>
      </c>
      <c r="C985" s="109"/>
      <c r="D985" s="93" t="str">
        <f>IF(ISNUMBER(C985),VLOOKUP(C985,Approaches,2,0),"")</f>
        <v/>
      </c>
      <c r="E985" s="83">
        <v>8</v>
      </c>
      <c r="F985" s="16"/>
      <c r="G985" s="17"/>
      <c r="H985" s="110"/>
      <c r="I985" s="19"/>
      <c r="J985" s="17"/>
      <c r="K985" s="94"/>
      <c r="L985" s="89"/>
      <c r="M985" s="16"/>
    </row>
    <row r="986" spans="1:13">
      <c r="B986" s="95" t="s">
        <v>355</v>
      </c>
      <c r="C986" s="109"/>
      <c r="D986" s="97" t="str">
        <f>IF(ISNUMBER(C986),VLOOKUP(C986,Approaches,2,0),"")</f>
        <v/>
      </c>
      <c r="E986" s="83">
        <v>9</v>
      </c>
      <c r="F986" s="16"/>
      <c r="G986" s="17"/>
      <c r="H986" s="110"/>
      <c r="I986" s="19"/>
      <c r="J986" s="17"/>
      <c r="K986" s="94"/>
      <c r="L986" s="89"/>
      <c r="M986" s="16"/>
    </row>
    <row r="987" spans="1:13" ht="14.25" thickBot="1">
      <c r="B987" s="98"/>
      <c r="C987" s="98"/>
      <c r="D987" s="93"/>
      <c r="E987" s="83">
        <v>10</v>
      </c>
      <c r="F987" s="16"/>
      <c r="G987" s="17"/>
      <c r="H987" s="110"/>
      <c r="I987" s="20"/>
      <c r="J987" s="17"/>
      <c r="K987" s="94"/>
      <c r="L987" s="89"/>
      <c r="M987" s="16"/>
    </row>
    <row r="988" spans="1:13" ht="14.25" thickBot="1">
      <c r="A988" s="79" t="str">
        <f>IF(B988="Code",1+MAX(A$5:A982),"")</f>
        <v/>
      </c>
      <c r="B988" s="99"/>
      <c r="C988" s="99"/>
      <c r="D988" s="99"/>
      <c r="E988" s="100"/>
      <c r="F988" s="101"/>
      <c r="G988" s="99" t="s">
        <v>259</v>
      </c>
      <c r="H988" s="102">
        <f>B978</f>
        <v>1108311</v>
      </c>
      <c r="I988" s="111"/>
      <c r="J988" s="100" t="s">
        <v>317</v>
      </c>
      <c r="K988" s="100"/>
      <c r="L988" s="100"/>
      <c r="M988" s="100"/>
    </row>
    <row r="989" spans="1:13" ht="14.25" thickBot="1">
      <c r="A989" s="79">
        <f>IF(B989="Code",1+MAX(A$5:A988),"")</f>
        <v>83</v>
      </c>
      <c r="B989" s="80" t="s">
        <v>254</v>
      </c>
      <c r="C989" s="80"/>
      <c r="D989" s="81" t="s">
        <v>255</v>
      </c>
      <c r="E989" s="193"/>
      <c r="F989" s="81" t="s">
        <v>256</v>
      </c>
      <c r="G989" s="81" t="s">
        <v>257</v>
      </c>
      <c r="H989" s="82" t="s">
        <v>253</v>
      </c>
      <c r="I989" s="82" t="s">
        <v>258</v>
      </c>
      <c r="J989" s="82" t="s">
        <v>316</v>
      </c>
      <c r="K989" s="83"/>
      <c r="L989" s="84" t="str">
        <f>IF(AND(ISNUMBER(I1000),ISNUMBER(H1000)),"OK","")</f>
        <v/>
      </c>
      <c r="M989" s="194"/>
    </row>
    <row r="990" spans="1:13">
      <c r="A990" s="79" t="str">
        <f>IF(B990="Code",1+MAX(A$5:A989),"")</f>
        <v/>
      </c>
      <c r="B990" s="87">
        <f>VLOOKUP(A989,BasicHeadings,2,0)</f>
        <v>1109111</v>
      </c>
      <c r="C990" s="88"/>
      <c r="D990" s="87" t="str">
        <f>VLOOKUP(B990,Step1EN,2,0)</f>
        <v>Audio-visual, photographic and information processing equipment</v>
      </c>
      <c r="E990" s="83">
        <v>1</v>
      </c>
      <c r="F990" s="16" t="str">
        <f>"Expenditure Value for "&amp;LatestYear</f>
        <v>Expenditure Value for 2009</v>
      </c>
      <c r="G990" s="16" t="s">
        <v>331</v>
      </c>
      <c r="H990" s="17">
        <f>LatestYear</f>
        <v>2009</v>
      </c>
      <c r="I990" s="17">
        <f>VLOOKUP(B990,LastYearEstimates,3,0)</f>
        <v>0</v>
      </c>
      <c r="J990" s="17" t="str">
        <f>Currency_Unit</f>
        <v>Ficty</v>
      </c>
      <c r="K990" s="83"/>
      <c r="L990" s="89"/>
      <c r="M990" s="16"/>
    </row>
    <row r="991" spans="1:13">
      <c r="A991" s="79" t="str">
        <f>IF(B991="Code",1+MAX(A$5:A990),"")</f>
        <v/>
      </c>
      <c r="B991" s="90"/>
      <c r="C991" s="91" t="s">
        <v>307</v>
      </c>
      <c r="D991" s="90"/>
      <c r="E991" s="83">
        <v>2</v>
      </c>
      <c r="F991" s="16"/>
      <c r="G991" s="16"/>
      <c r="H991" s="17"/>
      <c r="I991" s="17"/>
      <c r="J991" s="17" t="s">
        <v>317</v>
      </c>
      <c r="K991" s="83"/>
      <c r="L991" s="89"/>
      <c r="M991" s="16"/>
    </row>
    <row r="992" spans="1:13" ht="13.5" customHeight="1">
      <c r="A992" s="79" t="str">
        <f>IF(B992="Code",1+MAX(A$5:A991),"")</f>
        <v/>
      </c>
      <c r="B992" s="92"/>
      <c r="C992" s="211" t="s">
        <v>356</v>
      </c>
      <c r="D992" s="212"/>
      <c r="E992" s="83">
        <v>3</v>
      </c>
      <c r="F992" s="16"/>
      <c r="G992" s="16"/>
      <c r="H992" s="17"/>
      <c r="I992" s="18"/>
      <c r="J992" s="17" t="s">
        <v>317</v>
      </c>
      <c r="K992" s="83"/>
      <c r="L992" s="89"/>
      <c r="M992" s="16"/>
    </row>
    <row r="993" spans="1:13">
      <c r="A993" s="79" t="str">
        <f>IF(B993="Code",1+MAX(A$5:A992),"")</f>
        <v/>
      </c>
      <c r="B993" s="93"/>
      <c r="C993" s="213"/>
      <c r="D993" s="214"/>
      <c r="E993" s="83">
        <v>4</v>
      </c>
      <c r="F993" s="16"/>
      <c r="G993" s="16"/>
      <c r="H993" s="17"/>
      <c r="I993" s="17"/>
      <c r="J993" s="17" t="s">
        <v>317</v>
      </c>
      <c r="K993" s="83"/>
      <c r="L993" s="89"/>
      <c r="M993" s="16"/>
    </row>
    <row r="994" spans="1:13">
      <c r="A994" s="79" t="str">
        <f>IF(B994="Code",1+MAX(A$5:A993),"")</f>
        <v/>
      </c>
      <c r="B994" s="95" t="s">
        <v>355</v>
      </c>
      <c r="C994" s="109"/>
      <c r="D994" s="96" t="str">
        <f>IF(ISNUMBER(C994),VLOOKUP(C994,Approaches,2,0),"")</f>
        <v/>
      </c>
      <c r="E994" s="83">
        <v>5</v>
      </c>
      <c r="F994" s="16"/>
      <c r="G994" s="17"/>
      <c r="H994" s="110"/>
      <c r="I994" s="19"/>
      <c r="J994" s="17" t="s">
        <v>317</v>
      </c>
      <c r="K994" s="94"/>
      <c r="L994" s="89"/>
      <c r="M994" s="16"/>
    </row>
    <row r="995" spans="1:13">
      <c r="B995" s="95" t="s">
        <v>355</v>
      </c>
      <c r="C995" s="109"/>
      <c r="D995" s="93" t="str">
        <f>IF(ISNUMBER(C995),VLOOKUP(C995,Approaches,2,0),"")</f>
        <v/>
      </c>
      <c r="E995" s="83">
        <v>6</v>
      </c>
      <c r="F995" s="16"/>
      <c r="G995" s="17"/>
      <c r="H995" s="110"/>
      <c r="I995" s="19"/>
      <c r="J995" s="17"/>
      <c r="K995" s="94"/>
      <c r="L995" s="89"/>
      <c r="M995" s="16"/>
    </row>
    <row r="996" spans="1:13">
      <c r="B996" s="95" t="s">
        <v>355</v>
      </c>
      <c r="C996" s="109"/>
      <c r="D996" s="93" t="str">
        <f>IF(ISNUMBER(C996),VLOOKUP(C996,Approaches,2,0),"")</f>
        <v/>
      </c>
      <c r="E996" s="83">
        <v>7</v>
      </c>
      <c r="F996" s="16"/>
      <c r="G996" s="17"/>
      <c r="H996" s="110"/>
      <c r="I996" s="19"/>
      <c r="J996" s="17"/>
      <c r="K996" s="94"/>
      <c r="L996" s="89"/>
      <c r="M996" s="16"/>
    </row>
    <row r="997" spans="1:13">
      <c r="B997" s="95" t="s">
        <v>355</v>
      </c>
      <c r="C997" s="109"/>
      <c r="D997" s="93" t="str">
        <f>IF(ISNUMBER(C997),VLOOKUP(C997,Approaches,2,0),"")</f>
        <v/>
      </c>
      <c r="E997" s="83">
        <v>8</v>
      </c>
      <c r="F997" s="16"/>
      <c r="G997" s="17"/>
      <c r="H997" s="110"/>
      <c r="I997" s="19"/>
      <c r="J997" s="17"/>
      <c r="K997" s="94"/>
      <c r="L997" s="89"/>
      <c r="M997" s="16"/>
    </row>
    <row r="998" spans="1:13">
      <c r="B998" s="95" t="s">
        <v>355</v>
      </c>
      <c r="C998" s="109"/>
      <c r="D998" s="97" t="str">
        <f>IF(ISNUMBER(C998),VLOOKUP(C998,Approaches,2,0),"")</f>
        <v/>
      </c>
      <c r="E998" s="83">
        <v>9</v>
      </c>
      <c r="F998" s="16"/>
      <c r="G998" s="17"/>
      <c r="H998" s="110"/>
      <c r="I998" s="19"/>
      <c r="J998" s="17"/>
      <c r="K998" s="94"/>
      <c r="L998" s="89"/>
      <c r="M998" s="16"/>
    </row>
    <row r="999" spans="1:13" ht="14.25" thickBot="1">
      <c r="B999" s="98"/>
      <c r="C999" s="98"/>
      <c r="D999" s="93"/>
      <c r="E999" s="83">
        <v>10</v>
      </c>
      <c r="F999" s="16"/>
      <c r="G999" s="17"/>
      <c r="H999" s="110"/>
      <c r="I999" s="20"/>
      <c r="J999" s="17"/>
      <c r="K999" s="94"/>
      <c r="L999" s="89"/>
      <c r="M999" s="16"/>
    </row>
    <row r="1000" spans="1:13" ht="14.25" thickBot="1">
      <c r="A1000" s="79" t="str">
        <f>IF(B1000="Code",1+MAX(A$5:A994),"")</f>
        <v/>
      </c>
      <c r="B1000" s="99"/>
      <c r="C1000" s="99"/>
      <c r="D1000" s="99"/>
      <c r="E1000" s="100"/>
      <c r="F1000" s="101"/>
      <c r="G1000" s="99" t="s">
        <v>259</v>
      </c>
      <c r="H1000" s="102">
        <f>B990</f>
        <v>1109111</v>
      </c>
      <c r="I1000" s="111"/>
      <c r="J1000" s="100" t="s">
        <v>317</v>
      </c>
      <c r="K1000" s="100"/>
      <c r="L1000" s="100"/>
      <c r="M1000" s="100"/>
    </row>
    <row r="1001" spans="1:13" ht="14.25" thickBot="1">
      <c r="A1001" s="79">
        <f>IF(B1001="Code",1+MAX(A$5:A1000),"")</f>
        <v>84</v>
      </c>
      <c r="B1001" s="80" t="s">
        <v>254</v>
      </c>
      <c r="C1001" s="80"/>
      <c r="D1001" s="81" t="s">
        <v>255</v>
      </c>
      <c r="E1001" s="193"/>
      <c r="F1001" s="81" t="s">
        <v>256</v>
      </c>
      <c r="G1001" s="81" t="s">
        <v>257</v>
      </c>
      <c r="H1001" s="82" t="s">
        <v>253</v>
      </c>
      <c r="I1001" s="82" t="s">
        <v>258</v>
      </c>
      <c r="J1001" s="82" t="s">
        <v>316</v>
      </c>
      <c r="K1001" s="83"/>
      <c r="L1001" s="84" t="str">
        <f>IF(AND(ISNUMBER(I1012),ISNUMBER(H1012)),"OK","")</f>
        <v/>
      </c>
      <c r="M1001" s="194"/>
    </row>
    <row r="1002" spans="1:13">
      <c r="A1002" s="79" t="str">
        <f>IF(B1002="Code",1+MAX(A$5:A1001),"")</f>
        <v/>
      </c>
      <c r="B1002" s="87">
        <f>VLOOKUP(A1001,BasicHeadings,2,0)</f>
        <v>1109141</v>
      </c>
      <c r="C1002" s="88"/>
      <c r="D1002" s="87" t="str">
        <f>VLOOKUP(B1002,Step1EN,2,0)</f>
        <v>Recording media</v>
      </c>
      <c r="E1002" s="83">
        <v>1</v>
      </c>
      <c r="F1002" s="16" t="str">
        <f>"Expenditure Value for "&amp;LatestYear</f>
        <v>Expenditure Value for 2009</v>
      </c>
      <c r="G1002" s="16" t="s">
        <v>331</v>
      </c>
      <c r="H1002" s="17">
        <f>LatestYear</f>
        <v>2009</v>
      </c>
      <c r="I1002" s="17">
        <f>VLOOKUP(B1002,LastYearEstimates,3,0)</f>
        <v>0</v>
      </c>
      <c r="J1002" s="17" t="str">
        <f>Currency_Unit</f>
        <v>Ficty</v>
      </c>
      <c r="K1002" s="83"/>
      <c r="L1002" s="89"/>
      <c r="M1002" s="16"/>
    </row>
    <row r="1003" spans="1:13">
      <c r="A1003" s="79" t="str">
        <f>IF(B1003="Code",1+MAX(A$5:A1002),"")</f>
        <v/>
      </c>
      <c r="B1003" s="90"/>
      <c r="C1003" s="91" t="s">
        <v>307</v>
      </c>
      <c r="D1003" s="90"/>
      <c r="E1003" s="83">
        <v>2</v>
      </c>
      <c r="F1003" s="16"/>
      <c r="G1003" s="16"/>
      <c r="H1003" s="17"/>
      <c r="I1003" s="17"/>
      <c r="J1003" s="17" t="s">
        <v>317</v>
      </c>
      <c r="K1003" s="83"/>
      <c r="L1003" s="89"/>
      <c r="M1003" s="16"/>
    </row>
    <row r="1004" spans="1:13" ht="13.5" customHeight="1">
      <c r="A1004" s="79" t="str">
        <f>IF(B1004="Code",1+MAX(A$5:A1003),"")</f>
        <v/>
      </c>
      <c r="B1004" s="92"/>
      <c r="C1004" s="211" t="s">
        <v>356</v>
      </c>
      <c r="D1004" s="212"/>
      <c r="E1004" s="83">
        <v>3</v>
      </c>
      <c r="F1004" s="16"/>
      <c r="G1004" s="16"/>
      <c r="H1004" s="17"/>
      <c r="I1004" s="18"/>
      <c r="J1004" s="17" t="s">
        <v>317</v>
      </c>
      <c r="K1004" s="83"/>
      <c r="L1004" s="89"/>
      <c r="M1004" s="16"/>
    </row>
    <row r="1005" spans="1:13">
      <c r="A1005" s="79" t="str">
        <f>IF(B1005="Code",1+MAX(A$5:A1004),"")</f>
        <v/>
      </c>
      <c r="B1005" s="93"/>
      <c r="C1005" s="213"/>
      <c r="D1005" s="214"/>
      <c r="E1005" s="83">
        <v>4</v>
      </c>
      <c r="F1005" s="16"/>
      <c r="G1005" s="16"/>
      <c r="H1005" s="17"/>
      <c r="I1005" s="17"/>
      <c r="J1005" s="17" t="s">
        <v>317</v>
      </c>
      <c r="K1005" s="83"/>
      <c r="L1005" s="89"/>
      <c r="M1005" s="16"/>
    </row>
    <row r="1006" spans="1:13">
      <c r="A1006" s="79" t="str">
        <f>IF(B1006="Code",1+MAX(A$5:A1005),"")</f>
        <v/>
      </c>
      <c r="B1006" s="95" t="s">
        <v>355</v>
      </c>
      <c r="C1006" s="109"/>
      <c r="D1006" s="96" t="str">
        <f>IF(ISNUMBER(C1006),VLOOKUP(C1006,Approaches,2,0),"")</f>
        <v/>
      </c>
      <c r="E1006" s="83">
        <v>5</v>
      </c>
      <c r="F1006" s="16"/>
      <c r="G1006" s="17"/>
      <c r="H1006" s="110"/>
      <c r="I1006" s="19"/>
      <c r="J1006" s="17" t="s">
        <v>317</v>
      </c>
      <c r="K1006" s="94"/>
      <c r="L1006" s="89"/>
      <c r="M1006" s="16"/>
    </row>
    <row r="1007" spans="1:13">
      <c r="B1007" s="95" t="s">
        <v>355</v>
      </c>
      <c r="C1007" s="109"/>
      <c r="D1007" s="93" t="str">
        <f>IF(ISNUMBER(C1007),VLOOKUP(C1007,Approaches,2,0),"")</f>
        <v/>
      </c>
      <c r="E1007" s="83">
        <v>6</v>
      </c>
      <c r="F1007" s="16"/>
      <c r="G1007" s="17"/>
      <c r="H1007" s="110"/>
      <c r="I1007" s="19"/>
      <c r="J1007" s="17"/>
      <c r="K1007" s="94"/>
      <c r="L1007" s="89"/>
      <c r="M1007" s="16"/>
    </row>
    <row r="1008" spans="1:13">
      <c r="B1008" s="95" t="s">
        <v>355</v>
      </c>
      <c r="C1008" s="109"/>
      <c r="D1008" s="93" t="str">
        <f>IF(ISNUMBER(C1008),VLOOKUP(C1008,Approaches,2,0),"")</f>
        <v/>
      </c>
      <c r="E1008" s="83">
        <v>7</v>
      </c>
      <c r="F1008" s="16"/>
      <c r="G1008" s="17"/>
      <c r="H1008" s="110"/>
      <c r="I1008" s="19"/>
      <c r="J1008" s="17"/>
      <c r="K1008" s="94"/>
      <c r="L1008" s="89"/>
      <c r="M1008" s="16"/>
    </row>
    <row r="1009" spans="1:13">
      <c r="B1009" s="95" t="s">
        <v>355</v>
      </c>
      <c r="C1009" s="109"/>
      <c r="D1009" s="93" t="str">
        <f>IF(ISNUMBER(C1009),VLOOKUP(C1009,Approaches,2,0),"")</f>
        <v/>
      </c>
      <c r="E1009" s="83">
        <v>8</v>
      </c>
      <c r="F1009" s="16"/>
      <c r="G1009" s="17"/>
      <c r="H1009" s="110"/>
      <c r="I1009" s="19"/>
      <c r="J1009" s="17"/>
      <c r="K1009" s="94"/>
      <c r="L1009" s="89"/>
      <c r="M1009" s="16"/>
    </row>
    <row r="1010" spans="1:13">
      <c r="B1010" s="95" t="s">
        <v>355</v>
      </c>
      <c r="C1010" s="109"/>
      <c r="D1010" s="97" t="str">
        <f>IF(ISNUMBER(C1010),VLOOKUP(C1010,Approaches,2,0),"")</f>
        <v/>
      </c>
      <c r="E1010" s="83">
        <v>9</v>
      </c>
      <c r="F1010" s="16"/>
      <c r="G1010" s="17"/>
      <c r="H1010" s="110"/>
      <c r="I1010" s="19"/>
      <c r="J1010" s="17"/>
      <c r="K1010" s="94"/>
      <c r="L1010" s="89"/>
      <c r="M1010" s="16"/>
    </row>
    <row r="1011" spans="1:13" ht="14.25" thickBot="1">
      <c r="B1011" s="98"/>
      <c r="C1011" s="98"/>
      <c r="D1011" s="93"/>
      <c r="E1011" s="83">
        <v>10</v>
      </c>
      <c r="F1011" s="16"/>
      <c r="G1011" s="17"/>
      <c r="H1011" s="110"/>
      <c r="I1011" s="20"/>
      <c r="J1011" s="17"/>
      <c r="K1011" s="94"/>
      <c r="L1011" s="89"/>
      <c r="M1011" s="16"/>
    </row>
    <row r="1012" spans="1:13" ht="14.25" thickBot="1">
      <c r="A1012" s="79" t="str">
        <f>IF(B1012="Code",1+MAX(A$5:A1006),"")</f>
        <v/>
      </c>
      <c r="B1012" s="99"/>
      <c r="C1012" s="99"/>
      <c r="D1012" s="99"/>
      <c r="E1012" s="100"/>
      <c r="F1012" s="101"/>
      <c r="G1012" s="99" t="s">
        <v>259</v>
      </c>
      <c r="H1012" s="102">
        <f>B1002</f>
        <v>1109141</v>
      </c>
      <c r="I1012" s="111"/>
      <c r="J1012" s="100" t="s">
        <v>317</v>
      </c>
      <c r="K1012" s="100"/>
      <c r="L1012" s="100"/>
      <c r="M1012" s="100"/>
    </row>
    <row r="1013" spans="1:13" ht="14.25" thickBot="1">
      <c r="A1013" s="79">
        <f>IF(B1013="Code",1+MAX(A$5:A1012),"")</f>
        <v>85</v>
      </c>
      <c r="B1013" s="80" t="s">
        <v>254</v>
      </c>
      <c r="C1013" s="80"/>
      <c r="D1013" s="81" t="s">
        <v>255</v>
      </c>
      <c r="E1013" s="193"/>
      <c r="F1013" s="81" t="s">
        <v>256</v>
      </c>
      <c r="G1013" s="81" t="s">
        <v>257</v>
      </c>
      <c r="H1013" s="82" t="s">
        <v>253</v>
      </c>
      <c r="I1013" s="82" t="s">
        <v>258</v>
      </c>
      <c r="J1013" s="82" t="s">
        <v>316</v>
      </c>
      <c r="K1013" s="83"/>
      <c r="L1013" s="84" t="str">
        <f>IF(AND(ISNUMBER(I1024),ISNUMBER(H1024)),"OK","")</f>
        <v/>
      </c>
      <c r="M1013" s="194"/>
    </row>
    <row r="1014" spans="1:13">
      <c r="A1014" s="79" t="str">
        <f>IF(B1014="Code",1+MAX(A$5:A1013),"")</f>
        <v/>
      </c>
      <c r="B1014" s="87">
        <f>VLOOKUP(A1013,BasicHeadings,2,0)</f>
        <v>1109151</v>
      </c>
      <c r="C1014" s="88"/>
      <c r="D1014" s="87" t="str">
        <f>VLOOKUP(B1014,Step1EN,2,0)</f>
        <v>Repair of audio-visual, photographic and information processing equipment</v>
      </c>
      <c r="E1014" s="83">
        <v>1</v>
      </c>
      <c r="F1014" s="16" t="str">
        <f>"Expenditure Value for "&amp;LatestYear</f>
        <v>Expenditure Value for 2009</v>
      </c>
      <c r="G1014" s="16" t="s">
        <v>331</v>
      </c>
      <c r="H1014" s="17">
        <f>LatestYear</f>
        <v>2009</v>
      </c>
      <c r="I1014" s="17">
        <f>VLOOKUP(B1014,LastYearEstimates,3,0)</f>
        <v>0</v>
      </c>
      <c r="J1014" s="17" t="str">
        <f>Currency_Unit</f>
        <v>Ficty</v>
      </c>
      <c r="K1014" s="83"/>
      <c r="L1014" s="89"/>
      <c r="M1014" s="16"/>
    </row>
    <row r="1015" spans="1:13">
      <c r="A1015" s="79" t="str">
        <f>IF(B1015="Code",1+MAX(A$5:A1014),"")</f>
        <v/>
      </c>
      <c r="B1015" s="90"/>
      <c r="C1015" s="91" t="s">
        <v>307</v>
      </c>
      <c r="D1015" s="90"/>
      <c r="E1015" s="83">
        <v>2</v>
      </c>
      <c r="F1015" s="16"/>
      <c r="G1015" s="16"/>
      <c r="H1015" s="17"/>
      <c r="I1015" s="17"/>
      <c r="J1015" s="17" t="s">
        <v>317</v>
      </c>
      <c r="K1015" s="83"/>
      <c r="L1015" s="89"/>
      <c r="M1015" s="16"/>
    </row>
    <row r="1016" spans="1:13" ht="13.5" customHeight="1">
      <c r="A1016" s="79" t="str">
        <f>IF(B1016="Code",1+MAX(A$5:A1015),"")</f>
        <v/>
      </c>
      <c r="B1016" s="92"/>
      <c r="C1016" s="211" t="s">
        <v>356</v>
      </c>
      <c r="D1016" s="212"/>
      <c r="E1016" s="83">
        <v>3</v>
      </c>
      <c r="F1016" s="16"/>
      <c r="G1016" s="16"/>
      <c r="H1016" s="17"/>
      <c r="I1016" s="18"/>
      <c r="J1016" s="17" t="s">
        <v>317</v>
      </c>
      <c r="K1016" s="83"/>
      <c r="L1016" s="89"/>
      <c r="M1016" s="16"/>
    </row>
    <row r="1017" spans="1:13">
      <c r="A1017" s="79" t="str">
        <f>IF(B1017="Code",1+MAX(A$5:A1016),"")</f>
        <v/>
      </c>
      <c r="B1017" s="93"/>
      <c r="C1017" s="213"/>
      <c r="D1017" s="214"/>
      <c r="E1017" s="83">
        <v>4</v>
      </c>
      <c r="F1017" s="16"/>
      <c r="G1017" s="16"/>
      <c r="H1017" s="17"/>
      <c r="I1017" s="17"/>
      <c r="J1017" s="17" t="s">
        <v>317</v>
      </c>
      <c r="K1017" s="83"/>
      <c r="L1017" s="89"/>
      <c r="M1017" s="16"/>
    </row>
    <row r="1018" spans="1:13">
      <c r="A1018" s="79" t="str">
        <f>IF(B1018="Code",1+MAX(A$5:A1017),"")</f>
        <v/>
      </c>
      <c r="B1018" s="95" t="s">
        <v>355</v>
      </c>
      <c r="C1018" s="109"/>
      <c r="D1018" s="96" t="str">
        <f>IF(ISNUMBER(C1018),VLOOKUP(C1018,Approaches,2,0),"")</f>
        <v/>
      </c>
      <c r="E1018" s="83">
        <v>5</v>
      </c>
      <c r="F1018" s="16"/>
      <c r="G1018" s="17"/>
      <c r="H1018" s="110"/>
      <c r="I1018" s="19"/>
      <c r="J1018" s="17" t="s">
        <v>317</v>
      </c>
      <c r="K1018" s="94"/>
      <c r="L1018" s="89"/>
      <c r="M1018" s="16"/>
    </row>
    <row r="1019" spans="1:13">
      <c r="B1019" s="95" t="s">
        <v>355</v>
      </c>
      <c r="C1019" s="109"/>
      <c r="D1019" s="93" t="str">
        <f>IF(ISNUMBER(C1019),VLOOKUP(C1019,Approaches,2,0),"")</f>
        <v/>
      </c>
      <c r="E1019" s="83">
        <v>6</v>
      </c>
      <c r="F1019" s="16"/>
      <c r="G1019" s="17"/>
      <c r="H1019" s="110"/>
      <c r="I1019" s="19"/>
      <c r="J1019" s="17"/>
      <c r="K1019" s="94"/>
      <c r="L1019" s="89"/>
      <c r="M1019" s="16"/>
    </row>
    <row r="1020" spans="1:13">
      <c r="B1020" s="95" t="s">
        <v>355</v>
      </c>
      <c r="C1020" s="109"/>
      <c r="D1020" s="93" t="str">
        <f>IF(ISNUMBER(C1020),VLOOKUP(C1020,Approaches,2,0),"")</f>
        <v/>
      </c>
      <c r="E1020" s="83">
        <v>7</v>
      </c>
      <c r="F1020" s="16"/>
      <c r="G1020" s="17"/>
      <c r="H1020" s="110"/>
      <c r="I1020" s="19"/>
      <c r="J1020" s="17"/>
      <c r="K1020" s="94"/>
      <c r="L1020" s="89"/>
      <c r="M1020" s="16"/>
    </row>
    <row r="1021" spans="1:13">
      <c r="B1021" s="95" t="s">
        <v>355</v>
      </c>
      <c r="C1021" s="109"/>
      <c r="D1021" s="93" t="str">
        <f>IF(ISNUMBER(C1021),VLOOKUP(C1021,Approaches,2,0),"")</f>
        <v/>
      </c>
      <c r="E1021" s="83">
        <v>8</v>
      </c>
      <c r="F1021" s="16"/>
      <c r="G1021" s="17"/>
      <c r="H1021" s="110"/>
      <c r="I1021" s="19"/>
      <c r="J1021" s="17"/>
      <c r="K1021" s="94"/>
      <c r="L1021" s="89"/>
      <c r="M1021" s="16"/>
    </row>
    <row r="1022" spans="1:13">
      <c r="B1022" s="95" t="s">
        <v>355</v>
      </c>
      <c r="C1022" s="109"/>
      <c r="D1022" s="97" t="str">
        <f>IF(ISNUMBER(C1022),VLOOKUP(C1022,Approaches,2,0),"")</f>
        <v/>
      </c>
      <c r="E1022" s="83">
        <v>9</v>
      </c>
      <c r="F1022" s="16"/>
      <c r="G1022" s="17"/>
      <c r="H1022" s="110"/>
      <c r="I1022" s="19"/>
      <c r="J1022" s="17"/>
      <c r="K1022" s="94"/>
      <c r="L1022" s="89"/>
      <c r="M1022" s="16"/>
    </row>
    <row r="1023" spans="1:13" ht="14.25" thickBot="1">
      <c r="B1023" s="98"/>
      <c r="C1023" s="98"/>
      <c r="D1023" s="93"/>
      <c r="E1023" s="83">
        <v>10</v>
      </c>
      <c r="F1023" s="16"/>
      <c r="G1023" s="17"/>
      <c r="H1023" s="110"/>
      <c r="I1023" s="20"/>
      <c r="J1023" s="17"/>
      <c r="K1023" s="94"/>
      <c r="L1023" s="89"/>
      <c r="M1023" s="16"/>
    </row>
    <row r="1024" spans="1:13" ht="14.25" thickBot="1">
      <c r="A1024" s="79" t="str">
        <f>IF(B1024="Code",1+MAX(A$5:A1018),"")</f>
        <v/>
      </c>
      <c r="B1024" s="99"/>
      <c r="C1024" s="99"/>
      <c r="D1024" s="99"/>
      <c r="E1024" s="100"/>
      <c r="F1024" s="101"/>
      <c r="G1024" s="99" t="s">
        <v>259</v>
      </c>
      <c r="H1024" s="102">
        <f>B1014</f>
        <v>1109151</v>
      </c>
      <c r="I1024" s="111"/>
      <c r="J1024" s="100" t="s">
        <v>317</v>
      </c>
      <c r="K1024" s="100"/>
      <c r="L1024" s="100"/>
      <c r="M1024" s="100"/>
    </row>
    <row r="1025" spans="1:13" ht="14.25" thickBot="1">
      <c r="A1025" s="79">
        <f>IF(B1025="Code",1+MAX(A$5:A1024),"")</f>
        <v>86</v>
      </c>
      <c r="B1025" s="80" t="s">
        <v>254</v>
      </c>
      <c r="C1025" s="80"/>
      <c r="D1025" s="81" t="s">
        <v>255</v>
      </c>
      <c r="E1025" s="193"/>
      <c r="F1025" s="81" t="s">
        <v>256</v>
      </c>
      <c r="G1025" s="81" t="s">
        <v>257</v>
      </c>
      <c r="H1025" s="82" t="s">
        <v>253</v>
      </c>
      <c r="I1025" s="82" t="s">
        <v>258</v>
      </c>
      <c r="J1025" s="82" t="s">
        <v>316</v>
      </c>
      <c r="K1025" s="83"/>
      <c r="L1025" s="84" t="str">
        <f>IF(AND(ISNUMBER(I1036),ISNUMBER(H1036)),"OK","")</f>
        <v/>
      </c>
      <c r="M1025" s="194"/>
    </row>
    <row r="1026" spans="1:13">
      <c r="A1026" s="79" t="str">
        <f>IF(B1026="Code",1+MAX(A$5:A1025),"")</f>
        <v/>
      </c>
      <c r="B1026" s="87">
        <f>VLOOKUP(A1025,BasicHeadings,2,0)</f>
        <v>1109211</v>
      </c>
      <c r="C1026" s="88"/>
      <c r="D1026" s="87" t="str">
        <f>VLOOKUP(B1026,Step1EN,2,0)</f>
        <v>Major durables for outdoor and indoor recreation</v>
      </c>
      <c r="E1026" s="83">
        <v>1</v>
      </c>
      <c r="F1026" s="16" t="str">
        <f>"Expenditure Value for "&amp;LatestYear</f>
        <v>Expenditure Value for 2009</v>
      </c>
      <c r="G1026" s="16" t="s">
        <v>331</v>
      </c>
      <c r="H1026" s="17">
        <f>LatestYear</f>
        <v>2009</v>
      </c>
      <c r="I1026" s="17">
        <f>VLOOKUP(B1026,LastYearEstimates,3,0)</f>
        <v>0</v>
      </c>
      <c r="J1026" s="17" t="str">
        <f>Currency_Unit</f>
        <v>Ficty</v>
      </c>
      <c r="K1026" s="83"/>
      <c r="L1026" s="89"/>
      <c r="M1026" s="16"/>
    </row>
    <row r="1027" spans="1:13">
      <c r="A1027" s="79" t="str">
        <f>IF(B1027="Code",1+MAX(A$5:A1026),"")</f>
        <v/>
      </c>
      <c r="B1027" s="90"/>
      <c r="C1027" s="91" t="s">
        <v>307</v>
      </c>
      <c r="D1027" s="90"/>
      <c r="E1027" s="83">
        <v>2</v>
      </c>
      <c r="F1027" s="16"/>
      <c r="G1027" s="16"/>
      <c r="H1027" s="17"/>
      <c r="I1027" s="17"/>
      <c r="J1027" s="17" t="s">
        <v>317</v>
      </c>
      <c r="K1027" s="83"/>
      <c r="L1027" s="89"/>
      <c r="M1027" s="16"/>
    </row>
    <row r="1028" spans="1:13" ht="13.5" customHeight="1">
      <c r="A1028" s="79" t="str">
        <f>IF(B1028="Code",1+MAX(A$5:A1027),"")</f>
        <v/>
      </c>
      <c r="B1028" s="92"/>
      <c r="C1028" s="211" t="s">
        <v>356</v>
      </c>
      <c r="D1028" s="212"/>
      <c r="E1028" s="83">
        <v>3</v>
      </c>
      <c r="F1028" s="16"/>
      <c r="G1028" s="16"/>
      <c r="H1028" s="17"/>
      <c r="I1028" s="18"/>
      <c r="J1028" s="17" t="s">
        <v>317</v>
      </c>
      <c r="K1028" s="83"/>
      <c r="L1028" s="89"/>
      <c r="M1028" s="16"/>
    </row>
    <row r="1029" spans="1:13">
      <c r="A1029" s="79" t="str">
        <f>IF(B1029="Code",1+MAX(A$5:A1028),"")</f>
        <v/>
      </c>
      <c r="B1029" s="93"/>
      <c r="C1029" s="213"/>
      <c r="D1029" s="214"/>
      <c r="E1029" s="83">
        <v>4</v>
      </c>
      <c r="F1029" s="16"/>
      <c r="G1029" s="16"/>
      <c r="H1029" s="17"/>
      <c r="I1029" s="17"/>
      <c r="J1029" s="17" t="s">
        <v>317</v>
      </c>
      <c r="K1029" s="83"/>
      <c r="L1029" s="89"/>
      <c r="M1029" s="16"/>
    </row>
    <row r="1030" spans="1:13">
      <c r="A1030" s="79" t="str">
        <f>IF(B1030="Code",1+MAX(A$5:A1029),"")</f>
        <v/>
      </c>
      <c r="B1030" s="95" t="s">
        <v>355</v>
      </c>
      <c r="C1030" s="109"/>
      <c r="D1030" s="96" t="str">
        <f>IF(ISNUMBER(C1030),VLOOKUP(C1030,Approaches,2,0),"")</f>
        <v/>
      </c>
      <c r="E1030" s="83">
        <v>5</v>
      </c>
      <c r="F1030" s="16"/>
      <c r="G1030" s="17"/>
      <c r="H1030" s="110"/>
      <c r="I1030" s="19"/>
      <c r="J1030" s="17" t="s">
        <v>317</v>
      </c>
      <c r="K1030" s="94"/>
      <c r="L1030" s="89"/>
      <c r="M1030" s="16"/>
    </row>
    <row r="1031" spans="1:13">
      <c r="B1031" s="95" t="s">
        <v>355</v>
      </c>
      <c r="C1031" s="109"/>
      <c r="D1031" s="93" t="str">
        <f>IF(ISNUMBER(C1031),VLOOKUP(C1031,Approaches,2,0),"")</f>
        <v/>
      </c>
      <c r="E1031" s="83">
        <v>6</v>
      </c>
      <c r="F1031" s="16"/>
      <c r="G1031" s="17"/>
      <c r="H1031" s="110"/>
      <c r="I1031" s="19"/>
      <c r="J1031" s="17"/>
      <c r="K1031" s="94"/>
      <c r="L1031" s="89"/>
      <c r="M1031" s="16"/>
    </row>
    <row r="1032" spans="1:13">
      <c r="B1032" s="95" t="s">
        <v>355</v>
      </c>
      <c r="C1032" s="109"/>
      <c r="D1032" s="93" t="str">
        <f>IF(ISNUMBER(C1032),VLOOKUP(C1032,Approaches,2,0),"")</f>
        <v/>
      </c>
      <c r="E1032" s="83">
        <v>7</v>
      </c>
      <c r="F1032" s="16"/>
      <c r="G1032" s="17"/>
      <c r="H1032" s="110"/>
      <c r="I1032" s="19"/>
      <c r="J1032" s="17"/>
      <c r="K1032" s="94"/>
      <c r="L1032" s="89"/>
      <c r="M1032" s="16"/>
    </row>
    <row r="1033" spans="1:13">
      <c r="B1033" s="95" t="s">
        <v>355</v>
      </c>
      <c r="C1033" s="109"/>
      <c r="D1033" s="93" t="str">
        <f>IF(ISNUMBER(C1033),VLOOKUP(C1033,Approaches,2,0),"")</f>
        <v/>
      </c>
      <c r="E1033" s="83">
        <v>8</v>
      </c>
      <c r="F1033" s="16"/>
      <c r="G1033" s="17"/>
      <c r="H1033" s="110"/>
      <c r="I1033" s="19"/>
      <c r="J1033" s="17"/>
      <c r="K1033" s="94"/>
      <c r="L1033" s="89"/>
      <c r="M1033" s="16"/>
    </row>
    <row r="1034" spans="1:13">
      <c r="B1034" s="95" t="s">
        <v>355</v>
      </c>
      <c r="C1034" s="109"/>
      <c r="D1034" s="97" t="str">
        <f>IF(ISNUMBER(C1034),VLOOKUP(C1034,Approaches,2,0),"")</f>
        <v/>
      </c>
      <c r="E1034" s="83">
        <v>9</v>
      </c>
      <c r="F1034" s="16"/>
      <c r="G1034" s="17"/>
      <c r="H1034" s="110"/>
      <c r="I1034" s="19"/>
      <c r="J1034" s="17"/>
      <c r="K1034" s="94"/>
      <c r="L1034" s="89"/>
      <c r="M1034" s="16"/>
    </row>
    <row r="1035" spans="1:13" ht="14.25" thickBot="1">
      <c r="B1035" s="98"/>
      <c r="C1035" s="98"/>
      <c r="D1035" s="93"/>
      <c r="E1035" s="83">
        <v>10</v>
      </c>
      <c r="F1035" s="16"/>
      <c r="G1035" s="17"/>
      <c r="H1035" s="110"/>
      <c r="I1035" s="20"/>
      <c r="J1035" s="17"/>
      <c r="K1035" s="94"/>
      <c r="L1035" s="89"/>
      <c r="M1035" s="16"/>
    </row>
    <row r="1036" spans="1:13" ht="14.25" thickBot="1">
      <c r="A1036" s="79" t="str">
        <f>IF(B1036="Code",1+MAX(A$5:A1030),"")</f>
        <v/>
      </c>
      <c r="B1036" s="99"/>
      <c r="C1036" s="99"/>
      <c r="D1036" s="99"/>
      <c r="E1036" s="100"/>
      <c r="F1036" s="101"/>
      <c r="G1036" s="99" t="s">
        <v>259</v>
      </c>
      <c r="H1036" s="102">
        <f>B1026</f>
        <v>1109211</v>
      </c>
      <c r="I1036" s="111"/>
      <c r="J1036" s="100" t="s">
        <v>317</v>
      </c>
      <c r="K1036" s="100"/>
      <c r="L1036" s="100"/>
      <c r="M1036" s="100"/>
    </row>
    <row r="1037" spans="1:13" ht="14.25" thickBot="1">
      <c r="A1037" s="79">
        <f>IF(B1037="Code",1+MAX(A$5:A1036),"")</f>
        <v>87</v>
      </c>
      <c r="B1037" s="80" t="s">
        <v>254</v>
      </c>
      <c r="C1037" s="80"/>
      <c r="D1037" s="81" t="s">
        <v>255</v>
      </c>
      <c r="E1037" s="193"/>
      <c r="F1037" s="81" t="s">
        <v>256</v>
      </c>
      <c r="G1037" s="81" t="s">
        <v>257</v>
      </c>
      <c r="H1037" s="82" t="s">
        <v>253</v>
      </c>
      <c r="I1037" s="82" t="s">
        <v>258</v>
      </c>
      <c r="J1037" s="82" t="s">
        <v>316</v>
      </c>
      <c r="K1037" s="83"/>
      <c r="L1037" s="84" t="str">
        <f>IF(AND(ISNUMBER(I1048),ISNUMBER(H1048)),"OK","")</f>
        <v/>
      </c>
      <c r="M1037" s="194"/>
    </row>
    <row r="1038" spans="1:13">
      <c r="A1038" s="79" t="str">
        <f>IF(B1038="Code",1+MAX(A$5:A1037),"")</f>
        <v/>
      </c>
      <c r="B1038" s="87">
        <f>VLOOKUP(A1037,BasicHeadings,2,0)</f>
        <v>1109231</v>
      </c>
      <c r="C1038" s="88"/>
      <c r="D1038" s="87" t="str">
        <f>VLOOKUP(B1038,Step1EN,2,0)</f>
        <v>Maintenance and repair of other major durables for recreation and culture</v>
      </c>
      <c r="E1038" s="83">
        <v>1</v>
      </c>
      <c r="F1038" s="16" t="str">
        <f>"Expenditure Value for "&amp;LatestYear</f>
        <v>Expenditure Value for 2009</v>
      </c>
      <c r="G1038" s="16" t="s">
        <v>331</v>
      </c>
      <c r="H1038" s="17">
        <f>LatestYear</f>
        <v>2009</v>
      </c>
      <c r="I1038" s="17">
        <f>VLOOKUP(B1038,LastYearEstimates,3,0)</f>
        <v>0</v>
      </c>
      <c r="J1038" s="17" t="str">
        <f>Currency_Unit</f>
        <v>Ficty</v>
      </c>
      <c r="K1038" s="83"/>
      <c r="L1038" s="89"/>
      <c r="M1038" s="16"/>
    </row>
    <row r="1039" spans="1:13">
      <c r="A1039" s="79" t="str">
        <f>IF(B1039="Code",1+MAX(A$5:A1038),"")</f>
        <v/>
      </c>
      <c r="B1039" s="90"/>
      <c r="C1039" s="91" t="s">
        <v>307</v>
      </c>
      <c r="D1039" s="90"/>
      <c r="E1039" s="83">
        <v>2</v>
      </c>
      <c r="F1039" s="16"/>
      <c r="G1039" s="16"/>
      <c r="H1039" s="17"/>
      <c r="I1039" s="17"/>
      <c r="J1039" s="17" t="s">
        <v>317</v>
      </c>
      <c r="K1039" s="83"/>
      <c r="L1039" s="89"/>
      <c r="M1039" s="16"/>
    </row>
    <row r="1040" spans="1:13" ht="13.5" customHeight="1">
      <c r="A1040" s="79" t="str">
        <f>IF(B1040="Code",1+MAX(A$5:A1039),"")</f>
        <v/>
      </c>
      <c r="B1040" s="92"/>
      <c r="C1040" s="211" t="s">
        <v>356</v>
      </c>
      <c r="D1040" s="212"/>
      <c r="E1040" s="83">
        <v>3</v>
      </c>
      <c r="F1040" s="16"/>
      <c r="G1040" s="16"/>
      <c r="H1040" s="17"/>
      <c r="I1040" s="18"/>
      <c r="J1040" s="17" t="s">
        <v>317</v>
      </c>
      <c r="K1040" s="83"/>
      <c r="L1040" s="89"/>
      <c r="M1040" s="16"/>
    </row>
    <row r="1041" spans="1:13">
      <c r="A1041" s="79" t="str">
        <f>IF(B1041="Code",1+MAX(A$5:A1040),"")</f>
        <v/>
      </c>
      <c r="B1041" s="93"/>
      <c r="C1041" s="213"/>
      <c r="D1041" s="214"/>
      <c r="E1041" s="83">
        <v>4</v>
      </c>
      <c r="F1041" s="16"/>
      <c r="G1041" s="16"/>
      <c r="H1041" s="17"/>
      <c r="I1041" s="17"/>
      <c r="J1041" s="17" t="s">
        <v>317</v>
      </c>
      <c r="K1041" s="83"/>
      <c r="L1041" s="89"/>
      <c r="M1041" s="16"/>
    </row>
    <row r="1042" spans="1:13">
      <c r="A1042" s="79" t="str">
        <f>IF(B1042="Code",1+MAX(A$5:A1041),"")</f>
        <v/>
      </c>
      <c r="B1042" s="95" t="s">
        <v>355</v>
      </c>
      <c r="C1042" s="109"/>
      <c r="D1042" s="96" t="str">
        <f>IF(ISNUMBER(C1042),VLOOKUP(C1042,Approaches,2,0),"")</f>
        <v/>
      </c>
      <c r="E1042" s="83">
        <v>5</v>
      </c>
      <c r="F1042" s="16"/>
      <c r="G1042" s="17"/>
      <c r="H1042" s="110"/>
      <c r="I1042" s="19"/>
      <c r="J1042" s="17" t="s">
        <v>317</v>
      </c>
      <c r="K1042" s="94"/>
      <c r="L1042" s="89"/>
      <c r="M1042" s="16"/>
    </row>
    <row r="1043" spans="1:13">
      <c r="B1043" s="95" t="s">
        <v>355</v>
      </c>
      <c r="C1043" s="109"/>
      <c r="D1043" s="93" t="str">
        <f>IF(ISNUMBER(C1043),VLOOKUP(C1043,Approaches,2,0),"")</f>
        <v/>
      </c>
      <c r="E1043" s="83">
        <v>6</v>
      </c>
      <c r="F1043" s="16"/>
      <c r="G1043" s="17"/>
      <c r="H1043" s="110"/>
      <c r="I1043" s="19"/>
      <c r="J1043" s="17"/>
      <c r="K1043" s="94"/>
      <c r="L1043" s="89"/>
      <c r="M1043" s="16"/>
    </row>
    <row r="1044" spans="1:13">
      <c r="B1044" s="95" t="s">
        <v>355</v>
      </c>
      <c r="C1044" s="109"/>
      <c r="D1044" s="93" t="str">
        <f>IF(ISNUMBER(C1044),VLOOKUP(C1044,Approaches,2,0),"")</f>
        <v/>
      </c>
      <c r="E1044" s="83">
        <v>7</v>
      </c>
      <c r="F1044" s="16"/>
      <c r="G1044" s="17"/>
      <c r="H1044" s="110"/>
      <c r="I1044" s="19"/>
      <c r="J1044" s="17"/>
      <c r="K1044" s="94"/>
      <c r="L1044" s="89"/>
      <c r="M1044" s="16"/>
    </row>
    <row r="1045" spans="1:13">
      <c r="B1045" s="95" t="s">
        <v>355</v>
      </c>
      <c r="C1045" s="109"/>
      <c r="D1045" s="93" t="str">
        <f>IF(ISNUMBER(C1045),VLOOKUP(C1045,Approaches,2,0),"")</f>
        <v/>
      </c>
      <c r="E1045" s="83">
        <v>8</v>
      </c>
      <c r="F1045" s="16"/>
      <c r="G1045" s="17"/>
      <c r="H1045" s="110"/>
      <c r="I1045" s="19"/>
      <c r="J1045" s="17"/>
      <c r="K1045" s="94"/>
      <c r="L1045" s="89"/>
      <c r="M1045" s="16"/>
    </row>
    <row r="1046" spans="1:13">
      <c r="B1046" s="95" t="s">
        <v>355</v>
      </c>
      <c r="C1046" s="109"/>
      <c r="D1046" s="97" t="str">
        <f>IF(ISNUMBER(C1046),VLOOKUP(C1046,Approaches,2,0),"")</f>
        <v/>
      </c>
      <c r="E1046" s="83">
        <v>9</v>
      </c>
      <c r="F1046" s="16"/>
      <c r="G1046" s="17"/>
      <c r="H1046" s="110"/>
      <c r="I1046" s="19"/>
      <c r="J1046" s="17"/>
      <c r="K1046" s="94"/>
      <c r="L1046" s="89"/>
      <c r="M1046" s="16"/>
    </row>
    <row r="1047" spans="1:13" ht="14.25" thickBot="1">
      <c r="B1047" s="98"/>
      <c r="C1047" s="98"/>
      <c r="D1047" s="93"/>
      <c r="E1047" s="83">
        <v>10</v>
      </c>
      <c r="F1047" s="16"/>
      <c r="G1047" s="17"/>
      <c r="H1047" s="110"/>
      <c r="I1047" s="20"/>
      <c r="J1047" s="17"/>
      <c r="K1047" s="94"/>
      <c r="L1047" s="89"/>
      <c r="M1047" s="16"/>
    </row>
    <row r="1048" spans="1:13" ht="14.25" thickBot="1">
      <c r="A1048" s="79" t="str">
        <f>IF(B1048="Code",1+MAX(A$5:A1042),"")</f>
        <v/>
      </c>
      <c r="B1048" s="99"/>
      <c r="C1048" s="99"/>
      <c r="D1048" s="99"/>
      <c r="E1048" s="100"/>
      <c r="F1048" s="101"/>
      <c r="G1048" s="99" t="s">
        <v>259</v>
      </c>
      <c r="H1048" s="102">
        <f>B1038</f>
        <v>1109231</v>
      </c>
      <c r="I1048" s="111"/>
      <c r="J1048" s="100" t="s">
        <v>317</v>
      </c>
      <c r="K1048" s="100"/>
      <c r="L1048" s="100"/>
      <c r="M1048" s="100"/>
    </row>
    <row r="1049" spans="1:13" ht="14.25" thickBot="1">
      <c r="A1049" s="79">
        <f>IF(B1049="Code",1+MAX(A$5:A1048),"")</f>
        <v>88</v>
      </c>
      <c r="B1049" s="80" t="s">
        <v>254</v>
      </c>
      <c r="C1049" s="80"/>
      <c r="D1049" s="81" t="s">
        <v>255</v>
      </c>
      <c r="E1049" s="193"/>
      <c r="F1049" s="81" t="s">
        <v>256</v>
      </c>
      <c r="G1049" s="81" t="s">
        <v>257</v>
      </c>
      <c r="H1049" s="82" t="s">
        <v>253</v>
      </c>
      <c r="I1049" s="82" t="s">
        <v>258</v>
      </c>
      <c r="J1049" s="82" t="s">
        <v>316</v>
      </c>
      <c r="K1049" s="83"/>
      <c r="L1049" s="84" t="str">
        <f>IF(AND(ISNUMBER(I1060),ISNUMBER(H1060)),"OK","")</f>
        <v/>
      </c>
      <c r="M1049" s="194"/>
    </row>
    <row r="1050" spans="1:13">
      <c r="A1050" s="79" t="str">
        <f>IF(B1050="Code",1+MAX(A$5:A1049),"")</f>
        <v/>
      </c>
      <c r="B1050" s="87">
        <f>VLOOKUP(A1049,BasicHeadings,2,0)</f>
        <v>1109311</v>
      </c>
      <c r="C1050" s="88"/>
      <c r="D1050" s="87" t="str">
        <f>VLOOKUP(B1050,Step1EN,2,0)</f>
        <v>Other recreational items and equipment</v>
      </c>
      <c r="E1050" s="83">
        <v>1</v>
      </c>
      <c r="F1050" s="16" t="str">
        <f>"Expenditure Value for "&amp;LatestYear</f>
        <v>Expenditure Value for 2009</v>
      </c>
      <c r="G1050" s="16" t="s">
        <v>331</v>
      </c>
      <c r="H1050" s="17">
        <f>LatestYear</f>
        <v>2009</v>
      </c>
      <c r="I1050" s="17">
        <f>VLOOKUP(B1050,LastYearEstimates,3,0)</f>
        <v>0</v>
      </c>
      <c r="J1050" s="17" t="str">
        <f>Currency_Unit</f>
        <v>Ficty</v>
      </c>
      <c r="K1050" s="83"/>
      <c r="L1050" s="89"/>
      <c r="M1050" s="16"/>
    </row>
    <row r="1051" spans="1:13">
      <c r="A1051" s="79" t="str">
        <f>IF(B1051="Code",1+MAX(A$5:A1050),"")</f>
        <v/>
      </c>
      <c r="B1051" s="90"/>
      <c r="C1051" s="91" t="s">
        <v>307</v>
      </c>
      <c r="D1051" s="90"/>
      <c r="E1051" s="83">
        <v>2</v>
      </c>
      <c r="F1051" s="16"/>
      <c r="G1051" s="16"/>
      <c r="H1051" s="17"/>
      <c r="I1051" s="17"/>
      <c r="J1051" s="17" t="s">
        <v>317</v>
      </c>
      <c r="K1051" s="83"/>
      <c r="L1051" s="89"/>
      <c r="M1051" s="16"/>
    </row>
    <row r="1052" spans="1:13" ht="13.5" customHeight="1">
      <c r="A1052" s="79" t="str">
        <f>IF(B1052="Code",1+MAX(A$5:A1051),"")</f>
        <v/>
      </c>
      <c r="B1052" s="92"/>
      <c r="C1052" s="211" t="s">
        <v>356</v>
      </c>
      <c r="D1052" s="212"/>
      <c r="E1052" s="83">
        <v>3</v>
      </c>
      <c r="F1052" s="16"/>
      <c r="G1052" s="16"/>
      <c r="H1052" s="17"/>
      <c r="I1052" s="18"/>
      <c r="J1052" s="17" t="s">
        <v>317</v>
      </c>
      <c r="K1052" s="83"/>
      <c r="L1052" s="89"/>
      <c r="M1052" s="16"/>
    </row>
    <row r="1053" spans="1:13">
      <c r="A1053" s="79" t="str">
        <f>IF(B1053="Code",1+MAX(A$5:A1052),"")</f>
        <v/>
      </c>
      <c r="B1053" s="93"/>
      <c r="C1053" s="213"/>
      <c r="D1053" s="214"/>
      <c r="E1053" s="83">
        <v>4</v>
      </c>
      <c r="F1053" s="16"/>
      <c r="G1053" s="16"/>
      <c r="H1053" s="17"/>
      <c r="I1053" s="17"/>
      <c r="J1053" s="17" t="s">
        <v>317</v>
      </c>
      <c r="K1053" s="83"/>
      <c r="L1053" s="89"/>
      <c r="M1053" s="16"/>
    </row>
    <row r="1054" spans="1:13">
      <c r="A1054" s="79" t="str">
        <f>IF(B1054="Code",1+MAX(A$5:A1053),"")</f>
        <v/>
      </c>
      <c r="B1054" s="95" t="s">
        <v>355</v>
      </c>
      <c r="C1054" s="109"/>
      <c r="D1054" s="96" t="str">
        <f>IF(ISNUMBER(C1054),VLOOKUP(C1054,Approaches,2,0),"")</f>
        <v/>
      </c>
      <c r="E1054" s="83">
        <v>5</v>
      </c>
      <c r="F1054" s="16"/>
      <c r="G1054" s="17"/>
      <c r="H1054" s="110"/>
      <c r="I1054" s="19"/>
      <c r="J1054" s="17" t="s">
        <v>317</v>
      </c>
      <c r="K1054" s="94"/>
      <c r="L1054" s="89"/>
      <c r="M1054" s="16"/>
    </row>
    <row r="1055" spans="1:13">
      <c r="B1055" s="95" t="s">
        <v>355</v>
      </c>
      <c r="C1055" s="109"/>
      <c r="D1055" s="93" t="str">
        <f>IF(ISNUMBER(C1055),VLOOKUP(C1055,Approaches,2,0),"")</f>
        <v/>
      </c>
      <c r="E1055" s="83">
        <v>6</v>
      </c>
      <c r="F1055" s="16"/>
      <c r="G1055" s="17"/>
      <c r="H1055" s="110"/>
      <c r="I1055" s="19"/>
      <c r="J1055" s="17"/>
      <c r="K1055" s="94"/>
      <c r="L1055" s="89"/>
      <c r="M1055" s="16"/>
    </row>
    <row r="1056" spans="1:13">
      <c r="B1056" s="95" t="s">
        <v>355</v>
      </c>
      <c r="C1056" s="109"/>
      <c r="D1056" s="93" t="str">
        <f>IF(ISNUMBER(C1056),VLOOKUP(C1056,Approaches,2,0),"")</f>
        <v/>
      </c>
      <c r="E1056" s="83">
        <v>7</v>
      </c>
      <c r="F1056" s="16"/>
      <c r="G1056" s="17"/>
      <c r="H1056" s="110"/>
      <c r="I1056" s="19"/>
      <c r="J1056" s="17"/>
      <c r="K1056" s="94"/>
      <c r="L1056" s="89"/>
      <c r="M1056" s="16"/>
    </row>
    <row r="1057" spans="1:13">
      <c r="B1057" s="95" t="s">
        <v>355</v>
      </c>
      <c r="C1057" s="109"/>
      <c r="D1057" s="93" t="str">
        <f>IF(ISNUMBER(C1057),VLOOKUP(C1057,Approaches,2,0),"")</f>
        <v/>
      </c>
      <c r="E1057" s="83">
        <v>8</v>
      </c>
      <c r="F1057" s="16"/>
      <c r="G1057" s="17"/>
      <c r="H1057" s="110"/>
      <c r="I1057" s="19"/>
      <c r="J1057" s="17"/>
      <c r="K1057" s="94"/>
      <c r="L1057" s="89"/>
      <c r="M1057" s="16"/>
    </row>
    <row r="1058" spans="1:13">
      <c r="B1058" s="95" t="s">
        <v>355</v>
      </c>
      <c r="C1058" s="109"/>
      <c r="D1058" s="97" t="str">
        <f>IF(ISNUMBER(C1058),VLOOKUP(C1058,Approaches,2,0),"")</f>
        <v/>
      </c>
      <c r="E1058" s="83">
        <v>9</v>
      </c>
      <c r="F1058" s="16"/>
      <c r="G1058" s="17"/>
      <c r="H1058" s="110"/>
      <c r="I1058" s="19"/>
      <c r="J1058" s="17"/>
      <c r="K1058" s="94"/>
      <c r="L1058" s="89"/>
      <c r="M1058" s="16"/>
    </row>
    <row r="1059" spans="1:13" ht="14.25" thickBot="1">
      <c r="B1059" s="98"/>
      <c r="C1059" s="98"/>
      <c r="D1059" s="93"/>
      <c r="E1059" s="83">
        <v>10</v>
      </c>
      <c r="F1059" s="16"/>
      <c r="G1059" s="17"/>
      <c r="H1059" s="110"/>
      <c r="I1059" s="20"/>
      <c r="J1059" s="17"/>
      <c r="K1059" s="94"/>
      <c r="L1059" s="89"/>
      <c r="M1059" s="16"/>
    </row>
    <row r="1060" spans="1:13" ht="14.25" thickBot="1">
      <c r="A1060" s="79" t="str">
        <f>IF(B1060="Code",1+MAX(A$5:A1054),"")</f>
        <v/>
      </c>
      <c r="B1060" s="99"/>
      <c r="C1060" s="99"/>
      <c r="D1060" s="99"/>
      <c r="E1060" s="100"/>
      <c r="F1060" s="101"/>
      <c r="G1060" s="99" t="s">
        <v>259</v>
      </c>
      <c r="H1060" s="102">
        <f>B1050</f>
        <v>1109311</v>
      </c>
      <c r="I1060" s="111"/>
      <c r="J1060" s="100" t="s">
        <v>317</v>
      </c>
      <c r="K1060" s="100"/>
      <c r="L1060" s="100"/>
      <c r="M1060" s="100"/>
    </row>
    <row r="1061" spans="1:13" ht="14.25" thickBot="1">
      <c r="A1061" s="79">
        <f>IF(B1061="Code",1+MAX(A$5:A1060),"")</f>
        <v>89</v>
      </c>
      <c r="B1061" s="80" t="s">
        <v>254</v>
      </c>
      <c r="C1061" s="80"/>
      <c r="D1061" s="81" t="s">
        <v>255</v>
      </c>
      <c r="E1061" s="193"/>
      <c r="F1061" s="81" t="s">
        <v>256</v>
      </c>
      <c r="G1061" s="81" t="s">
        <v>257</v>
      </c>
      <c r="H1061" s="82" t="s">
        <v>253</v>
      </c>
      <c r="I1061" s="82" t="s">
        <v>258</v>
      </c>
      <c r="J1061" s="82" t="s">
        <v>316</v>
      </c>
      <c r="K1061" s="83"/>
      <c r="L1061" s="84" t="str">
        <f>IF(AND(ISNUMBER(I1072),ISNUMBER(H1072)),"OK","")</f>
        <v/>
      </c>
      <c r="M1061" s="194"/>
    </row>
    <row r="1062" spans="1:13">
      <c r="A1062" s="79" t="str">
        <f>IF(B1062="Code",1+MAX(A$5:A1061),"")</f>
        <v/>
      </c>
      <c r="B1062" s="87">
        <f>VLOOKUP(A1061,BasicHeadings,2,0)</f>
        <v>1109331</v>
      </c>
      <c r="C1062" s="88"/>
      <c r="D1062" s="87" t="str">
        <f>VLOOKUP(B1062,Step1EN,2,0)</f>
        <v>Garden and pets</v>
      </c>
      <c r="E1062" s="83">
        <v>1</v>
      </c>
      <c r="F1062" s="16" t="str">
        <f>"Expenditure Value for "&amp;LatestYear</f>
        <v>Expenditure Value for 2009</v>
      </c>
      <c r="G1062" s="16" t="s">
        <v>331</v>
      </c>
      <c r="H1062" s="17">
        <f>LatestYear</f>
        <v>2009</v>
      </c>
      <c r="I1062" s="17">
        <f>VLOOKUP(B1062,LastYearEstimates,3,0)</f>
        <v>0</v>
      </c>
      <c r="J1062" s="17" t="str">
        <f>Currency_Unit</f>
        <v>Ficty</v>
      </c>
      <c r="K1062" s="83"/>
      <c r="L1062" s="89"/>
      <c r="M1062" s="16"/>
    </row>
    <row r="1063" spans="1:13">
      <c r="A1063" s="79" t="str">
        <f>IF(B1063="Code",1+MAX(A$5:A1062),"")</f>
        <v/>
      </c>
      <c r="B1063" s="90"/>
      <c r="C1063" s="91" t="s">
        <v>307</v>
      </c>
      <c r="D1063" s="90"/>
      <c r="E1063" s="83">
        <v>2</v>
      </c>
      <c r="F1063" s="16"/>
      <c r="G1063" s="16"/>
      <c r="H1063" s="17"/>
      <c r="I1063" s="17"/>
      <c r="J1063" s="17" t="s">
        <v>317</v>
      </c>
      <c r="K1063" s="83"/>
      <c r="L1063" s="89"/>
      <c r="M1063" s="16"/>
    </row>
    <row r="1064" spans="1:13" ht="13.5" customHeight="1">
      <c r="A1064" s="79" t="str">
        <f>IF(B1064="Code",1+MAX(A$5:A1063),"")</f>
        <v/>
      </c>
      <c r="B1064" s="92"/>
      <c r="C1064" s="211" t="s">
        <v>356</v>
      </c>
      <c r="D1064" s="212"/>
      <c r="E1064" s="83">
        <v>3</v>
      </c>
      <c r="F1064" s="16"/>
      <c r="G1064" s="16"/>
      <c r="H1064" s="17"/>
      <c r="I1064" s="18"/>
      <c r="J1064" s="17" t="s">
        <v>317</v>
      </c>
      <c r="K1064" s="83"/>
      <c r="L1064" s="89"/>
      <c r="M1064" s="16"/>
    </row>
    <row r="1065" spans="1:13">
      <c r="A1065" s="79" t="str">
        <f>IF(B1065="Code",1+MAX(A$5:A1064),"")</f>
        <v/>
      </c>
      <c r="B1065" s="93"/>
      <c r="C1065" s="213"/>
      <c r="D1065" s="214"/>
      <c r="E1065" s="83">
        <v>4</v>
      </c>
      <c r="F1065" s="16"/>
      <c r="G1065" s="16"/>
      <c r="H1065" s="17"/>
      <c r="I1065" s="17"/>
      <c r="J1065" s="17" t="s">
        <v>317</v>
      </c>
      <c r="K1065" s="83"/>
      <c r="L1065" s="89"/>
      <c r="M1065" s="16"/>
    </row>
    <row r="1066" spans="1:13">
      <c r="A1066" s="79" t="str">
        <f>IF(B1066="Code",1+MAX(A$5:A1065),"")</f>
        <v/>
      </c>
      <c r="B1066" s="95" t="s">
        <v>355</v>
      </c>
      <c r="C1066" s="109"/>
      <c r="D1066" s="96" t="str">
        <f>IF(ISNUMBER(C1066),VLOOKUP(C1066,Approaches,2,0),"")</f>
        <v/>
      </c>
      <c r="E1066" s="83">
        <v>5</v>
      </c>
      <c r="F1066" s="16"/>
      <c r="G1066" s="17"/>
      <c r="H1066" s="110"/>
      <c r="I1066" s="19"/>
      <c r="J1066" s="17" t="s">
        <v>317</v>
      </c>
      <c r="K1066" s="94"/>
      <c r="L1066" s="89"/>
      <c r="M1066" s="16"/>
    </row>
    <row r="1067" spans="1:13">
      <c r="B1067" s="95" t="s">
        <v>355</v>
      </c>
      <c r="C1067" s="109"/>
      <c r="D1067" s="93" t="str">
        <f>IF(ISNUMBER(C1067),VLOOKUP(C1067,Approaches,2,0),"")</f>
        <v/>
      </c>
      <c r="E1067" s="83">
        <v>6</v>
      </c>
      <c r="F1067" s="16"/>
      <c r="G1067" s="17"/>
      <c r="H1067" s="110"/>
      <c r="I1067" s="19"/>
      <c r="J1067" s="17"/>
      <c r="K1067" s="94"/>
      <c r="L1067" s="89"/>
      <c r="M1067" s="16"/>
    </row>
    <row r="1068" spans="1:13">
      <c r="B1068" s="95" t="s">
        <v>355</v>
      </c>
      <c r="C1068" s="109"/>
      <c r="D1068" s="93" t="str">
        <f>IF(ISNUMBER(C1068),VLOOKUP(C1068,Approaches,2,0),"")</f>
        <v/>
      </c>
      <c r="E1068" s="83">
        <v>7</v>
      </c>
      <c r="F1068" s="16"/>
      <c r="G1068" s="17"/>
      <c r="H1068" s="110"/>
      <c r="I1068" s="19"/>
      <c r="J1068" s="17"/>
      <c r="K1068" s="94"/>
      <c r="L1068" s="89"/>
      <c r="M1068" s="16"/>
    </row>
    <row r="1069" spans="1:13">
      <c r="B1069" s="95" t="s">
        <v>355</v>
      </c>
      <c r="C1069" s="109"/>
      <c r="D1069" s="93" t="str">
        <f>IF(ISNUMBER(C1069),VLOOKUP(C1069,Approaches,2,0),"")</f>
        <v/>
      </c>
      <c r="E1069" s="83">
        <v>8</v>
      </c>
      <c r="F1069" s="16"/>
      <c r="G1069" s="17"/>
      <c r="H1069" s="110"/>
      <c r="I1069" s="19"/>
      <c r="J1069" s="17"/>
      <c r="K1069" s="94"/>
      <c r="L1069" s="89"/>
      <c r="M1069" s="16"/>
    </row>
    <row r="1070" spans="1:13">
      <c r="B1070" s="95" t="s">
        <v>355</v>
      </c>
      <c r="C1070" s="109"/>
      <c r="D1070" s="97" t="str">
        <f>IF(ISNUMBER(C1070),VLOOKUP(C1070,Approaches,2,0),"")</f>
        <v/>
      </c>
      <c r="E1070" s="83">
        <v>9</v>
      </c>
      <c r="F1070" s="16"/>
      <c r="G1070" s="17"/>
      <c r="H1070" s="110"/>
      <c r="I1070" s="19"/>
      <c r="J1070" s="17"/>
      <c r="K1070" s="94"/>
      <c r="L1070" s="89"/>
      <c r="M1070" s="16"/>
    </row>
    <row r="1071" spans="1:13" ht="14.25" thickBot="1">
      <c r="B1071" s="98"/>
      <c r="C1071" s="98"/>
      <c r="D1071" s="93"/>
      <c r="E1071" s="83">
        <v>10</v>
      </c>
      <c r="F1071" s="16"/>
      <c r="G1071" s="17"/>
      <c r="H1071" s="110"/>
      <c r="I1071" s="20"/>
      <c r="J1071" s="17"/>
      <c r="K1071" s="94"/>
      <c r="L1071" s="89"/>
      <c r="M1071" s="16"/>
    </row>
    <row r="1072" spans="1:13" ht="14.25" thickBot="1">
      <c r="A1072" s="79" t="str">
        <f>IF(B1072="Code",1+MAX(A$5:A1066),"")</f>
        <v/>
      </c>
      <c r="B1072" s="99"/>
      <c r="C1072" s="99"/>
      <c r="D1072" s="99"/>
      <c r="E1072" s="100"/>
      <c r="F1072" s="101"/>
      <c r="G1072" s="99" t="s">
        <v>259</v>
      </c>
      <c r="H1072" s="102">
        <f>B1062</f>
        <v>1109331</v>
      </c>
      <c r="I1072" s="111"/>
      <c r="J1072" s="100" t="s">
        <v>317</v>
      </c>
      <c r="K1072" s="100"/>
      <c r="L1072" s="100"/>
      <c r="M1072" s="100"/>
    </row>
    <row r="1073" spans="1:13" ht="14.25" thickBot="1">
      <c r="A1073" s="79">
        <f>IF(B1073="Code",1+MAX(A$5:A1072),"")</f>
        <v>90</v>
      </c>
      <c r="B1073" s="80" t="s">
        <v>254</v>
      </c>
      <c r="C1073" s="80"/>
      <c r="D1073" s="81" t="s">
        <v>255</v>
      </c>
      <c r="E1073" s="193"/>
      <c r="F1073" s="81" t="s">
        <v>256</v>
      </c>
      <c r="G1073" s="81" t="s">
        <v>257</v>
      </c>
      <c r="H1073" s="82" t="s">
        <v>253</v>
      </c>
      <c r="I1073" s="82" t="s">
        <v>258</v>
      </c>
      <c r="J1073" s="82" t="s">
        <v>316</v>
      </c>
      <c r="K1073" s="83"/>
      <c r="L1073" s="84" t="str">
        <f>IF(AND(ISNUMBER(I1084),ISNUMBER(H1084)),"OK","")</f>
        <v/>
      </c>
      <c r="M1073" s="194"/>
    </row>
    <row r="1074" spans="1:13">
      <c r="A1074" s="79" t="str">
        <f>IF(B1074="Code",1+MAX(A$5:A1073),"")</f>
        <v/>
      </c>
      <c r="B1074" s="87">
        <f>VLOOKUP(A1073,BasicHeadings,2,0)</f>
        <v>1109351</v>
      </c>
      <c r="C1074" s="88"/>
      <c r="D1074" s="87" t="str">
        <f>VLOOKUP(B1074,Step1EN,2,0)</f>
        <v>Veterinary and other services for pets</v>
      </c>
      <c r="E1074" s="83">
        <v>1</v>
      </c>
      <c r="F1074" s="16" t="str">
        <f>"Expenditure Value for "&amp;LatestYear</f>
        <v>Expenditure Value for 2009</v>
      </c>
      <c r="G1074" s="16" t="s">
        <v>331</v>
      </c>
      <c r="H1074" s="17">
        <f>LatestYear</f>
        <v>2009</v>
      </c>
      <c r="I1074" s="17">
        <f>VLOOKUP(B1074,LastYearEstimates,3,0)</f>
        <v>0</v>
      </c>
      <c r="J1074" s="17" t="str">
        <f>Currency_Unit</f>
        <v>Ficty</v>
      </c>
      <c r="K1074" s="83"/>
      <c r="L1074" s="89"/>
      <c r="M1074" s="16"/>
    </row>
    <row r="1075" spans="1:13">
      <c r="A1075" s="79" t="str">
        <f>IF(B1075="Code",1+MAX(A$5:A1074),"")</f>
        <v/>
      </c>
      <c r="B1075" s="90"/>
      <c r="C1075" s="91" t="s">
        <v>307</v>
      </c>
      <c r="D1075" s="90"/>
      <c r="E1075" s="83">
        <v>2</v>
      </c>
      <c r="F1075" s="16"/>
      <c r="G1075" s="16"/>
      <c r="H1075" s="17"/>
      <c r="I1075" s="17"/>
      <c r="J1075" s="17" t="s">
        <v>317</v>
      </c>
      <c r="K1075" s="83"/>
      <c r="L1075" s="89"/>
      <c r="M1075" s="16"/>
    </row>
    <row r="1076" spans="1:13" ht="13.5" customHeight="1">
      <c r="A1076" s="79" t="str">
        <f>IF(B1076="Code",1+MAX(A$5:A1075),"")</f>
        <v/>
      </c>
      <c r="B1076" s="92"/>
      <c r="C1076" s="211" t="s">
        <v>356</v>
      </c>
      <c r="D1076" s="212"/>
      <c r="E1076" s="83">
        <v>3</v>
      </c>
      <c r="F1076" s="16"/>
      <c r="G1076" s="16"/>
      <c r="H1076" s="17"/>
      <c r="I1076" s="18"/>
      <c r="J1076" s="17" t="s">
        <v>317</v>
      </c>
      <c r="K1076" s="83"/>
      <c r="L1076" s="89"/>
      <c r="M1076" s="16"/>
    </row>
    <row r="1077" spans="1:13">
      <c r="A1077" s="79" t="str">
        <f>IF(B1077="Code",1+MAX(A$5:A1076),"")</f>
        <v/>
      </c>
      <c r="B1077" s="93"/>
      <c r="C1077" s="213"/>
      <c r="D1077" s="214"/>
      <c r="E1077" s="83">
        <v>4</v>
      </c>
      <c r="F1077" s="16"/>
      <c r="G1077" s="16"/>
      <c r="H1077" s="17"/>
      <c r="I1077" s="17"/>
      <c r="J1077" s="17" t="s">
        <v>317</v>
      </c>
      <c r="K1077" s="83"/>
      <c r="L1077" s="89"/>
      <c r="M1077" s="16"/>
    </row>
    <row r="1078" spans="1:13">
      <c r="A1078" s="79" t="str">
        <f>IF(B1078="Code",1+MAX(A$5:A1077),"")</f>
        <v/>
      </c>
      <c r="B1078" s="95" t="s">
        <v>355</v>
      </c>
      <c r="C1078" s="109"/>
      <c r="D1078" s="96" t="str">
        <f>IF(ISNUMBER(C1078),VLOOKUP(C1078,Approaches,2,0),"")</f>
        <v/>
      </c>
      <c r="E1078" s="83">
        <v>5</v>
      </c>
      <c r="F1078" s="16"/>
      <c r="G1078" s="17"/>
      <c r="H1078" s="110"/>
      <c r="I1078" s="19"/>
      <c r="J1078" s="17" t="s">
        <v>317</v>
      </c>
      <c r="K1078" s="94"/>
      <c r="L1078" s="89"/>
      <c r="M1078" s="16"/>
    </row>
    <row r="1079" spans="1:13">
      <c r="B1079" s="95" t="s">
        <v>355</v>
      </c>
      <c r="C1079" s="109"/>
      <c r="D1079" s="93" t="str">
        <f>IF(ISNUMBER(C1079),VLOOKUP(C1079,Approaches,2,0),"")</f>
        <v/>
      </c>
      <c r="E1079" s="83">
        <v>6</v>
      </c>
      <c r="F1079" s="16"/>
      <c r="G1079" s="17"/>
      <c r="H1079" s="110"/>
      <c r="I1079" s="19"/>
      <c r="J1079" s="17"/>
      <c r="K1079" s="94"/>
      <c r="L1079" s="89"/>
      <c r="M1079" s="16"/>
    </row>
    <row r="1080" spans="1:13">
      <c r="B1080" s="95" t="s">
        <v>355</v>
      </c>
      <c r="C1080" s="109"/>
      <c r="D1080" s="93" t="str">
        <f>IF(ISNUMBER(C1080),VLOOKUP(C1080,Approaches,2,0),"")</f>
        <v/>
      </c>
      <c r="E1080" s="83">
        <v>7</v>
      </c>
      <c r="F1080" s="16"/>
      <c r="G1080" s="17"/>
      <c r="H1080" s="110"/>
      <c r="I1080" s="19"/>
      <c r="J1080" s="17"/>
      <c r="K1080" s="94"/>
      <c r="L1080" s="89"/>
      <c r="M1080" s="16"/>
    </row>
    <row r="1081" spans="1:13">
      <c r="B1081" s="95" t="s">
        <v>355</v>
      </c>
      <c r="C1081" s="109"/>
      <c r="D1081" s="93" t="str">
        <f>IF(ISNUMBER(C1081),VLOOKUP(C1081,Approaches,2,0),"")</f>
        <v/>
      </c>
      <c r="E1081" s="83">
        <v>8</v>
      </c>
      <c r="F1081" s="16"/>
      <c r="G1081" s="17"/>
      <c r="H1081" s="110"/>
      <c r="I1081" s="19"/>
      <c r="J1081" s="17"/>
      <c r="K1081" s="94"/>
      <c r="L1081" s="89"/>
      <c r="M1081" s="16"/>
    </row>
    <row r="1082" spans="1:13">
      <c r="B1082" s="95" t="s">
        <v>355</v>
      </c>
      <c r="C1082" s="109"/>
      <c r="D1082" s="97" t="str">
        <f>IF(ISNUMBER(C1082),VLOOKUP(C1082,Approaches,2,0),"")</f>
        <v/>
      </c>
      <c r="E1082" s="83">
        <v>9</v>
      </c>
      <c r="F1082" s="16"/>
      <c r="G1082" s="17"/>
      <c r="H1082" s="110"/>
      <c r="I1082" s="19"/>
      <c r="J1082" s="17"/>
      <c r="K1082" s="94"/>
      <c r="L1082" s="89"/>
      <c r="M1082" s="16"/>
    </row>
    <row r="1083" spans="1:13" ht="14.25" thickBot="1">
      <c r="B1083" s="98"/>
      <c r="C1083" s="98"/>
      <c r="D1083" s="93"/>
      <c r="E1083" s="83">
        <v>10</v>
      </c>
      <c r="F1083" s="16"/>
      <c r="G1083" s="17"/>
      <c r="H1083" s="110"/>
      <c r="I1083" s="20"/>
      <c r="J1083" s="17"/>
      <c r="K1083" s="94"/>
      <c r="L1083" s="89"/>
      <c r="M1083" s="16"/>
    </row>
    <row r="1084" spans="1:13" ht="14.25" thickBot="1">
      <c r="A1084" s="79" t="str">
        <f>IF(B1084="Code",1+MAX(A$5:A1078),"")</f>
        <v/>
      </c>
      <c r="B1084" s="99"/>
      <c r="C1084" s="99"/>
      <c r="D1084" s="99"/>
      <c r="E1084" s="100"/>
      <c r="F1084" s="101"/>
      <c r="G1084" s="99" t="s">
        <v>259</v>
      </c>
      <c r="H1084" s="102">
        <f>B1074</f>
        <v>1109351</v>
      </c>
      <c r="I1084" s="111"/>
      <c r="J1084" s="100" t="s">
        <v>317</v>
      </c>
      <c r="K1084" s="100"/>
      <c r="L1084" s="100"/>
      <c r="M1084" s="100"/>
    </row>
    <row r="1085" spans="1:13" ht="14.25" thickBot="1">
      <c r="A1085" s="79">
        <f>IF(B1085="Code",1+MAX(A$5:A1084),"")</f>
        <v>91</v>
      </c>
      <c r="B1085" s="80" t="s">
        <v>254</v>
      </c>
      <c r="C1085" s="80"/>
      <c r="D1085" s="81" t="s">
        <v>255</v>
      </c>
      <c r="E1085" s="193"/>
      <c r="F1085" s="81" t="s">
        <v>256</v>
      </c>
      <c r="G1085" s="81" t="s">
        <v>257</v>
      </c>
      <c r="H1085" s="82" t="s">
        <v>253</v>
      </c>
      <c r="I1085" s="82" t="s">
        <v>258</v>
      </c>
      <c r="J1085" s="82" t="s">
        <v>316</v>
      </c>
      <c r="K1085" s="83"/>
      <c r="L1085" s="84" t="str">
        <f>IF(AND(ISNUMBER(I1096),ISNUMBER(H1096)),"OK","")</f>
        <v/>
      </c>
      <c r="M1085" s="194"/>
    </row>
    <row r="1086" spans="1:13">
      <c r="A1086" s="79" t="str">
        <f>IF(B1086="Code",1+MAX(A$5:A1085),"")</f>
        <v/>
      </c>
      <c r="B1086" s="87">
        <f>VLOOKUP(A1085,BasicHeadings,2,0)</f>
        <v>1109411</v>
      </c>
      <c r="C1086" s="88"/>
      <c r="D1086" s="87" t="str">
        <f>VLOOKUP(B1086,Step1EN,2,0)</f>
        <v>Recreational and sporting services</v>
      </c>
      <c r="E1086" s="83">
        <v>1</v>
      </c>
      <c r="F1086" s="16" t="str">
        <f>"Expenditure Value for "&amp;LatestYear</f>
        <v>Expenditure Value for 2009</v>
      </c>
      <c r="G1086" s="16" t="s">
        <v>331</v>
      </c>
      <c r="H1086" s="17">
        <f>LatestYear</f>
        <v>2009</v>
      </c>
      <c r="I1086" s="17">
        <f>VLOOKUP(B1086,LastYearEstimates,3,0)</f>
        <v>0</v>
      </c>
      <c r="J1086" s="17" t="str">
        <f>Currency_Unit</f>
        <v>Ficty</v>
      </c>
      <c r="K1086" s="83"/>
      <c r="L1086" s="89"/>
      <c r="M1086" s="16"/>
    </row>
    <row r="1087" spans="1:13">
      <c r="A1087" s="79" t="str">
        <f>IF(B1087="Code",1+MAX(A$5:A1086),"")</f>
        <v/>
      </c>
      <c r="B1087" s="90"/>
      <c r="C1087" s="91" t="s">
        <v>307</v>
      </c>
      <c r="D1087" s="90"/>
      <c r="E1087" s="83">
        <v>2</v>
      </c>
      <c r="F1087" s="16"/>
      <c r="G1087" s="16"/>
      <c r="H1087" s="17"/>
      <c r="I1087" s="17"/>
      <c r="J1087" s="17" t="s">
        <v>317</v>
      </c>
      <c r="K1087" s="83"/>
      <c r="L1087" s="89"/>
      <c r="M1087" s="16"/>
    </row>
    <row r="1088" spans="1:13" ht="13.5" customHeight="1">
      <c r="A1088" s="79" t="str">
        <f>IF(B1088="Code",1+MAX(A$5:A1087),"")</f>
        <v/>
      </c>
      <c r="B1088" s="92"/>
      <c r="C1088" s="211" t="s">
        <v>356</v>
      </c>
      <c r="D1088" s="212"/>
      <c r="E1088" s="83">
        <v>3</v>
      </c>
      <c r="F1088" s="16"/>
      <c r="G1088" s="16"/>
      <c r="H1088" s="17"/>
      <c r="I1088" s="18"/>
      <c r="J1088" s="17" t="s">
        <v>317</v>
      </c>
      <c r="K1088" s="83"/>
      <c r="L1088" s="89"/>
      <c r="M1088" s="16"/>
    </row>
    <row r="1089" spans="1:13">
      <c r="A1089" s="79" t="str">
        <f>IF(B1089="Code",1+MAX(A$5:A1088),"")</f>
        <v/>
      </c>
      <c r="B1089" s="93"/>
      <c r="C1089" s="213"/>
      <c r="D1089" s="214"/>
      <c r="E1089" s="83">
        <v>4</v>
      </c>
      <c r="F1089" s="16"/>
      <c r="G1089" s="16"/>
      <c r="H1089" s="17"/>
      <c r="I1089" s="17"/>
      <c r="J1089" s="17" t="s">
        <v>317</v>
      </c>
      <c r="K1089" s="83"/>
      <c r="L1089" s="89"/>
      <c r="M1089" s="16"/>
    </row>
    <row r="1090" spans="1:13">
      <c r="A1090" s="79" t="str">
        <f>IF(B1090="Code",1+MAX(A$5:A1089),"")</f>
        <v/>
      </c>
      <c r="B1090" s="95" t="s">
        <v>355</v>
      </c>
      <c r="C1090" s="109"/>
      <c r="D1090" s="96" t="str">
        <f>IF(ISNUMBER(C1090),VLOOKUP(C1090,Approaches,2,0),"")</f>
        <v/>
      </c>
      <c r="E1090" s="83">
        <v>5</v>
      </c>
      <c r="F1090" s="16"/>
      <c r="G1090" s="17"/>
      <c r="H1090" s="110"/>
      <c r="I1090" s="19"/>
      <c r="J1090" s="17" t="s">
        <v>317</v>
      </c>
      <c r="K1090" s="94"/>
      <c r="L1090" s="89"/>
      <c r="M1090" s="16"/>
    </row>
    <row r="1091" spans="1:13">
      <c r="B1091" s="95" t="s">
        <v>355</v>
      </c>
      <c r="C1091" s="109"/>
      <c r="D1091" s="93" t="str">
        <f>IF(ISNUMBER(C1091),VLOOKUP(C1091,Approaches,2,0),"")</f>
        <v/>
      </c>
      <c r="E1091" s="83">
        <v>6</v>
      </c>
      <c r="F1091" s="16"/>
      <c r="G1091" s="17"/>
      <c r="H1091" s="110"/>
      <c r="I1091" s="19"/>
      <c r="J1091" s="17"/>
      <c r="K1091" s="94"/>
      <c r="L1091" s="89"/>
      <c r="M1091" s="16"/>
    </row>
    <row r="1092" spans="1:13">
      <c r="B1092" s="95" t="s">
        <v>355</v>
      </c>
      <c r="C1092" s="109"/>
      <c r="D1092" s="93" t="str">
        <f>IF(ISNUMBER(C1092),VLOOKUP(C1092,Approaches,2,0),"")</f>
        <v/>
      </c>
      <c r="E1092" s="83">
        <v>7</v>
      </c>
      <c r="F1092" s="16"/>
      <c r="G1092" s="17"/>
      <c r="H1092" s="110"/>
      <c r="I1092" s="19"/>
      <c r="J1092" s="17"/>
      <c r="K1092" s="94"/>
      <c r="L1092" s="89"/>
      <c r="M1092" s="16"/>
    </row>
    <row r="1093" spans="1:13">
      <c r="B1093" s="95" t="s">
        <v>355</v>
      </c>
      <c r="C1093" s="109"/>
      <c r="D1093" s="93" t="str">
        <f>IF(ISNUMBER(C1093),VLOOKUP(C1093,Approaches,2,0),"")</f>
        <v/>
      </c>
      <c r="E1093" s="83">
        <v>8</v>
      </c>
      <c r="F1093" s="16"/>
      <c r="G1093" s="17"/>
      <c r="H1093" s="110"/>
      <c r="I1093" s="19"/>
      <c r="J1093" s="17"/>
      <c r="K1093" s="94"/>
      <c r="L1093" s="89"/>
      <c r="M1093" s="16"/>
    </row>
    <row r="1094" spans="1:13">
      <c r="B1094" s="95" t="s">
        <v>355</v>
      </c>
      <c r="C1094" s="109"/>
      <c r="D1094" s="97" t="str">
        <f>IF(ISNUMBER(C1094),VLOOKUP(C1094,Approaches,2,0),"")</f>
        <v/>
      </c>
      <c r="E1094" s="83">
        <v>9</v>
      </c>
      <c r="F1094" s="16"/>
      <c r="G1094" s="17"/>
      <c r="H1094" s="110"/>
      <c r="I1094" s="19"/>
      <c r="J1094" s="17"/>
      <c r="K1094" s="94"/>
      <c r="L1094" s="89"/>
      <c r="M1094" s="16"/>
    </row>
    <row r="1095" spans="1:13" ht="14.25" thickBot="1">
      <c r="B1095" s="98"/>
      <c r="C1095" s="98"/>
      <c r="D1095" s="93"/>
      <c r="E1095" s="83">
        <v>10</v>
      </c>
      <c r="F1095" s="16"/>
      <c r="G1095" s="17"/>
      <c r="H1095" s="110"/>
      <c r="I1095" s="20"/>
      <c r="J1095" s="17"/>
      <c r="K1095" s="94"/>
      <c r="L1095" s="89"/>
      <c r="M1095" s="16"/>
    </row>
    <row r="1096" spans="1:13" ht="14.25" thickBot="1">
      <c r="A1096" s="79" t="str">
        <f>IF(B1096="Code",1+MAX(A$5:A1090),"")</f>
        <v/>
      </c>
      <c r="B1096" s="99"/>
      <c r="C1096" s="99"/>
      <c r="D1096" s="99"/>
      <c r="E1096" s="100"/>
      <c r="F1096" s="101"/>
      <c r="G1096" s="99" t="s">
        <v>259</v>
      </c>
      <c r="H1096" s="102">
        <f>B1086</f>
        <v>1109411</v>
      </c>
      <c r="I1096" s="111"/>
      <c r="J1096" s="100" t="s">
        <v>317</v>
      </c>
      <c r="K1096" s="100"/>
      <c r="L1096" s="100"/>
      <c r="M1096" s="100"/>
    </row>
    <row r="1097" spans="1:13" ht="14.25" thickBot="1">
      <c r="A1097" s="79">
        <f>IF(B1097="Code",1+MAX(A$5:A1096),"")</f>
        <v>92</v>
      </c>
      <c r="B1097" s="80" t="s">
        <v>254</v>
      </c>
      <c r="C1097" s="80"/>
      <c r="D1097" s="81" t="s">
        <v>255</v>
      </c>
      <c r="E1097" s="193"/>
      <c r="F1097" s="81" t="s">
        <v>256</v>
      </c>
      <c r="G1097" s="81" t="s">
        <v>257</v>
      </c>
      <c r="H1097" s="82" t="s">
        <v>253</v>
      </c>
      <c r="I1097" s="82" t="s">
        <v>258</v>
      </c>
      <c r="J1097" s="82" t="s">
        <v>316</v>
      </c>
      <c r="K1097" s="83"/>
      <c r="L1097" s="84" t="str">
        <f>IF(AND(ISNUMBER(I1108),ISNUMBER(H1108)),"OK","")</f>
        <v/>
      </c>
      <c r="M1097" s="194"/>
    </row>
    <row r="1098" spans="1:13">
      <c r="A1098" s="79" t="str">
        <f>IF(B1098="Code",1+MAX(A$5:A1097),"")</f>
        <v/>
      </c>
      <c r="B1098" s="87">
        <f>VLOOKUP(A1097,BasicHeadings,2,0)</f>
        <v>1109421</v>
      </c>
      <c r="C1098" s="88"/>
      <c r="D1098" s="87" t="str">
        <f>VLOOKUP(B1098,Step1EN,2,0)</f>
        <v>Cultural services</v>
      </c>
      <c r="E1098" s="83">
        <v>1</v>
      </c>
      <c r="F1098" s="16" t="str">
        <f>"Expenditure Value for "&amp;LatestYear</f>
        <v>Expenditure Value for 2009</v>
      </c>
      <c r="G1098" s="16" t="s">
        <v>331</v>
      </c>
      <c r="H1098" s="17">
        <f>LatestYear</f>
        <v>2009</v>
      </c>
      <c r="I1098" s="17">
        <f>VLOOKUP(B1098,LastYearEstimates,3,0)</f>
        <v>0</v>
      </c>
      <c r="J1098" s="17" t="str">
        <f>Currency_Unit</f>
        <v>Ficty</v>
      </c>
      <c r="K1098" s="83"/>
      <c r="L1098" s="89"/>
      <c r="M1098" s="16"/>
    </row>
    <row r="1099" spans="1:13">
      <c r="A1099" s="79" t="str">
        <f>IF(B1099="Code",1+MAX(A$5:A1098),"")</f>
        <v/>
      </c>
      <c r="B1099" s="90"/>
      <c r="C1099" s="91" t="s">
        <v>307</v>
      </c>
      <c r="D1099" s="90"/>
      <c r="E1099" s="83">
        <v>2</v>
      </c>
      <c r="F1099" s="16"/>
      <c r="G1099" s="16"/>
      <c r="H1099" s="17"/>
      <c r="I1099" s="17"/>
      <c r="J1099" s="17" t="s">
        <v>317</v>
      </c>
      <c r="K1099" s="83"/>
      <c r="L1099" s="89"/>
      <c r="M1099" s="16"/>
    </row>
    <row r="1100" spans="1:13" ht="13.5" customHeight="1">
      <c r="A1100" s="79" t="str">
        <f>IF(B1100="Code",1+MAX(A$5:A1099),"")</f>
        <v/>
      </c>
      <c r="B1100" s="92"/>
      <c r="C1100" s="211" t="s">
        <v>356</v>
      </c>
      <c r="D1100" s="212"/>
      <c r="E1100" s="83">
        <v>3</v>
      </c>
      <c r="F1100" s="16"/>
      <c r="G1100" s="16"/>
      <c r="H1100" s="17"/>
      <c r="I1100" s="18"/>
      <c r="J1100" s="17" t="s">
        <v>317</v>
      </c>
      <c r="K1100" s="83"/>
      <c r="L1100" s="89"/>
      <c r="M1100" s="16"/>
    </row>
    <row r="1101" spans="1:13">
      <c r="A1101" s="79" t="str">
        <f>IF(B1101="Code",1+MAX(A$5:A1100),"")</f>
        <v/>
      </c>
      <c r="B1101" s="93"/>
      <c r="C1101" s="213"/>
      <c r="D1101" s="214"/>
      <c r="E1101" s="83">
        <v>4</v>
      </c>
      <c r="F1101" s="16"/>
      <c r="G1101" s="16"/>
      <c r="H1101" s="17"/>
      <c r="I1101" s="17"/>
      <c r="J1101" s="17" t="s">
        <v>317</v>
      </c>
      <c r="K1101" s="83"/>
      <c r="L1101" s="89"/>
      <c r="M1101" s="16"/>
    </row>
    <row r="1102" spans="1:13">
      <c r="A1102" s="79" t="str">
        <f>IF(B1102="Code",1+MAX(A$5:A1101),"")</f>
        <v/>
      </c>
      <c r="B1102" s="95" t="s">
        <v>355</v>
      </c>
      <c r="C1102" s="109"/>
      <c r="D1102" s="96" t="str">
        <f>IF(ISNUMBER(C1102),VLOOKUP(C1102,Approaches,2,0),"")</f>
        <v/>
      </c>
      <c r="E1102" s="83">
        <v>5</v>
      </c>
      <c r="F1102" s="16"/>
      <c r="G1102" s="17"/>
      <c r="H1102" s="110"/>
      <c r="I1102" s="19"/>
      <c r="J1102" s="17" t="s">
        <v>317</v>
      </c>
      <c r="K1102" s="94"/>
      <c r="L1102" s="89"/>
      <c r="M1102" s="16"/>
    </row>
    <row r="1103" spans="1:13">
      <c r="B1103" s="95" t="s">
        <v>355</v>
      </c>
      <c r="C1103" s="109"/>
      <c r="D1103" s="93" t="str">
        <f>IF(ISNUMBER(C1103),VLOOKUP(C1103,Approaches,2,0),"")</f>
        <v/>
      </c>
      <c r="E1103" s="83">
        <v>6</v>
      </c>
      <c r="F1103" s="16"/>
      <c r="G1103" s="17"/>
      <c r="H1103" s="110"/>
      <c r="I1103" s="19"/>
      <c r="J1103" s="17"/>
      <c r="K1103" s="94"/>
      <c r="L1103" s="89"/>
      <c r="M1103" s="16"/>
    </row>
    <row r="1104" spans="1:13">
      <c r="B1104" s="95" t="s">
        <v>355</v>
      </c>
      <c r="C1104" s="109"/>
      <c r="D1104" s="93" t="str">
        <f>IF(ISNUMBER(C1104),VLOOKUP(C1104,Approaches,2,0),"")</f>
        <v/>
      </c>
      <c r="E1104" s="83">
        <v>7</v>
      </c>
      <c r="F1104" s="16"/>
      <c r="G1104" s="17"/>
      <c r="H1104" s="110"/>
      <c r="I1104" s="19"/>
      <c r="J1104" s="17"/>
      <c r="K1104" s="94"/>
      <c r="L1104" s="89"/>
      <c r="M1104" s="16"/>
    </row>
    <row r="1105" spans="1:13">
      <c r="B1105" s="95" t="s">
        <v>355</v>
      </c>
      <c r="C1105" s="109"/>
      <c r="D1105" s="93" t="str">
        <f>IF(ISNUMBER(C1105),VLOOKUP(C1105,Approaches,2,0),"")</f>
        <v/>
      </c>
      <c r="E1105" s="83">
        <v>8</v>
      </c>
      <c r="F1105" s="16"/>
      <c r="G1105" s="17"/>
      <c r="H1105" s="110"/>
      <c r="I1105" s="19"/>
      <c r="J1105" s="17"/>
      <c r="K1105" s="94"/>
      <c r="L1105" s="89"/>
      <c r="M1105" s="16"/>
    </row>
    <row r="1106" spans="1:13">
      <c r="B1106" s="95" t="s">
        <v>355</v>
      </c>
      <c r="C1106" s="109"/>
      <c r="D1106" s="97" t="str">
        <f>IF(ISNUMBER(C1106),VLOOKUP(C1106,Approaches,2,0),"")</f>
        <v/>
      </c>
      <c r="E1106" s="83">
        <v>9</v>
      </c>
      <c r="F1106" s="16"/>
      <c r="G1106" s="17"/>
      <c r="H1106" s="110"/>
      <c r="I1106" s="19"/>
      <c r="J1106" s="17"/>
      <c r="K1106" s="94"/>
      <c r="L1106" s="89"/>
      <c r="M1106" s="16"/>
    </row>
    <row r="1107" spans="1:13" ht="14.25" thickBot="1">
      <c r="B1107" s="98"/>
      <c r="C1107" s="98"/>
      <c r="D1107" s="93"/>
      <c r="E1107" s="83">
        <v>10</v>
      </c>
      <c r="F1107" s="16"/>
      <c r="G1107" s="17"/>
      <c r="H1107" s="110"/>
      <c r="I1107" s="20"/>
      <c r="J1107" s="17"/>
      <c r="K1107" s="94"/>
      <c r="L1107" s="89"/>
      <c r="M1107" s="16"/>
    </row>
    <row r="1108" spans="1:13" ht="14.25" thickBot="1">
      <c r="A1108" s="79" t="str">
        <f>IF(B1108="Code",1+MAX(A$5:A1102),"")</f>
        <v/>
      </c>
      <c r="B1108" s="99"/>
      <c r="C1108" s="99"/>
      <c r="D1108" s="99"/>
      <c r="E1108" s="100"/>
      <c r="F1108" s="101"/>
      <c r="G1108" s="99" t="s">
        <v>259</v>
      </c>
      <c r="H1108" s="102">
        <f>B1098</f>
        <v>1109421</v>
      </c>
      <c r="I1108" s="111"/>
      <c r="J1108" s="100" t="s">
        <v>317</v>
      </c>
      <c r="K1108" s="100"/>
      <c r="L1108" s="100"/>
      <c r="M1108" s="100"/>
    </row>
    <row r="1109" spans="1:13" ht="14.25" thickBot="1">
      <c r="A1109" s="79">
        <f>IF(B1109="Code",1+MAX(A$5:A1108),"")</f>
        <v>93</v>
      </c>
      <c r="B1109" s="80" t="s">
        <v>254</v>
      </c>
      <c r="C1109" s="80"/>
      <c r="D1109" s="81" t="s">
        <v>255</v>
      </c>
      <c r="E1109" s="193"/>
      <c r="F1109" s="81" t="s">
        <v>256</v>
      </c>
      <c r="G1109" s="81" t="s">
        <v>257</v>
      </c>
      <c r="H1109" s="82" t="s">
        <v>253</v>
      </c>
      <c r="I1109" s="82" t="s">
        <v>258</v>
      </c>
      <c r="J1109" s="82" t="s">
        <v>316</v>
      </c>
      <c r="K1109" s="83"/>
      <c r="L1109" s="84" t="str">
        <f>IF(AND(ISNUMBER(I1120),ISNUMBER(H1120)),"OK","")</f>
        <v/>
      </c>
      <c r="M1109" s="194"/>
    </row>
    <row r="1110" spans="1:13">
      <c r="A1110" s="79" t="str">
        <f>IF(B1110="Code",1+MAX(A$5:A1109),"")</f>
        <v/>
      </c>
      <c r="B1110" s="87">
        <f>VLOOKUP(A1109,BasicHeadings,2,0)</f>
        <v>1109431</v>
      </c>
      <c r="C1110" s="88"/>
      <c r="D1110" s="87" t="str">
        <f>VLOOKUP(B1110,Step1EN,2,0)</f>
        <v>Games of chance</v>
      </c>
      <c r="E1110" s="83">
        <v>1</v>
      </c>
      <c r="F1110" s="16" t="str">
        <f>"Expenditure Value for "&amp;LatestYear</f>
        <v>Expenditure Value for 2009</v>
      </c>
      <c r="G1110" s="16" t="s">
        <v>331</v>
      </c>
      <c r="H1110" s="17">
        <f>LatestYear</f>
        <v>2009</v>
      </c>
      <c r="I1110" s="17">
        <f>VLOOKUP(B1110,LastYearEstimates,3,0)</f>
        <v>0</v>
      </c>
      <c r="J1110" s="17" t="str">
        <f>Currency_Unit</f>
        <v>Ficty</v>
      </c>
      <c r="K1110" s="83"/>
      <c r="L1110" s="89"/>
      <c r="M1110" s="16"/>
    </row>
    <row r="1111" spans="1:13">
      <c r="A1111" s="79" t="str">
        <f>IF(B1111="Code",1+MAX(A$5:A1110),"")</f>
        <v/>
      </c>
      <c r="B1111" s="90"/>
      <c r="C1111" s="91" t="s">
        <v>307</v>
      </c>
      <c r="D1111" s="90"/>
      <c r="E1111" s="83">
        <v>2</v>
      </c>
      <c r="F1111" s="16"/>
      <c r="G1111" s="16"/>
      <c r="H1111" s="17"/>
      <c r="I1111" s="17"/>
      <c r="J1111" s="17" t="s">
        <v>317</v>
      </c>
      <c r="K1111" s="83"/>
      <c r="L1111" s="89"/>
      <c r="M1111" s="16"/>
    </row>
    <row r="1112" spans="1:13" ht="13.5" customHeight="1">
      <c r="A1112" s="79" t="str">
        <f>IF(B1112="Code",1+MAX(A$5:A1111),"")</f>
        <v/>
      </c>
      <c r="B1112" s="92"/>
      <c r="C1112" s="211" t="s">
        <v>356</v>
      </c>
      <c r="D1112" s="212"/>
      <c r="E1112" s="83">
        <v>3</v>
      </c>
      <c r="F1112" s="16"/>
      <c r="G1112" s="16"/>
      <c r="H1112" s="17"/>
      <c r="I1112" s="18"/>
      <c r="J1112" s="17" t="s">
        <v>317</v>
      </c>
      <c r="K1112" s="83"/>
      <c r="L1112" s="89"/>
      <c r="M1112" s="16"/>
    </row>
    <row r="1113" spans="1:13">
      <c r="A1113" s="79" t="str">
        <f>IF(B1113="Code",1+MAX(A$5:A1112),"")</f>
        <v/>
      </c>
      <c r="B1113" s="93"/>
      <c r="C1113" s="213"/>
      <c r="D1113" s="214"/>
      <c r="E1113" s="83">
        <v>4</v>
      </c>
      <c r="F1113" s="16"/>
      <c r="G1113" s="16"/>
      <c r="H1113" s="17"/>
      <c r="I1113" s="17"/>
      <c r="J1113" s="17" t="s">
        <v>317</v>
      </c>
      <c r="K1113" s="83"/>
      <c r="L1113" s="89"/>
      <c r="M1113" s="16"/>
    </row>
    <row r="1114" spans="1:13">
      <c r="A1114" s="79" t="str">
        <f>IF(B1114="Code",1+MAX(A$5:A1113),"")</f>
        <v/>
      </c>
      <c r="B1114" s="95" t="s">
        <v>355</v>
      </c>
      <c r="C1114" s="109"/>
      <c r="D1114" s="96" t="str">
        <f>IF(ISNUMBER(C1114),VLOOKUP(C1114,Approaches,2,0),"")</f>
        <v/>
      </c>
      <c r="E1114" s="83">
        <v>5</v>
      </c>
      <c r="F1114" s="16"/>
      <c r="G1114" s="17"/>
      <c r="H1114" s="110"/>
      <c r="I1114" s="19"/>
      <c r="J1114" s="17" t="s">
        <v>317</v>
      </c>
      <c r="K1114" s="94"/>
      <c r="L1114" s="89"/>
      <c r="M1114" s="16"/>
    </row>
    <row r="1115" spans="1:13">
      <c r="B1115" s="95" t="s">
        <v>355</v>
      </c>
      <c r="C1115" s="109"/>
      <c r="D1115" s="93" t="str">
        <f>IF(ISNUMBER(C1115),VLOOKUP(C1115,Approaches,2,0),"")</f>
        <v/>
      </c>
      <c r="E1115" s="83">
        <v>6</v>
      </c>
      <c r="F1115" s="16"/>
      <c r="G1115" s="17"/>
      <c r="H1115" s="110"/>
      <c r="I1115" s="19"/>
      <c r="J1115" s="17"/>
      <c r="K1115" s="94"/>
      <c r="L1115" s="89"/>
      <c r="M1115" s="16"/>
    </row>
    <row r="1116" spans="1:13">
      <c r="B1116" s="95" t="s">
        <v>355</v>
      </c>
      <c r="C1116" s="109"/>
      <c r="D1116" s="93" t="str">
        <f>IF(ISNUMBER(C1116),VLOOKUP(C1116,Approaches,2,0),"")</f>
        <v/>
      </c>
      <c r="E1116" s="83">
        <v>7</v>
      </c>
      <c r="F1116" s="16"/>
      <c r="G1116" s="17"/>
      <c r="H1116" s="110"/>
      <c r="I1116" s="19"/>
      <c r="J1116" s="17"/>
      <c r="K1116" s="94"/>
      <c r="L1116" s="89"/>
      <c r="M1116" s="16"/>
    </row>
    <row r="1117" spans="1:13">
      <c r="B1117" s="95" t="s">
        <v>355</v>
      </c>
      <c r="C1117" s="109"/>
      <c r="D1117" s="93" t="str">
        <f>IF(ISNUMBER(C1117),VLOOKUP(C1117,Approaches,2,0),"")</f>
        <v/>
      </c>
      <c r="E1117" s="83">
        <v>8</v>
      </c>
      <c r="F1117" s="16"/>
      <c r="G1117" s="17"/>
      <c r="H1117" s="110"/>
      <c r="I1117" s="19"/>
      <c r="J1117" s="17"/>
      <c r="K1117" s="94"/>
      <c r="L1117" s="89"/>
      <c r="M1117" s="16"/>
    </row>
    <row r="1118" spans="1:13">
      <c r="B1118" s="95" t="s">
        <v>355</v>
      </c>
      <c r="C1118" s="109"/>
      <c r="D1118" s="97" t="str">
        <f>IF(ISNUMBER(C1118),VLOOKUP(C1118,Approaches,2,0),"")</f>
        <v/>
      </c>
      <c r="E1118" s="83">
        <v>9</v>
      </c>
      <c r="F1118" s="16"/>
      <c r="G1118" s="17"/>
      <c r="H1118" s="110"/>
      <c r="I1118" s="19"/>
      <c r="J1118" s="17"/>
      <c r="K1118" s="94"/>
      <c r="L1118" s="89"/>
      <c r="M1118" s="16"/>
    </row>
    <row r="1119" spans="1:13" ht="14.25" thickBot="1">
      <c r="B1119" s="98"/>
      <c r="C1119" s="98"/>
      <c r="D1119" s="93"/>
      <c r="E1119" s="83">
        <v>10</v>
      </c>
      <c r="F1119" s="16"/>
      <c r="G1119" s="17"/>
      <c r="H1119" s="110"/>
      <c r="I1119" s="20"/>
      <c r="J1119" s="17"/>
      <c r="K1119" s="94"/>
      <c r="L1119" s="89"/>
      <c r="M1119" s="16"/>
    </row>
    <row r="1120" spans="1:13" ht="14.25" thickBot="1">
      <c r="A1120" s="79" t="str">
        <f>IF(B1120="Code",1+MAX(A$5:A1114),"")</f>
        <v/>
      </c>
      <c r="B1120" s="99"/>
      <c r="C1120" s="99"/>
      <c r="D1120" s="99"/>
      <c r="E1120" s="100"/>
      <c r="F1120" s="101"/>
      <c r="G1120" s="99" t="s">
        <v>259</v>
      </c>
      <c r="H1120" s="102">
        <f>B1110</f>
        <v>1109431</v>
      </c>
      <c r="I1120" s="111"/>
      <c r="J1120" s="100" t="s">
        <v>317</v>
      </c>
      <c r="K1120" s="100"/>
      <c r="L1120" s="100"/>
      <c r="M1120" s="100"/>
    </row>
    <row r="1121" spans="1:13" ht="14.25" thickBot="1">
      <c r="A1121" s="79">
        <f>IF(B1121="Code",1+MAX(A$5:A1120),"")</f>
        <v>94</v>
      </c>
      <c r="B1121" s="80" t="s">
        <v>254</v>
      </c>
      <c r="C1121" s="80"/>
      <c r="D1121" s="81" t="s">
        <v>255</v>
      </c>
      <c r="E1121" s="193"/>
      <c r="F1121" s="81" t="s">
        <v>256</v>
      </c>
      <c r="G1121" s="81" t="s">
        <v>257</v>
      </c>
      <c r="H1121" s="82" t="s">
        <v>253</v>
      </c>
      <c r="I1121" s="82" t="s">
        <v>258</v>
      </c>
      <c r="J1121" s="82" t="s">
        <v>316</v>
      </c>
      <c r="K1121" s="83"/>
      <c r="L1121" s="84" t="str">
        <f>IF(AND(ISNUMBER(I1132),ISNUMBER(H1132)),"OK","")</f>
        <v/>
      </c>
      <c r="M1121" s="194"/>
    </row>
    <row r="1122" spans="1:13">
      <c r="A1122" s="79" t="str">
        <f>IF(B1122="Code",1+MAX(A$5:A1121),"")</f>
        <v/>
      </c>
      <c r="B1122" s="87">
        <f>VLOOKUP(A1121,BasicHeadings,2,0)</f>
        <v>1109511</v>
      </c>
      <c r="C1122" s="88"/>
      <c r="D1122" s="87" t="str">
        <f>VLOOKUP(B1122,Step1EN,2,0)</f>
        <v>Newspapers, books and stationery</v>
      </c>
      <c r="E1122" s="83">
        <v>1</v>
      </c>
      <c r="F1122" s="16" t="str">
        <f>"Expenditure Value for "&amp;LatestYear</f>
        <v>Expenditure Value for 2009</v>
      </c>
      <c r="G1122" s="16" t="s">
        <v>331</v>
      </c>
      <c r="H1122" s="17">
        <f>LatestYear</f>
        <v>2009</v>
      </c>
      <c r="I1122" s="17">
        <f>VLOOKUP(B1122,LastYearEstimates,3,0)</f>
        <v>0</v>
      </c>
      <c r="J1122" s="17" t="str">
        <f>Currency_Unit</f>
        <v>Ficty</v>
      </c>
      <c r="K1122" s="83"/>
      <c r="L1122" s="89"/>
      <c r="M1122" s="16"/>
    </row>
    <row r="1123" spans="1:13">
      <c r="A1123" s="79" t="str">
        <f>IF(B1123="Code",1+MAX(A$5:A1122),"")</f>
        <v/>
      </c>
      <c r="B1123" s="90"/>
      <c r="C1123" s="91" t="s">
        <v>307</v>
      </c>
      <c r="D1123" s="90"/>
      <c r="E1123" s="83">
        <v>2</v>
      </c>
      <c r="F1123" s="16"/>
      <c r="G1123" s="16"/>
      <c r="H1123" s="17"/>
      <c r="I1123" s="17"/>
      <c r="J1123" s="17" t="s">
        <v>317</v>
      </c>
      <c r="K1123" s="83"/>
      <c r="L1123" s="89"/>
      <c r="M1123" s="16"/>
    </row>
    <row r="1124" spans="1:13" ht="13.5" customHeight="1">
      <c r="A1124" s="79" t="str">
        <f>IF(B1124="Code",1+MAX(A$5:A1123),"")</f>
        <v/>
      </c>
      <c r="B1124" s="92"/>
      <c r="C1124" s="211" t="s">
        <v>356</v>
      </c>
      <c r="D1124" s="212"/>
      <c r="E1124" s="83">
        <v>3</v>
      </c>
      <c r="F1124" s="16"/>
      <c r="G1124" s="16"/>
      <c r="H1124" s="17"/>
      <c r="I1124" s="18"/>
      <c r="J1124" s="17" t="s">
        <v>317</v>
      </c>
      <c r="K1124" s="83"/>
      <c r="L1124" s="89"/>
      <c r="M1124" s="16"/>
    </row>
    <row r="1125" spans="1:13">
      <c r="A1125" s="79" t="str">
        <f>IF(B1125="Code",1+MAX(A$5:A1124),"")</f>
        <v/>
      </c>
      <c r="B1125" s="93"/>
      <c r="C1125" s="213"/>
      <c r="D1125" s="214"/>
      <c r="E1125" s="83">
        <v>4</v>
      </c>
      <c r="F1125" s="16"/>
      <c r="G1125" s="16"/>
      <c r="H1125" s="17"/>
      <c r="I1125" s="17"/>
      <c r="J1125" s="17" t="s">
        <v>317</v>
      </c>
      <c r="K1125" s="83"/>
      <c r="L1125" s="89"/>
      <c r="M1125" s="16"/>
    </row>
    <row r="1126" spans="1:13">
      <c r="A1126" s="79" t="str">
        <f>IF(B1126="Code",1+MAX(A$5:A1125),"")</f>
        <v/>
      </c>
      <c r="B1126" s="95" t="s">
        <v>355</v>
      </c>
      <c r="C1126" s="109"/>
      <c r="D1126" s="96" t="str">
        <f>IF(ISNUMBER(C1126),VLOOKUP(C1126,Approaches,2,0),"")</f>
        <v/>
      </c>
      <c r="E1126" s="83">
        <v>5</v>
      </c>
      <c r="F1126" s="16"/>
      <c r="G1126" s="17"/>
      <c r="H1126" s="110"/>
      <c r="I1126" s="19"/>
      <c r="J1126" s="17" t="s">
        <v>317</v>
      </c>
      <c r="K1126" s="94"/>
      <c r="L1126" s="89"/>
      <c r="M1126" s="16"/>
    </row>
    <row r="1127" spans="1:13">
      <c r="B1127" s="95" t="s">
        <v>355</v>
      </c>
      <c r="C1127" s="109"/>
      <c r="D1127" s="93" t="str">
        <f>IF(ISNUMBER(C1127),VLOOKUP(C1127,Approaches,2,0),"")</f>
        <v/>
      </c>
      <c r="E1127" s="83">
        <v>6</v>
      </c>
      <c r="F1127" s="16"/>
      <c r="G1127" s="17"/>
      <c r="H1127" s="110"/>
      <c r="I1127" s="19"/>
      <c r="J1127" s="17"/>
      <c r="K1127" s="94"/>
      <c r="L1127" s="89"/>
      <c r="M1127" s="16"/>
    </row>
    <row r="1128" spans="1:13">
      <c r="B1128" s="95" t="s">
        <v>355</v>
      </c>
      <c r="C1128" s="109"/>
      <c r="D1128" s="93" t="str">
        <f>IF(ISNUMBER(C1128),VLOOKUP(C1128,Approaches,2,0),"")</f>
        <v/>
      </c>
      <c r="E1128" s="83">
        <v>7</v>
      </c>
      <c r="F1128" s="16"/>
      <c r="G1128" s="17"/>
      <c r="H1128" s="110"/>
      <c r="I1128" s="19"/>
      <c r="J1128" s="17"/>
      <c r="K1128" s="94"/>
      <c r="L1128" s="89"/>
      <c r="M1128" s="16"/>
    </row>
    <row r="1129" spans="1:13">
      <c r="B1129" s="95" t="s">
        <v>355</v>
      </c>
      <c r="C1129" s="109"/>
      <c r="D1129" s="93" t="str">
        <f>IF(ISNUMBER(C1129),VLOOKUP(C1129,Approaches,2,0),"")</f>
        <v/>
      </c>
      <c r="E1129" s="83">
        <v>8</v>
      </c>
      <c r="F1129" s="16"/>
      <c r="G1129" s="17"/>
      <c r="H1129" s="110"/>
      <c r="I1129" s="19"/>
      <c r="J1129" s="17"/>
      <c r="K1129" s="94"/>
      <c r="L1129" s="89"/>
      <c r="M1129" s="16"/>
    </row>
    <row r="1130" spans="1:13">
      <c r="B1130" s="95" t="s">
        <v>355</v>
      </c>
      <c r="C1130" s="109"/>
      <c r="D1130" s="97" t="str">
        <f>IF(ISNUMBER(C1130),VLOOKUP(C1130,Approaches,2,0),"")</f>
        <v/>
      </c>
      <c r="E1130" s="83">
        <v>9</v>
      </c>
      <c r="F1130" s="16"/>
      <c r="G1130" s="17"/>
      <c r="H1130" s="110"/>
      <c r="I1130" s="19"/>
      <c r="J1130" s="17"/>
      <c r="K1130" s="94"/>
      <c r="L1130" s="89"/>
      <c r="M1130" s="16"/>
    </row>
    <row r="1131" spans="1:13" ht="14.25" thickBot="1">
      <c r="B1131" s="98"/>
      <c r="C1131" s="98"/>
      <c r="D1131" s="93"/>
      <c r="E1131" s="83">
        <v>10</v>
      </c>
      <c r="F1131" s="16"/>
      <c r="G1131" s="17"/>
      <c r="H1131" s="110"/>
      <c r="I1131" s="20"/>
      <c r="J1131" s="17"/>
      <c r="K1131" s="94"/>
      <c r="L1131" s="89"/>
      <c r="M1131" s="16"/>
    </row>
    <row r="1132" spans="1:13" ht="14.25" thickBot="1">
      <c r="A1132" s="79" t="str">
        <f>IF(B1132="Code",1+MAX(A$5:A1126),"")</f>
        <v/>
      </c>
      <c r="B1132" s="99"/>
      <c r="C1132" s="99"/>
      <c r="D1132" s="99"/>
      <c r="E1132" s="100"/>
      <c r="F1132" s="101"/>
      <c r="G1132" s="99" t="s">
        <v>259</v>
      </c>
      <c r="H1132" s="102">
        <f>B1122</f>
        <v>1109511</v>
      </c>
      <c r="I1132" s="111"/>
      <c r="J1132" s="100" t="s">
        <v>317</v>
      </c>
      <c r="K1132" s="100"/>
      <c r="L1132" s="100"/>
      <c r="M1132" s="100"/>
    </row>
    <row r="1133" spans="1:13" ht="14.25" thickBot="1">
      <c r="A1133" s="79">
        <f>IF(B1133="Code",1+MAX(A$5:A1132),"")</f>
        <v>95</v>
      </c>
      <c r="B1133" s="80" t="s">
        <v>254</v>
      </c>
      <c r="C1133" s="80"/>
      <c r="D1133" s="81" t="s">
        <v>255</v>
      </c>
      <c r="E1133" s="193"/>
      <c r="F1133" s="81" t="s">
        <v>256</v>
      </c>
      <c r="G1133" s="81" t="s">
        <v>257</v>
      </c>
      <c r="H1133" s="82" t="s">
        <v>253</v>
      </c>
      <c r="I1133" s="82" t="s">
        <v>258</v>
      </c>
      <c r="J1133" s="82" t="s">
        <v>316</v>
      </c>
      <c r="K1133" s="83"/>
      <c r="L1133" s="84" t="str">
        <f>IF(AND(ISNUMBER(I1144),ISNUMBER(H1144)),"OK","")</f>
        <v/>
      </c>
      <c r="M1133" s="194"/>
    </row>
    <row r="1134" spans="1:13">
      <c r="A1134" s="79" t="str">
        <f>IF(B1134="Code",1+MAX(A$5:A1133),"")</f>
        <v/>
      </c>
      <c r="B1134" s="87">
        <f>VLOOKUP(A1133,BasicHeadings,2,0)</f>
        <v>1109611</v>
      </c>
      <c r="C1134" s="88"/>
      <c r="D1134" s="87" t="str">
        <f>VLOOKUP(B1134,Step1EN,2,0)</f>
        <v>Package holidays</v>
      </c>
      <c r="E1134" s="83">
        <v>1</v>
      </c>
      <c r="F1134" s="16" t="str">
        <f>"Expenditure Value for "&amp;LatestYear</f>
        <v>Expenditure Value for 2009</v>
      </c>
      <c r="G1134" s="16" t="s">
        <v>331</v>
      </c>
      <c r="H1134" s="17">
        <f>LatestYear</f>
        <v>2009</v>
      </c>
      <c r="I1134" s="17">
        <f>VLOOKUP(B1134,LastYearEstimates,3,0)</f>
        <v>0</v>
      </c>
      <c r="J1134" s="17" t="str">
        <f>Currency_Unit</f>
        <v>Ficty</v>
      </c>
      <c r="K1134" s="83"/>
      <c r="L1134" s="89"/>
      <c r="M1134" s="16"/>
    </row>
    <row r="1135" spans="1:13">
      <c r="A1135" s="79" t="str">
        <f>IF(B1135="Code",1+MAX(A$5:A1134),"")</f>
        <v/>
      </c>
      <c r="B1135" s="90"/>
      <c r="C1135" s="91" t="s">
        <v>307</v>
      </c>
      <c r="D1135" s="90"/>
      <c r="E1135" s="83">
        <v>2</v>
      </c>
      <c r="F1135" s="16"/>
      <c r="G1135" s="16"/>
      <c r="H1135" s="17"/>
      <c r="I1135" s="17"/>
      <c r="J1135" s="17" t="s">
        <v>317</v>
      </c>
      <c r="K1135" s="83"/>
      <c r="L1135" s="89"/>
      <c r="M1135" s="16"/>
    </row>
    <row r="1136" spans="1:13" ht="13.5" customHeight="1">
      <c r="A1136" s="79" t="str">
        <f>IF(B1136="Code",1+MAX(A$5:A1135),"")</f>
        <v/>
      </c>
      <c r="B1136" s="92"/>
      <c r="C1136" s="211" t="s">
        <v>356</v>
      </c>
      <c r="D1136" s="212"/>
      <c r="E1136" s="83">
        <v>3</v>
      </c>
      <c r="F1136" s="16"/>
      <c r="G1136" s="16"/>
      <c r="H1136" s="17"/>
      <c r="I1136" s="18"/>
      <c r="J1136" s="17" t="s">
        <v>317</v>
      </c>
      <c r="K1136" s="83"/>
      <c r="L1136" s="89"/>
      <c r="M1136" s="16"/>
    </row>
    <row r="1137" spans="1:13">
      <c r="A1137" s="79" t="str">
        <f>IF(B1137="Code",1+MAX(A$5:A1136),"")</f>
        <v/>
      </c>
      <c r="B1137" s="93"/>
      <c r="C1137" s="213"/>
      <c r="D1137" s="214"/>
      <c r="E1137" s="83">
        <v>4</v>
      </c>
      <c r="F1137" s="16"/>
      <c r="G1137" s="16"/>
      <c r="H1137" s="17"/>
      <c r="I1137" s="17"/>
      <c r="J1137" s="17" t="s">
        <v>317</v>
      </c>
      <c r="K1137" s="83"/>
      <c r="L1137" s="89"/>
      <c r="M1137" s="16"/>
    </row>
    <row r="1138" spans="1:13">
      <c r="A1138" s="79" t="str">
        <f>IF(B1138="Code",1+MAX(A$5:A1137),"")</f>
        <v/>
      </c>
      <c r="B1138" s="95" t="s">
        <v>355</v>
      </c>
      <c r="C1138" s="109"/>
      <c r="D1138" s="96" t="str">
        <f>IF(ISNUMBER(C1138),VLOOKUP(C1138,Approaches,2,0),"")</f>
        <v/>
      </c>
      <c r="E1138" s="83">
        <v>5</v>
      </c>
      <c r="F1138" s="16"/>
      <c r="G1138" s="17"/>
      <c r="H1138" s="110"/>
      <c r="I1138" s="19"/>
      <c r="J1138" s="17" t="s">
        <v>317</v>
      </c>
      <c r="K1138" s="94"/>
      <c r="L1138" s="89"/>
      <c r="M1138" s="16"/>
    </row>
    <row r="1139" spans="1:13">
      <c r="B1139" s="95" t="s">
        <v>355</v>
      </c>
      <c r="C1139" s="109"/>
      <c r="D1139" s="93" t="str">
        <f>IF(ISNUMBER(C1139),VLOOKUP(C1139,Approaches,2,0),"")</f>
        <v/>
      </c>
      <c r="E1139" s="83">
        <v>6</v>
      </c>
      <c r="F1139" s="16"/>
      <c r="G1139" s="17"/>
      <c r="H1139" s="110"/>
      <c r="I1139" s="19"/>
      <c r="J1139" s="17"/>
      <c r="K1139" s="94"/>
      <c r="L1139" s="89"/>
      <c r="M1139" s="16"/>
    </row>
    <row r="1140" spans="1:13">
      <c r="B1140" s="95" t="s">
        <v>355</v>
      </c>
      <c r="C1140" s="109"/>
      <c r="D1140" s="93" t="str">
        <f>IF(ISNUMBER(C1140),VLOOKUP(C1140,Approaches,2,0),"")</f>
        <v/>
      </c>
      <c r="E1140" s="83">
        <v>7</v>
      </c>
      <c r="F1140" s="16"/>
      <c r="G1140" s="17"/>
      <c r="H1140" s="110"/>
      <c r="I1140" s="19"/>
      <c r="J1140" s="17"/>
      <c r="K1140" s="94"/>
      <c r="L1140" s="89"/>
      <c r="M1140" s="16"/>
    </row>
    <row r="1141" spans="1:13">
      <c r="B1141" s="95" t="s">
        <v>355</v>
      </c>
      <c r="C1141" s="109"/>
      <c r="D1141" s="93" t="str">
        <f>IF(ISNUMBER(C1141),VLOOKUP(C1141,Approaches,2,0),"")</f>
        <v/>
      </c>
      <c r="E1141" s="83">
        <v>8</v>
      </c>
      <c r="F1141" s="16"/>
      <c r="G1141" s="17"/>
      <c r="H1141" s="110"/>
      <c r="I1141" s="19"/>
      <c r="J1141" s="17"/>
      <c r="K1141" s="94"/>
      <c r="L1141" s="89"/>
      <c r="M1141" s="16"/>
    </row>
    <row r="1142" spans="1:13">
      <c r="B1142" s="95" t="s">
        <v>355</v>
      </c>
      <c r="C1142" s="109"/>
      <c r="D1142" s="97" t="str">
        <f>IF(ISNUMBER(C1142),VLOOKUP(C1142,Approaches,2,0),"")</f>
        <v/>
      </c>
      <c r="E1142" s="83">
        <v>9</v>
      </c>
      <c r="F1142" s="16"/>
      <c r="G1142" s="17"/>
      <c r="H1142" s="110"/>
      <c r="I1142" s="19"/>
      <c r="J1142" s="17"/>
      <c r="K1142" s="94"/>
      <c r="L1142" s="89"/>
      <c r="M1142" s="16"/>
    </row>
    <row r="1143" spans="1:13" ht="14.25" thickBot="1">
      <c r="B1143" s="98"/>
      <c r="C1143" s="98"/>
      <c r="D1143" s="93"/>
      <c r="E1143" s="83">
        <v>10</v>
      </c>
      <c r="F1143" s="16"/>
      <c r="G1143" s="17"/>
      <c r="H1143" s="110"/>
      <c r="I1143" s="20"/>
      <c r="J1143" s="17"/>
      <c r="K1143" s="94"/>
      <c r="L1143" s="89"/>
      <c r="M1143" s="16"/>
    </row>
    <row r="1144" spans="1:13" ht="14.25" thickBot="1">
      <c r="A1144" s="79" t="str">
        <f>IF(B1144="Code",1+MAX(A$5:A1138),"")</f>
        <v/>
      </c>
      <c r="B1144" s="99"/>
      <c r="C1144" s="99"/>
      <c r="D1144" s="99"/>
      <c r="E1144" s="100"/>
      <c r="F1144" s="101"/>
      <c r="G1144" s="99" t="s">
        <v>259</v>
      </c>
      <c r="H1144" s="102">
        <f>B1134</f>
        <v>1109611</v>
      </c>
      <c r="I1144" s="111"/>
      <c r="J1144" s="100" t="s">
        <v>317</v>
      </c>
      <c r="K1144" s="100"/>
      <c r="L1144" s="100"/>
      <c r="M1144" s="100"/>
    </row>
    <row r="1145" spans="1:13" ht="14.25" thickBot="1">
      <c r="A1145" s="79">
        <f>IF(B1145="Code",1+MAX(A$5:A1144),"")</f>
        <v>96</v>
      </c>
      <c r="B1145" s="80" t="s">
        <v>254</v>
      </c>
      <c r="C1145" s="80"/>
      <c r="D1145" s="81" t="s">
        <v>255</v>
      </c>
      <c r="E1145" s="193"/>
      <c r="F1145" s="81" t="s">
        <v>256</v>
      </c>
      <c r="G1145" s="81" t="s">
        <v>257</v>
      </c>
      <c r="H1145" s="82" t="s">
        <v>253</v>
      </c>
      <c r="I1145" s="82" t="s">
        <v>258</v>
      </c>
      <c r="J1145" s="82" t="s">
        <v>316</v>
      </c>
      <c r="K1145" s="83"/>
      <c r="L1145" s="84" t="str">
        <f>IF(AND(ISNUMBER(I1156),ISNUMBER(H1156)),"OK","")</f>
        <v/>
      </c>
      <c r="M1145" s="194"/>
    </row>
    <row r="1146" spans="1:13">
      <c r="A1146" s="79" t="str">
        <f>IF(B1146="Code",1+MAX(A$5:A1145),"")</f>
        <v/>
      </c>
      <c r="B1146" s="87">
        <f>VLOOKUP(A1145,BasicHeadings,2,0)</f>
        <v>1110111</v>
      </c>
      <c r="C1146" s="88"/>
      <c r="D1146" s="87" t="str">
        <f>VLOOKUP(B1146,Step1EN,2,0)</f>
        <v>Education</v>
      </c>
      <c r="E1146" s="83">
        <v>1</v>
      </c>
      <c r="F1146" s="16" t="str">
        <f>"Expenditure Value for "&amp;LatestYear</f>
        <v>Expenditure Value for 2009</v>
      </c>
      <c r="G1146" s="16" t="s">
        <v>331</v>
      </c>
      <c r="H1146" s="17">
        <f>LatestYear</f>
        <v>2009</v>
      </c>
      <c r="I1146" s="17">
        <f>VLOOKUP(B1146,LastYearEstimates,3,0)</f>
        <v>0</v>
      </c>
      <c r="J1146" s="17" t="str">
        <f>Currency_Unit</f>
        <v>Ficty</v>
      </c>
      <c r="K1146" s="83"/>
      <c r="L1146" s="89"/>
      <c r="M1146" s="16"/>
    </row>
    <row r="1147" spans="1:13">
      <c r="A1147" s="79" t="str">
        <f>IF(B1147="Code",1+MAX(A$5:A1146),"")</f>
        <v/>
      </c>
      <c r="B1147" s="90"/>
      <c r="C1147" s="91" t="s">
        <v>307</v>
      </c>
      <c r="D1147" s="90"/>
      <c r="E1147" s="83">
        <v>2</v>
      </c>
      <c r="F1147" s="16"/>
      <c r="G1147" s="16"/>
      <c r="H1147" s="17"/>
      <c r="I1147" s="17"/>
      <c r="J1147" s="17" t="s">
        <v>317</v>
      </c>
      <c r="K1147" s="83"/>
      <c r="L1147" s="89"/>
      <c r="M1147" s="16"/>
    </row>
    <row r="1148" spans="1:13" ht="13.5" customHeight="1">
      <c r="A1148" s="79" t="str">
        <f>IF(B1148="Code",1+MAX(A$5:A1147),"")</f>
        <v/>
      </c>
      <c r="B1148" s="92"/>
      <c r="C1148" s="211" t="s">
        <v>356</v>
      </c>
      <c r="D1148" s="212"/>
      <c r="E1148" s="83">
        <v>3</v>
      </c>
      <c r="F1148" s="16"/>
      <c r="G1148" s="16"/>
      <c r="H1148" s="17"/>
      <c r="I1148" s="18"/>
      <c r="J1148" s="17" t="s">
        <v>317</v>
      </c>
      <c r="K1148" s="83"/>
      <c r="L1148" s="89"/>
      <c r="M1148" s="16"/>
    </row>
    <row r="1149" spans="1:13">
      <c r="A1149" s="79" t="str">
        <f>IF(B1149="Code",1+MAX(A$5:A1148),"")</f>
        <v/>
      </c>
      <c r="B1149" s="93"/>
      <c r="C1149" s="213"/>
      <c r="D1149" s="214"/>
      <c r="E1149" s="83">
        <v>4</v>
      </c>
      <c r="F1149" s="16"/>
      <c r="G1149" s="16"/>
      <c r="H1149" s="17"/>
      <c r="I1149" s="17"/>
      <c r="J1149" s="17" t="s">
        <v>317</v>
      </c>
      <c r="K1149" s="83"/>
      <c r="L1149" s="89"/>
      <c r="M1149" s="16"/>
    </row>
    <row r="1150" spans="1:13">
      <c r="A1150" s="79" t="str">
        <f>IF(B1150="Code",1+MAX(A$5:A1149),"")</f>
        <v/>
      </c>
      <c r="B1150" s="95" t="s">
        <v>355</v>
      </c>
      <c r="C1150" s="109"/>
      <c r="D1150" s="96" t="str">
        <f>IF(ISNUMBER(C1150),VLOOKUP(C1150,Approaches,2,0),"")</f>
        <v/>
      </c>
      <c r="E1150" s="83">
        <v>5</v>
      </c>
      <c r="F1150" s="16"/>
      <c r="G1150" s="17"/>
      <c r="H1150" s="110"/>
      <c r="I1150" s="19"/>
      <c r="J1150" s="17" t="s">
        <v>317</v>
      </c>
      <c r="K1150" s="94"/>
      <c r="L1150" s="89"/>
      <c r="M1150" s="16"/>
    </row>
    <row r="1151" spans="1:13">
      <c r="B1151" s="95" t="s">
        <v>355</v>
      </c>
      <c r="C1151" s="109"/>
      <c r="D1151" s="93" t="str">
        <f>IF(ISNUMBER(C1151),VLOOKUP(C1151,Approaches,2,0),"")</f>
        <v/>
      </c>
      <c r="E1151" s="83">
        <v>6</v>
      </c>
      <c r="F1151" s="16"/>
      <c r="G1151" s="17"/>
      <c r="H1151" s="110"/>
      <c r="I1151" s="19"/>
      <c r="J1151" s="17"/>
      <c r="K1151" s="94"/>
      <c r="L1151" s="89"/>
      <c r="M1151" s="16"/>
    </row>
    <row r="1152" spans="1:13">
      <c r="B1152" s="95" t="s">
        <v>355</v>
      </c>
      <c r="C1152" s="109"/>
      <c r="D1152" s="93" t="str">
        <f>IF(ISNUMBER(C1152),VLOOKUP(C1152,Approaches,2,0),"")</f>
        <v/>
      </c>
      <c r="E1152" s="83">
        <v>7</v>
      </c>
      <c r="F1152" s="16"/>
      <c r="G1152" s="17"/>
      <c r="H1152" s="110"/>
      <c r="I1152" s="19"/>
      <c r="J1152" s="17"/>
      <c r="K1152" s="94"/>
      <c r="L1152" s="89"/>
      <c r="M1152" s="16"/>
    </row>
    <row r="1153" spans="1:13">
      <c r="B1153" s="95" t="s">
        <v>355</v>
      </c>
      <c r="C1153" s="109"/>
      <c r="D1153" s="93" t="str">
        <f>IF(ISNUMBER(C1153),VLOOKUP(C1153,Approaches,2,0),"")</f>
        <v/>
      </c>
      <c r="E1153" s="83">
        <v>8</v>
      </c>
      <c r="F1153" s="16"/>
      <c r="G1153" s="17"/>
      <c r="H1153" s="110"/>
      <c r="I1153" s="19"/>
      <c r="J1153" s="17"/>
      <c r="K1153" s="94"/>
      <c r="L1153" s="89"/>
      <c r="M1153" s="16"/>
    </row>
    <row r="1154" spans="1:13">
      <c r="B1154" s="95" t="s">
        <v>355</v>
      </c>
      <c r="C1154" s="109"/>
      <c r="D1154" s="97" t="str">
        <f>IF(ISNUMBER(C1154),VLOOKUP(C1154,Approaches,2,0),"")</f>
        <v/>
      </c>
      <c r="E1154" s="83">
        <v>9</v>
      </c>
      <c r="F1154" s="16"/>
      <c r="G1154" s="17"/>
      <c r="H1154" s="110"/>
      <c r="I1154" s="19"/>
      <c r="J1154" s="17"/>
      <c r="K1154" s="94"/>
      <c r="L1154" s="89"/>
      <c r="M1154" s="16"/>
    </row>
    <row r="1155" spans="1:13" ht="14.25" thickBot="1">
      <c r="B1155" s="98"/>
      <c r="C1155" s="98"/>
      <c r="D1155" s="93"/>
      <c r="E1155" s="83">
        <v>10</v>
      </c>
      <c r="F1155" s="16"/>
      <c r="G1155" s="17"/>
      <c r="H1155" s="110"/>
      <c r="I1155" s="20"/>
      <c r="J1155" s="17"/>
      <c r="K1155" s="94"/>
      <c r="L1155" s="89"/>
      <c r="M1155" s="16"/>
    </row>
    <row r="1156" spans="1:13" ht="14.25" thickBot="1">
      <c r="A1156" s="79" t="str">
        <f>IF(B1156="Code",1+MAX(A$5:A1150),"")</f>
        <v/>
      </c>
      <c r="B1156" s="99"/>
      <c r="C1156" s="99"/>
      <c r="D1156" s="99"/>
      <c r="E1156" s="100"/>
      <c r="F1156" s="101"/>
      <c r="G1156" s="99" t="s">
        <v>259</v>
      </c>
      <c r="H1156" s="102">
        <f>B1146</f>
        <v>1110111</v>
      </c>
      <c r="I1156" s="111"/>
      <c r="J1156" s="100" t="s">
        <v>317</v>
      </c>
      <c r="K1156" s="100"/>
      <c r="L1156" s="100"/>
      <c r="M1156" s="100"/>
    </row>
    <row r="1157" spans="1:13" ht="14.25" thickBot="1">
      <c r="A1157" s="79">
        <f>IF(B1157="Code",1+MAX(A$5:A1156),"")</f>
        <v>97</v>
      </c>
      <c r="B1157" s="80" t="s">
        <v>254</v>
      </c>
      <c r="C1157" s="80"/>
      <c r="D1157" s="81" t="s">
        <v>255</v>
      </c>
      <c r="E1157" s="193"/>
      <c r="F1157" s="81" t="s">
        <v>256</v>
      </c>
      <c r="G1157" s="81" t="s">
        <v>257</v>
      </c>
      <c r="H1157" s="82" t="s">
        <v>253</v>
      </c>
      <c r="I1157" s="82" t="s">
        <v>258</v>
      </c>
      <c r="J1157" s="82" t="s">
        <v>316</v>
      </c>
      <c r="K1157" s="83"/>
      <c r="L1157" s="84" t="str">
        <f>IF(AND(ISNUMBER(I1168),ISNUMBER(H1168)),"OK","")</f>
        <v/>
      </c>
      <c r="M1157" s="194"/>
    </row>
    <row r="1158" spans="1:13">
      <c r="A1158" s="79" t="str">
        <f>IF(B1158="Code",1+MAX(A$5:A1157),"")</f>
        <v/>
      </c>
      <c r="B1158" s="87">
        <f>VLOOKUP(A1157,BasicHeadings,2,0)</f>
        <v>1111111</v>
      </c>
      <c r="C1158" s="88"/>
      <c r="D1158" s="87" t="str">
        <f>VLOOKUP(B1158,Step1EN,2,0)</f>
        <v>Catering services</v>
      </c>
      <c r="E1158" s="83">
        <v>1</v>
      </c>
      <c r="F1158" s="16" t="str">
        <f>"Expenditure Value for "&amp;LatestYear</f>
        <v>Expenditure Value for 2009</v>
      </c>
      <c r="G1158" s="16" t="s">
        <v>331</v>
      </c>
      <c r="H1158" s="17">
        <f>LatestYear</f>
        <v>2009</v>
      </c>
      <c r="I1158" s="17">
        <f>VLOOKUP(B1158,LastYearEstimates,3,0)</f>
        <v>0</v>
      </c>
      <c r="J1158" s="17" t="str">
        <f>Currency_Unit</f>
        <v>Ficty</v>
      </c>
      <c r="K1158" s="83"/>
      <c r="L1158" s="89"/>
      <c r="M1158" s="16"/>
    </row>
    <row r="1159" spans="1:13">
      <c r="A1159" s="79" t="str">
        <f>IF(B1159="Code",1+MAX(A$5:A1158),"")</f>
        <v/>
      </c>
      <c r="B1159" s="90"/>
      <c r="C1159" s="91" t="s">
        <v>307</v>
      </c>
      <c r="D1159" s="90"/>
      <c r="E1159" s="83">
        <v>2</v>
      </c>
      <c r="F1159" s="16"/>
      <c r="G1159" s="16"/>
      <c r="H1159" s="17"/>
      <c r="I1159" s="17"/>
      <c r="J1159" s="17" t="s">
        <v>317</v>
      </c>
      <c r="K1159" s="83"/>
      <c r="L1159" s="89"/>
      <c r="M1159" s="16"/>
    </row>
    <row r="1160" spans="1:13" ht="13.5" customHeight="1">
      <c r="A1160" s="79" t="str">
        <f>IF(B1160="Code",1+MAX(A$5:A1159),"")</f>
        <v/>
      </c>
      <c r="B1160" s="92"/>
      <c r="C1160" s="211" t="s">
        <v>356</v>
      </c>
      <c r="D1160" s="212"/>
      <c r="E1160" s="83">
        <v>3</v>
      </c>
      <c r="F1160" s="16"/>
      <c r="G1160" s="16"/>
      <c r="H1160" s="17"/>
      <c r="I1160" s="18"/>
      <c r="J1160" s="17" t="s">
        <v>317</v>
      </c>
      <c r="K1160" s="83"/>
      <c r="L1160" s="89"/>
      <c r="M1160" s="16"/>
    </row>
    <row r="1161" spans="1:13">
      <c r="A1161" s="79" t="str">
        <f>IF(B1161="Code",1+MAX(A$5:A1160),"")</f>
        <v/>
      </c>
      <c r="B1161" s="93"/>
      <c r="C1161" s="213"/>
      <c r="D1161" s="214"/>
      <c r="E1161" s="83">
        <v>4</v>
      </c>
      <c r="F1161" s="16"/>
      <c r="G1161" s="16"/>
      <c r="H1161" s="17"/>
      <c r="I1161" s="17"/>
      <c r="J1161" s="17" t="s">
        <v>317</v>
      </c>
      <c r="K1161" s="83"/>
      <c r="L1161" s="89"/>
      <c r="M1161" s="16"/>
    </row>
    <row r="1162" spans="1:13">
      <c r="A1162" s="79" t="str">
        <f>IF(B1162="Code",1+MAX(A$5:A1161),"")</f>
        <v/>
      </c>
      <c r="B1162" s="95" t="s">
        <v>355</v>
      </c>
      <c r="C1162" s="109"/>
      <c r="D1162" s="96" t="str">
        <f>IF(ISNUMBER(C1162),VLOOKUP(C1162,Approaches,2,0),"")</f>
        <v/>
      </c>
      <c r="E1162" s="83">
        <v>5</v>
      </c>
      <c r="F1162" s="16"/>
      <c r="G1162" s="17"/>
      <c r="H1162" s="110"/>
      <c r="I1162" s="19"/>
      <c r="J1162" s="17" t="s">
        <v>317</v>
      </c>
      <c r="K1162" s="94"/>
      <c r="L1162" s="89"/>
      <c r="M1162" s="16"/>
    </row>
    <row r="1163" spans="1:13">
      <c r="B1163" s="95" t="s">
        <v>355</v>
      </c>
      <c r="C1163" s="109"/>
      <c r="D1163" s="93" t="str">
        <f>IF(ISNUMBER(C1163),VLOOKUP(C1163,Approaches,2,0),"")</f>
        <v/>
      </c>
      <c r="E1163" s="83">
        <v>6</v>
      </c>
      <c r="F1163" s="16"/>
      <c r="G1163" s="17"/>
      <c r="H1163" s="110"/>
      <c r="I1163" s="19"/>
      <c r="J1163" s="17"/>
      <c r="K1163" s="94"/>
      <c r="L1163" s="89"/>
      <c r="M1163" s="16"/>
    </row>
    <row r="1164" spans="1:13">
      <c r="B1164" s="95" t="s">
        <v>355</v>
      </c>
      <c r="C1164" s="109"/>
      <c r="D1164" s="93" t="str">
        <f>IF(ISNUMBER(C1164),VLOOKUP(C1164,Approaches,2,0),"")</f>
        <v/>
      </c>
      <c r="E1164" s="83">
        <v>7</v>
      </c>
      <c r="F1164" s="16"/>
      <c r="G1164" s="17"/>
      <c r="H1164" s="110"/>
      <c r="I1164" s="19"/>
      <c r="J1164" s="17"/>
      <c r="K1164" s="94"/>
      <c r="L1164" s="89"/>
      <c r="M1164" s="16"/>
    </row>
    <row r="1165" spans="1:13">
      <c r="B1165" s="95" t="s">
        <v>355</v>
      </c>
      <c r="C1165" s="109"/>
      <c r="D1165" s="93" t="str">
        <f>IF(ISNUMBER(C1165),VLOOKUP(C1165,Approaches,2,0),"")</f>
        <v/>
      </c>
      <c r="E1165" s="83">
        <v>8</v>
      </c>
      <c r="F1165" s="16"/>
      <c r="G1165" s="17"/>
      <c r="H1165" s="110"/>
      <c r="I1165" s="19"/>
      <c r="J1165" s="17"/>
      <c r="K1165" s="94"/>
      <c r="L1165" s="89"/>
      <c r="M1165" s="16"/>
    </row>
    <row r="1166" spans="1:13">
      <c r="B1166" s="95" t="s">
        <v>355</v>
      </c>
      <c r="C1166" s="109"/>
      <c r="D1166" s="97" t="str">
        <f>IF(ISNUMBER(C1166),VLOOKUP(C1166,Approaches,2,0),"")</f>
        <v/>
      </c>
      <c r="E1166" s="83">
        <v>9</v>
      </c>
      <c r="F1166" s="16"/>
      <c r="G1166" s="17"/>
      <c r="H1166" s="110"/>
      <c r="I1166" s="19"/>
      <c r="J1166" s="17"/>
      <c r="K1166" s="94"/>
      <c r="L1166" s="89"/>
      <c r="M1166" s="16"/>
    </row>
    <row r="1167" spans="1:13" ht="14.25" thickBot="1">
      <c r="B1167" s="98"/>
      <c r="C1167" s="98"/>
      <c r="D1167" s="93"/>
      <c r="E1167" s="83">
        <v>10</v>
      </c>
      <c r="F1167" s="16"/>
      <c r="G1167" s="17"/>
      <c r="H1167" s="110"/>
      <c r="I1167" s="20"/>
      <c r="J1167" s="17"/>
      <c r="K1167" s="94"/>
      <c r="L1167" s="89"/>
      <c r="M1167" s="16"/>
    </row>
    <row r="1168" spans="1:13" ht="14.25" thickBot="1">
      <c r="A1168" s="79" t="str">
        <f>IF(B1168="Code",1+MAX(A$5:A1162),"")</f>
        <v/>
      </c>
      <c r="B1168" s="99"/>
      <c r="C1168" s="99"/>
      <c r="D1168" s="99"/>
      <c r="E1168" s="100"/>
      <c r="F1168" s="101"/>
      <c r="G1168" s="99" t="s">
        <v>259</v>
      </c>
      <c r="H1168" s="102">
        <f>B1158</f>
        <v>1111111</v>
      </c>
      <c r="I1168" s="111"/>
      <c r="J1168" s="100" t="s">
        <v>317</v>
      </c>
      <c r="K1168" s="100"/>
      <c r="L1168" s="100"/>
      <c r="M1168" s="100"/>
    </row>
    <row r="1169" spans="1:13" ht="14.25" thickBot="1">
      <c r="A1169" s="79">
        <f>IF(B1169="Code",1+MAX(A$5:A1168),"")</f>
        <v>98</v>
      </c>
      <c r="B1169" s="80" t="s">
        <v>254</v>
      </c>
      <c r="C1169" s="80"/>
      <c r="D1169" s="81" t="s">
        <v>255</v>
      </c>
      <c r="E1169" s="193"/>
      <c r="F1169" s="81" t="s">
        <v>256</v>
      </c>
      <c r="G1169" s="81" t="s">
        <v>257</v>
      </c>
      <c r="H1169" s="82" t="s">
        <v>253</v>
      </c>
      <c r="I1169" s="82" t="s">
        <v>258</v>
      </c>
      <c r="J1169" s="82" t="s">
        <v>316</v>
      </c>
      <c r="K1169" s="83"/>
      <c r="L1169" s="84" t="str">
        <f>IF(AND(ISNUMBER(I1180),ISNUMBER(H1180)),"OK","")</f>
        <v/>
      </c>
      <c r="M1169" s="194"/>
    </row>
    <row r="1170" spans="1:13">
      <c r="A1170" s="79" t="str">
        <f>IF(B1170="Code",1+MAX(A$5:A1169),"")</f>
        <v/>
      </c>
      <c r="B1170" s="87">
        <f>VLOOKUP(A1169,BasicHeadings,2,0)</f>
        <v>1111211</v>
      </c>
      <c r="C1170" s="88"/>
      <c r="D1170" s="87" t="str">
        <f>VLOOKUP(B1170,Step1EN,2,0)</f>
        <v>Accommodation services</v>
      </c>
      <c r="E1170" s="83">
        <v>1</v>
      </c>
      <c r="F1170" s="16" t="str">
        <f>"Expenditure Value for "&amp;LatestYear</f>
        <v>Expenditure Value for 2009</v>
      </c>
      <c r="G1170" s="16" t="s">
        <v>331</v>
      </c>
      <c r="H1170" s="17">
        <f>LatestYear</f>
        <v>2009</v>
      </c>
      <c r="I1170" s="17">
        <f>VLOOKUP(B1170,LastYearEstimates,3,0)</f>
        <v>0</v>
      </c>
      <c r="J1170" s="17" t="str">
        <f>Currency_Unit</f>
        <v>Ficty</v>
      </c>
      <c r="K1170" s="83"/>
      <c r="L1170" s="89"/>
      <c r="M1170" s="16"/>
    </row>
    <row r="1171" spans="1:13">
      <c r="A1171" s="79" t="str">
        <f>IF(B1171="Code",1+MAX(A$5:A1170),"")</f>
        <v/>
      </c>
      <c r="B1171" s="90"/>
      <c r="C1171" s="91" t="s">
        <v>307</v>
      </c>
      <c r="D1171" s="90"/>
      <c r="E1171" s="83">
        <v>2</v>
      </c>
      <c r="F1171" s="16"/>
      <c r="G1171" s="16"/>
      <c r="H1171" s="17"/>
      <c r="I1171" s="17"/>
      <c r="J1171" s="17" t="s">
        <v>317</v>
      </c>
      <c r="K1171" s="83"/>
      <c r="L1171" s="89"/>
      <c r="M1171" s="16"/>
    </row>
    <row r="1172" spans="1:13" ht="13.5" customHeight="1">
      <c r="A1172" s="79" t="str">
        <f>IF(B1172="Code",1+MAX(A$5:A1171),"")</f>
        <v/>
      </c>
      <c r="B1172" s="92"/>
      <c r="C1172" s="211" t="s">
        <v>356</v>
      </c>
      <c r="D1172" s="212"/>
      <c r="E1172" s="83">
        <v>3</v>
      </c>
      <c r="F1172" s="16"/>
      <c r="G1172" s="16"/>
      <c r="H1172" s="17"/>
      <c r="I1172" s="18"/>
      <c r="J1172" s="17" t="s">
        <v>317</v>
      </c>
      <c r="K1172" s="83"/>
      <c r="L1172" s="89"/>
      <c r="M1172" s="16"/>
    </row>
    <row r="1173" spans="1:13">
      <c r="A1173" s="79" t="str">
        <f>IF(B1173="Code",1+MAX(A$5:A1172),"")</f>
        <v/>
      </c>
      <c r="B1173" s="93"/>
      <c r="C1173" s="213"/>
      <c r="D1173" s="214"/>
      <c r="E1173" s="83">
        <v>4</v>
      </c>
      <c r="F1173" s="16"/>
      <c r="G1173" s="16"/>
      <c r="H1173" s="17"/>
      <c r="I1173" s="17"/>
      <c r="J1173" s="17" t="s">
        <v>317</v>
      </c>
      <c r="K1173" s="83"/>
      <c r="L1173" s="89"/>
      <c r="M1173" s="16"/>
    </row>
    <row r="1174" spans="1:13">
      <c r="A1174" s="79" t="str">
        <f>IF(B1174="Code",1+MAX(A$5:A1173),"")</f>
        <v/>
      </c>
      <c r="B1174" s="95" t="s">
        <v>355</v>
      </c>
      <c r="C1174" s="109"/>
      <c r="D1174" s="96" t="str">
        <f>IF(ISNUMBER(C1174),VLOOKUP(C1174,Approaches,2,0),"")</f>
        <v/>
      </c>
      <c r="E1174" s="83">
        <v>5</v>
      </c>
      <c r="F1174" s="16"/>
      <c r="G1174" s="17"/>
      <c r="H1174" s="110"/>
      <c r="I1174" s="19"/>
      <c r="J1174" s="17" t="s">
        <v>317</v>
      </c>
      <c r="K1174" s="94"/>
      <c r="L1174" s="89"/>
      <c r="M1174" s="16"/>
    </row>
    <row r="1175" spans="1:13">
      <c r="B1175" s="95" t="s">
        <v>355</v>
      </c>
      <c r="C1175" s="109"/>
      <c r="D1175" s="93" t="str">
        <f>IF(ISNUMBER(C1175),VLOOKUP(C1175,Approaches,2,0),"")</f>
        <v/>
      </c>
      <c r="E1175" s="83">
        <v>6</v>
      </c>
      <c r="F1175" s="16"/>
      <c r="G1175" s="17"/>
      <c r="H1175" s="110"/>
      <c r="I1175" s="19"/>
      <c r="J1175" s="17"/>
      <c r="K1175" s="94"/>
      <c r="L1175" s="89"/>
      <c r="M1175" s="16"/>
    </row>
    <row r="1176" spans="1:13">
      <c r="B1176" s="95" t="s">
        <v>355</v>
      </c>
      <c r="C1176" s="109"/>
      <c r="D1176" s="93" t="str">
        <f>IF(ISNUMBER(C1176),VLOOKUP(C1176,Approaches,2,0),"")</f>
        <v/>
      </c>
      <c r="E1176" s="83">
        <v>7</v>
      </c>
      <c r="F1176" s="16"/>
      <c r="G1176" s="17"/>
      <c r="H1176" s="110"/>
      <c r="I1176" s="19"/>
      <c r="J1176" s="17"/>
      <c r="K1176" s="94"/>
      <c r="L1176" s="89"/>
      <c r="M1176" s="16"/>
    </row>
    <row r="1177" spans="1:13">
      <c r="B1177" s="95" t="s">
        <v>355</v>
      </c>
      <c r="C1177" s="109"/>
      <c r="D1177" s="93" t="str">
        <f>IF(ISNUMBER(C1177),VLOOKUP(C1177,Approaches,2,0),"")</f>
        <v/>
      </c>
      <c r="E1177" s="83">
        <v>8</v>
      </c>
      <c r="F1177" s="16"/>
      <c r="G1177" s="17"/>
      <c r="H1177" s="110"/>
      <c r="I1177" s="19"/>
      <c r="J1177" s="17"/>
      <c r="K1177" s="94"/>
      <c r="L1177" s="89"/>
      <c r="M1177" s="16"/>
    </row>
    <row r="1178" spans="1:13">
      <c r="B1178" s="95" t="s">
        <v>355</v>
      </c>
      <c r="C1178" s="109"/>
      <c r="D1178" s="97" t="str">
        <f>IF(ISNUMBER(C1178),VLOOKUP(C1178,Approaches,2,0),"")</f>
        <v/>
      </c>
      <c r="E1178" s="83">
        <v>9</v>
      </c>
      <c r="F1178" s="16"/>
      <c r="G1178" s="17"/>
      <c r="H1178" s="110"/>
      <c r="I1178" s="19"/>
      <c r="J1178" s="17"/>
      <c r="K1178" s="94"/>
      <c r="L1178" s="89"/>
      <c r="M1178" s="16"/>
    </row>
    <row r="1179" spans="1:13" ht="14.25" thickBot="1">
      <c r="B1179" s="98"/>
      <c r="C1179" s="98"/>
      <c r="D1179" s="93"/>
      <c r="E1179" s="83">
        <v>10</v>
      </c>
      <c r="F1179" s="16"/>
      <c r="G1179" s="17"/>
      <c r="H1179" s="110"/>
      <c r="I1179" s="20"/>
      <c r="J1179" s="17"/>
      <c r="K1179" s="94"/>
      <c r="L1179" s="89"/>
      <c r="M1179" s="16"/>
    </row>
    <row r="1180" spans="1:13" ht="14.25" thickBot="1">
      <c r="A1180" s="79" t="str">
        <f>IF(B1180="Code",1+MAX(A$5:A1174),"")</f>
        <v/>
      </c>
      <c r="B1180" s="99"/>
      <c r="C1180" s="99"/>
      <c r="D1180" s="99"/>
      <c r="E1180" s="100"/>
      <c r="F1180" s="101"/>
      <c r="G1180" s="99" t="s">
        <v>259</v>
      </c>
      <c r="H1180" s="102">
        <f>B1170</f>
        <v>1111211</v>
      </c>
      <c r="I1180" s="111"/>
      <c r="J1180" s="100" t="s">
        <v>317</v>
      </c>
      <c r="K1180" s="100"/>
      <c r="L1180" s="100"/>
      <c r="M1180" s="100"/>
    </row>
    <row r="1181" spans="1:13" ht="14.25" thickBot="1">
      <c r="A1181" s="79">
        <f>IF(B1181="Code",1+MAX(A$5:A1180),"")</f>
        <v>99</v>
      </c>
      <c r="B1181" s="80" t="s">
        <v>254</v>
      </c>
      <c r="C1181" s="80"/>
      <c r="D1181" s="81" t="s">
        <v>255</v>
      </c>
      <c r="E1181" s="193"/>
      <c r="F1181" s="81" t="s">
        <v>256</v>
      </c>
      <c r="G1181" s="81" t="s">
        <v>257</v>
      </c>
      <c r="H1181" s="82" t="s">
        <v>253</v>
      </c>
      <c r="I1181" s="82" t="s">
        <v>258</v>
      </c>
      <c r="J1181" s="82" t="s">
        <v>316</v>
      </c>
      <c r="K1181" s="83"/>
      <c r="L1181" s="84" t="str">
        <f>IF(AND(ISNUMBER(I1192),ISNUMBER(H1192)),"OK","")</f>
        <v/>
      </c>
      <c r="M1181" s="194"/>
    </row>
    <row r="1182" spans="1:13">
      <c r="A1182" s="79" t="str">
        <f>IF(B1182="Code",1+MAX(A$5:A1181),"")</f>
        <v/>
      </c>
      <c r="B1182" s="87">
        <f>VLOOKUP(A1181,BasicHeadings,2,0)</f>
        <v>1112111</v>
      </c>
      <c r="C1182" s="88"/>
      <c r="D1182" s="87" t="str">
        <f>VLOOKUP(B1182,Step1EN,2,0)</f>
        <v>Hairdressing salons and personal grooming establishments</v>
      </c>
      <c r="E1182" s="83">
        <v>1</v>
      </c>
      <c r="F1182" s="16" t="str">
        <f>"Expenditure Value for "&amp;LatestYear</f>
        <v>Expenditure Value for 2009</v>
      </c>
      <c r="G1182" s="16" t="s">
        <v>331</v>
      </c>
      <c r="H1182" s="17">
        <f>LatestYear</f>
        <v>2009</v>
      </c>
      <c r="I1182" s="17">
        <f>VLOOKUP(B1182,LastYearEstimates,3,0)</f>
        <v>0</v>
      </c>
      <c r="J1182" s="17" t="str">
        <f>Currency_Unit</f>
        <v>Ficty</v>
      </c>
      <c r="K1182" s="83"/>
      <c r="L1182" s="89"/>
      <c r="M1182" s="16"/>
    </row>
    <row r="1183" spans="1:13">
      <c r="A1183" s="79" t="str">
        <f>IF(B1183="Code",1+MAX(A$5:A1182),"")</f>
        <v/>
      </c>
      <c r="B1183" s="90"/>
      <c r="C1183" s="91" t="s">
        <v>307</v>
      </c>
      <c r="D1183" s="90"/>
      <c r="E1183" s="83">
        <v>2</v>
      </c>
      <c r="F1183" s="16"/>
      <c r="G1183" s="16"/>
      <c r="H1183" s="17"/>
      <c r="I1183" s="17"/>
      <c r="J1183" s="17" t="s">
        <v>317</v>
      </c>
      <c r="K1183" s="83"/>
      <c r="L1183" s="89"/>
      <c r="M1183" s="16"/>
    </row>
    <row r="1184" spans="1:13" ht="13.5" customHeight="1">
      <c r="A1184" s="79" t="str">
        <f>IF(B1184="Code",1+MAX(A$5:A1183),"")</f>
        <v/>
      </c>
      <c r="B1184" s="92"/>
      <c r="C1184" s="211" t="s">
        <v>356</v>
      </c>
      <c r="D1184" s="212"/>
      <c r="E1184" s="83">
        <v>3</v>
      </c>
      <c r="F1184" s="16"/>
      <c r="G1184" s="16"/>
      <c r="H1184" s="17"/>
      <c r="I1184" s="18"/>
      <c r="J1184" s="17" t="s">
        <v>317</v>
      </c>
      <c r="K1184" s="83"/>
      <c r="L1184" s="89"/>
      <c r="M1184" s="16"/>
    </row>
    <row r="1185" spans="1:13">
      <c r="A1185" s="79" t="str">
        <f>IF(B1185="Code",1+MAX(A$5:A1184),"")</f>
        <v/>
      </c>
      <c r="B1185" s="93"/>
      <c r="C1185" s="213"/>
      <c r="D1185" s="214"/>
      <c r="E1185" s="83">
        <v>4</v>
      </c>
      <c r="F1185" s="16"/>
      <c r="G1185" s="16"/>
      <c r="H1185" s="17"/>
      <c r="I1185" s="17"/>
      <c r="J1185" s="17" t="s">
        <v>317</v>
      </c>
      <c r="K1185" s="83"/>
      <c r="L1185" s="89"/>
      <c r="M1185" s="16"/>
    </row>
    <row r="1186" spans="1:13">
      <c r="A1186" s="79" t="str">
        <f>IF(B1186="Code",1+MAX(A$5:A1185),"")</f>
        <v/>
      </c>
      <c r="B1186" s="95" t="s">
        <v>355</v>
      </c>
      <c r="C1186" s="109"/>
      <c r="D1186" s="96" t="str">
        <f>IF(ISNUMBER(C1186),VLOOKUP(C1186,Approaches,2,0),"")</f>
        <v/>
      </c>
      <c r="E1186" s="83">
        <v>5</v>
      </c>
      <c r="F1186" s="16"/>
      <c r="G1186" s="17"/>
      <c r="H1186" s="110"/>
      <c r="I1186" s="19"/>
      <c r="J1186" s="17" t="s">
        <v>317</v>
      </c>
      <c r="K1186" s="94"/>
      <c r="L1186" s="89"/>
      <c r="M1186" s="16"/>
    </row>
    <row r="1187" spans="1:13">
      <c r="B1187" s="95" t="s">
        <v>355</v>
      </c>
      <c r="C1187" s="109"/>
      <c r="D1187" s="93" t="str">
        <f>IF(ISNUMBER(C1187),VLOOKUP(C1187,Approaches,2,0),"")</f>
        <v/>
      </c>
      <c r="E1187" s="83">
        <v>6</v>
      </c>
      <c r="F1187" s="16"/>
      <c r="G1187" s="17"/>
      <c r="H1187" s="110"/>
      <c r="I1187" s="19"/>
      <c r="J1187" s="17"/>
      <c r="K1187" s="94"/>
      <c r="L1187" s="89"/>
      <c r="M1187" s="16"/>
    </row>
    <row r="1188" spans="1:13">
      <c r="B1188" s="95" t="s">
        <v>355</v>
      </c>
      <c r="C1188" s="109"/>
      <c r="D1188" s="93" t="str">
        <f>IF(ISNUMBER(C1188),VLOOKUP(C1188,Approaches,2,0),"")</f>
        <v/>
      </c>
      <c r="E1188" s="83">
        <v>7</v>
      </c>
      <c r="F1188" s="16"/>
      <c r="G1188" s="17"/>
      <c r="H1188" s="110"/>
      <c r="I1188" s="19"/>
      <c r="J1188" s="17"/>
      <c r="K1188" s="94"/>
      <c r="L1188" s="89"/>
      <c r="M1188" s="16"/>
    </row>
    <row r="1189" spans="1:13">
      <c r="B1189" s="95" t="s">
        <v>355</v>
      </c>
      <c r="C1189" s="109"/>
      <c r="D1189" s="93" t="str">
        <f>IF(ISNUMBER(C1189),VLOOKUP(C1189,Approaches,2,0),"")</f>
        <v/>
      </c>
      <c r="E1189" s="83">
        <v>8</v>
      </c>
      <c r="F1189" s="16"/>
      <c r="G1189" s="17"/>
      <c r="H1189" s="110"/>
      <c r="I1189" s="19"/>
      <c r="J1189" s="17"/>
      <c r="K1189" s="94"/>
      <c r="L1189" s="89"/>
      <c r="M1189" s="16"/>
    </row>
    <row r="1190" spans="1:13">
      <c r="B1190" s="95" t="s">
        <v>355</v>
      </c>
      <c r="C1190" s="109"/>
      <c r="D1190" s="97" t="str">
        <f>IF(ISNUMBER(C1190),VLOOKUP(C1190,Approaches,2,0),"")</f>
        <v/>
      </c>
      <c r="E1190" s="83">
        <v>9</v>
      </c>
      <c r="F1190" s="16"/>
      <c r="G1190" s="17"/>
      <c r="H1190" s="110"/>
      <c r="I1190" s="19"/>
      <c r="J1190" s="17"/>
      <c r="K1190" s="94"/>
      <c r="L1190" s="89"/>
      <c r="M1190" s="16"/>
    </row>
    <row r="1191" spans="1:13" ht="14.25" thickBot="1">
      <c r="B1191" s="98"/>
      <c r="C1191" s="98"/>
      <c r="D1191" s="93"/>
      <c r="E1191" s="83">
        <v>10</v>
      </c>
      <c r="F1191" s="16"/>
      <c r="G1191" s="17"/>
      <c r="H1191" s="110"/>
      <c r="I1191" s="20"/>
      <c r="J1191" s="17"/>
      <c r="K1191" s="94"/>
      <c r="L1191" s="89"/>
      <c r="M1191" s="16"/>
    </row>
    <row r="1192" spans="1:13" ht="14.25" thickBot="1">
      <c r="A1192" s="79" t="str">
        <f>IF(B1192="Code",1+MAX(A$5:A1186),"")</f>
        <v/>
      </c>
      <c r="B1192" s="99"/>
      <c r="C1192" s="99"/>
      <c r="D1192" s="99"/>
      <c r="E1192" s="100"/>
      <c r="F1192" s="101"/>
      <c r="G1192" s="99" t="s">
        <v>259</v>
      </c>
      <c r="H1192" s="102">
        <f>B1182</f>
        <v>1112111</v>
      </c>
      <c r="I1192" s="111"/>
      <c r="J1192" s="100" t="s">
        <v>317</v>
      </c>
      <c r="K1192" s="100"/>
      <c r="L1192" s="100"/>
      <c r="M1192" s="100"/>
    </row>
    <row r="1193" spans="1:13" ht="14.25" thickBot="1">
      <c r="A1193" s="79">
        <f>IF(B1193="Code",1+MAX(A$5:A1192),"")</f>
        <v>100</v>
      </c>
      <c r="B1193" s="80" t="s">
        <v>254</v>
      </c>
      <c r="C1193" s="80"/>
      <c r="D1193" s="81" t="s">
        <v>255</v>
      </c>
      <c r="E1193" s="193"/>
      <c r="F1193" s="81" t="s">
        <v>256</v>
      </c>
      <c r="G1193" s="81" t="s">
        <v>257</v>
      </c>
      <c r="H1193" s="82" t="s">
        <v>253</v>
      </c>
      <c r="I1193" s="82" t="s">
        <v>258</v>
      </c>
      <c r="J1193" s="82" t="s">
        <v>316</v>
      </c>
      <c r="K1193" s="83"/>
      <c r="L1193" s="84" t="str">
        <f>IF(AND(ISNUMBER(I1204),ISNUMBER(H1204)),"OK","")</f>
        <v/>
      </c>
      <c r="M1193" s="194"/>
    </row>
    <row r="1194" spans="1:13">
      <c r="A1194" s="79" t="str">
        <f>IF(B1194="Code",1+MAX(A$5:A1193),"")</f>
        <v/>
      </c>
      <c r="B1194" s="87">
        <f>VLOOKUP(A1193,BasicHeadings,2,0)</f>
        <v>1112121</v>
      </c>
      <c r="C1194" s="88"/>
      <c r="D1194" s="87" t="str">
        <f>VLOOKUP(B1194,Step1EN,2,0)</f>
        <v>Appliances, articles and products for personal care</v>
      </c>
      <c r="E1194" s="83">
        <v>1</v>
      </c>
      <c r="F1194" s="16" t="str">
        <f>"Expenditure Value for "&amp;LatestYear</f>
        <v>Expenditure Value for 2009</v>
      </c>
      <c r="G1194" s="16" t="s">
        <v>331</v>
      </c>
      <c r="H1194" s="17">
        <f>LatestYear</f>
        <v>2009</v>
      </c>
      <c r="I1194" s="17">
        <f>VLOOKUP(B1194,LastYearEstimates,3,0)</f>
        <v>0</v>
      </c>
      <c r="J1194" s="17" t="str">
        <f>Currency_Unit</f>
        <v>Ficty</v>
      </c>
      <c r="K1194" s="83"/>
      <c r="L1194" s="89"/>
      <c r="M1194" s="16"/>
    </row>
    <row r="1195" spans="1:13">
      <c r="A1195" s="79" t="str">
        <f>IF(B1195="Code",1+MAX(A$5:A1194),"")</f>
        <v/>
      </c>
      <c r="B1195" s="90"/>
      <c r="C1195" s="91" t="s">
        <v>307</v>
      </c>
      <c r="D1195" s="90"/>
      <c r="E1195" s="83">
        <v>2</v>
      </c>
      <c r="F1195" s="16"/>
      <c r="G1195" s="16"/>
      <c r="H1195" s="17"/>
      <c r="I1195" s="17"/>
      <c r="J1195" s="17" t="s">
        <v>317</v>
      </c>
      <c r="K1195" s="83"/>
      <c r="L1195" s="89"/>
      <c r="M1195" s="16"/>
    </row>
    <row r="1196" spans="1:13" ht="13.5" customHeight="1">
      <c r="A1196" s="79" t="str">
        <f>IF(B1196="Code",1+MAX(A$5:A1195),"")</f>
        <v/>
      </c>
      <c r="B1196" s="92"/>
      <c r="C1196" s="211" t="s">
        <v>356</v>
      </c>
      <c r="D1196" s="212"/>
      <c r="E1196" s="83">
        <v>3</v>
      </c>
      <c r="F1196" s="16"/>
      <c r="G1196" s="16"/>
      <c r="H1196" s="17"/>
      <c r="I1196" s="18"/>
      <c r="J1196" s="17" t="s">
        <v>317</v>
      </c>
      <c r="K1196" s="83"/>
      <c r="L1196" s="89"/>
      <c r="M1196" s="16"/>
    </row>
    <row r="1197" spans="1:13">
      <c r="A1197" s="79" t="str">
        <f>IF(B1197="Code",1+MAX(A$5:A1196),"")</f>
        <v/>
      </c>
      <c r="B1197" s="93"/>
      <c r="C1197" s="213"/>
      <c r="D1197" s="214"/>
      <c r="E1197" s="83">
        <v>4</v>
      </c>
      <c r="F1197" s="16"/>
      <c r="G1197" s="16"/>
      <c r="H1197" s="17"/>
      <c r="I1197" s="17"/>
      <c r="J1197" s="17" t="s">
        <v>317</v>
      </c>
      <c r="K1197" s="83"/>
      <c r="L1197" s="89"/>
      <c r="M1197" s="16"/>
    </row>
    <row r="1198" spans="1:13">
      <c r="A1198" s="79" t="str">
        <f>IF(B1198="Code",1+MAX(A$5:A1197),"")</f>
        <v/>
      </c>
      <c r="B1198" s="95" t="s">
        <v>355</v>
      </c>
      <c r="C1198" s="109"/>
      <c r="D1198" s="96" t="str">
        <f>IF(ISNUMBER(C1198),VLOOKUP(C1198,Approaches,2,0),"")</f>
        <v/>
      </c>
      <c r="E1198" s="83">
        <v>5</v>
      </c>
      <c r="F1198" s="16"/>
      <c r="G1198" s="17"/>
      <c r="H1198" s="110"/>
      <c r="I1198" s="19"/>
      <c r="J1198" s="17" t="s">
        <v>317</v>
      </c>
      <c r="K1198" s="94"/>
      <c r="L1198" s="89"/>
      <c r="M1198" s="16"/>
    </row>
    <row r="1199" spans="1:13">
      <c r="B1199" s="95" t="s">
        <v>355</v>
      </c>
      <c r="C1199" s="109"/>
      <c r="D1199" s="93" t="str">
        <f>IF(ISNUMBER(C1199),VLOOKUP(C1199,Approaches,2,0),"")</f>
        <v/>
      </c>
      <c r="E1199" s="83">
        <v>6</v>
      </c>
      <c r="F1199" s="16"/>
      <c r="G1199" s="17"/>
      <c r="H1199" s="110"/>
      <c r="I1199" s="19"/>
      <c r="J1199" s="17"/>
      <c r="K1199" s="94"/>
      <c r="L1199" s="89"/>
      <c r="M1199" s="16"/>
    </row>
    <row r="1200" spans="1:13">
      <c r="B1200" s="95" t="s">
        <v>355</v>
      </c>
      <c r="C1200" s="109"/>
      <c r="D1200" s="93" t="str">
        <f>IF(ISNUMBER(C1200),VLOOKUP(C1200,Approaches,2,0),"")</f>
        <v/>
      </c>
      <c r="E1200" s="83">
        <v>7</v>
      </c>
      <c r="F1200" s="16"/>
      <c r="G1200" s="17"/>
      <c r="H1200" s="110"/>
      <c r="I1200" s="19"/>
      <c r="J1200" s="17"/>
      <c r="K1200" s="94"/>
      <c r="L1200" s="89"/>
      <c r="M1200" s="16"/>
    </row>
    <row r="1201" spans="1:13">
      <c r="B1201" s="95" t="s">
        <v>355</v>
      </c>
      <c r="C1201" s="109"/>
      <c r="D1201" s="93" t="str">
        <f>IF(ISNUMBER(C1201),VLOOKUP(C1201,Approaches,2,0),"")</f>
        <v/>
      </c>
      <c r="E1201" s="83">
        <v>8</v>
      </c>
      <c r="F1201" s="16"/>
      <c r="G1201" s="17"/>
      <c r="H1201" s="110"/>
      <c r="I1201" s="19"/>
      <c r="J1201" s="17"/>
      <c r="K1201" s="94"/>
      <c r="L1201" s="89"/>
      <c r="M1201" s="16"/>
    </row>
    <row r="1202" spans="1:13">
      <c r="B1202" s="95" t="s">
        <v>355</v>
      </c>
      <c r="C1202" s="109"/>
      <c r="D1202" s="97" t="str">
        <f>IF(ISNUMBER(C1202),VLOOKUP(C1202,Approaches,2,0),"")</f>
        <v/>
      </c>
      <c r="E1202" s="83">
        <v>9</v>
      </c>
      <c r="F1202" s="16"/>
      <c r="G1202" s="17"/>
      <c r="H1202" s="110"/>
      <c r="I1202" s="19"/>
      <c r="J1202" s="17"/>
      <c r="K1202" s="94"/>
      <c r="L1202" s="89"/>
      <c r="M1202" s="16"/>
    </row>
    <row r="1203" spans="1:13" ht="14.25" thickBot="1">
      <c r="B1203" s="98"/>
      <c r="C1203" s="98"/>
      <c r="D1203" s="93"/>
      <c r="E1203" s="83">
        <v>10</v>
      </c>
      <c r="F1203" s="16"/>
      <c r="G1203" s="17"/>
      <c r="H1203" s="110"/>
      <c r="I1203" s="20"/>
      <c r="J1203" s="17"/>
      <c r="K1203" s="94"/>
      <c r="L1203" s="89"/>
      <c r="M1203" s="16"/>
    </row>
    <row r="1204" spans="1:13" ht="14.25" thickBot="1">
      <c r="A1204" s="79" t="str">
        <f>IF(B1204="Code",1+MAX(A$5:A1198),"")</f>
        <v/>
      </c>
      <c r="B1204" s="99"/>
      <c r="C1204" s="99"/>
      <c r="D1204" s="99"/>
      <c r="E1204" s="100"/>
      <c r="F1204" s="101"/>
      <c r="G1204" s="99" t="s">
        <v>259</v>
      </c>
      <c r="H1204" s="102">
        <f>B1194</f>
        <v>1112121</v>
      </c>
      <c r="I1204" s="111"/>
      <c r="J1204" s="100" t="s">
        <v>317</v>
      </c>
      <c r="K1204" s="100"/>
      <c r="L1204" s="100"/>
      <c r="M1204" s="100"/>
    </row>
    <row r="1205" spans="1:13" ht="14.25" thickBot="1">
      <c r="A1205" s="79">
        <f>IF(B1205="Code",1+MAX(A$5:A1204),"")</f>
        <v>101</v>
      </c>
      <c r="B1205" s="80" t="s">
        <v>254</v>
      </c>
      <c r="C1205" s="80"/>
      <c r="D1205" s="81" t="s">
        <v>255</v>
      </c>
      <c r="E1205" s="193"/>
      <c r="F1205" s="81" t="s">
        <v>256</v>
      </c>
      <c r="G1205" s="81" t="s">
        <v>257</v>
      </c>
      <c r="H1205" s="82" t="s">
        <v>253</v>
      </c>
      <c r="I1205" s="82" t="s">
        <v>258</v>
      </c>
      <c r="J1205" s="82" t="s">
        <v>316</v>
      </c>
      <c r="K1205" s="83"/>
      <c r="L1205" s="84" t="str">
        <f>IF(AND(ISNUMBER(I1216),ISNUMBER(H1216)),"OK","")</f>
        <v/>
      </c>
      <c r="M1205" s="194"/>
    </row>
    <row r="1206" spans="1:13">
      <c r="A1206" s="79" t="str">
        <f>IF(B1206="Code",1+MAX(A$5:A1205),"")</f>
        <v/>
      </c>
      <c r="B1206" s="87">
        <f>VLOOKUP(A1205,BasicHeadings,2,0)</f>
        <v>1112211</v>
      </c>
      <c r="C1206" s="88"/>
      <c r="D1206" s="87" t="str">
        <f>VLOOKUP(B1206,Step1EN,2,0)</f>
        <v>Prostitution</v>
      </c>
      <c r="E1206" s="83">
        <v>1</v>
      </c>
      <c r="F1206" s="16" t="str">
        <f>"Expenditure Value for "&amp;LatestYear</f>
        <v>Expenditure Value for 2009</v>
      </c>
      <c r="G1206" s="16" t="s">
        <v>331</v>
      </c>
      <c r="H1206" s="17">
        <f>LatestYear</f>
        <v>2009</v>
      </c>
      <c r="I1206" s="17">
        <f>VLOOKUP(B1206,LastYearEstimates,3,0)</f>
        <v>0</v>
      </c>
      <c r="J1206" s="17" t="str">
        <f>Currency_Unit</f>
        <v>Ficty</v>
      </c>
      <c r="K1206" s="83"/>
      <c r="L1206" s="89"/>
      <c r="M1206" s="16"/>
    </row>
    <row r="1207" spans="1:13">
      <c r="A1207" s="79" t="str">
        <f>IF(B1207="Code",1+MAX(A$5:A1206),"")</f>
        <v/>
      </c>
      <c r="B1207" s="90"/>
      <c r="C1207" s="91" t="s">
        <v>307</v>
      </c>
      <c r="D1207" s="90"/>
      <c r="E1207" s="83">
        <v>2</v>
      </c>
      <c r="F1207" s="16"/>
      <c r="G1207" s="16"/>
      <c r="H1207" s="17"/>
      <c r="I1207" s="17"/>
      <c r="J1207" s="17" t="s">
        <v>317</v>
      </c>
      <c r="K1207" s="83"/>
      <c r="L1207" s="89"/>
      <c r="M1207" s="16"/>
    </row>
    <row r="1208" spans="1:13" ht="13.5" customHeight="1">
      <c r="A1208" s="79" t="str">
        <f>IF(B1208="Code",1+MAX(A$5:A1207),"")</f>
        <v/>
      </c>
      <c r="B1208" s="92"/>
      <c r="C1208" s="211" t="s">
        <v>356</v>
      </c>
      <c r="D1208" s="212"/>
      <c r="E1208" s="83">
        <v>3</v>
      </c>
      <c r="F1208" s="16"/>
      <c r="G1208" s="16"/>
      <c r="H1208" s="17"/>
      <c r="I1208" s="18"/>
      <c r="J1208" s="17" t="s">
        <v>317</v>
      </c>
      <c r="K1208" s="83"/>
      <c r="L1208" s="89"/>
      <c r="M1208" s="16"/>
    </row>
    <row r="1209" spans="1:13">
      <c r="A1209" s="79" t="str">
        <f>IF(B1209="Code",1+MAX(A$5:A1208),"")</f>
        <v/>
      </c>
      <c r="B1209" s="93"/>
      <c r="C1209" s="213"/>
      <c r="D1209" s="214"/>
      <c r="E1209" s="83">
        <v>4</v>
      </c>
      <c r="F1209" s="16"/>
      <c r="G1209" s="16"/>
      <c r="H1209" s="17"/>
      <c r="I1209" s="17"/>
      <c r="J1209" s="17" t="s">
        <v>317</v>
      </c>
      <c r="K1209" s="83"/>
      <c r="L1209" s="89"/>
      <c r="M1209" s="16"/>
    </row>
    <row r="1210" spans="1:13">
      <c r="A1210" s="79" t="str">
        <f>IF(B1210="Code",1+MAX(A$5:A1209),"")</f>
        <v/>
      </c>
      <c r="B1210" s="95" t="s">
        <v>355</v>
      </c>
      <c r="C1210" s="109"/>
      <c r="D1210" s="96" t="str">
        <f>IF(ISNUMBER(C1210),VLOOKUP(C1210,Approaches,2,0),"")</f>
        <v/>
      </c>
      <c r="E1210" s="83">
        <v>5</v>
      </c>
      <c r="F1210" s="16"/>
      <c r="G1210" s="17"/>
      <c r="H1210" s="110"/>
      <c r="I1210" s="19"/>
      <c r="J1210" s="17" t="s">
        <v>317</v>
      </c>
      <c r="K1210" s="94"/>
      <c r="L1210" s="89"/>
      <c r="M1210" s="16"/>
    </row>
    <row r="1211" spans="1:13">
      <c r="B1211" s="95" t="s">
        <v>355</v>
      </c>
      <c r="C1211" s="109"/>
      <c r="D1211" s="93" t="str">
        <f>IF(ISNUMBER(C1211),VLOOKUP(C1211,Approaches,2,0),"")</f>
        <v/>
      </c>
      <c r="E1211" s="83">
        <v>6</v>
      </c>
      <c r="F1211" s="16"/>
      <c r="G1211" s="17"/>
      <c r="H1211" s="110"/>
      <c r="I1211" s="19"/>
      <c r="J1211" s="17"/>
      <c r="K1211" s="94"/>
      <c r="L1211" s="89"/>
      <c r="M1211" s="16"/>
    </row>
    <row r="1212" spans="1:13">
      <c r="B1212" s="95" t="s">
        <v>355</v>
      </c>
      <c r="C1212" s="109"/>
      <c r="D1212" s="93" t="str">
        <f>IF(ISNUMBER(C1212),VLOOKUP(C1212,Approaches,2,0),"")</f>
        <v/>
      </c>
      <c r="E1212" s="83">
        <v>7</v>
      </c>
      <c r="F1212" s="16"/>
      <c r="G1212" s="17"/>
      <c r="H1212" s="110"/>
      <c r="I1212" s="19"/>
      <c r="J1212" s="17"/>
      <c r="K1212" s="94"/>
      <c r="L1212" s="89"/>
      <c r="M1212" s="16"/>
    </row>
    <row r="1213" spans="1:13">
      <c r="B1213" s="95" t="s">
        <v>355</v>
      </c>
      <c r="C1213" s="109"/>
      <c r="D1213" s="93" t="str">
        <f>IF(ISNUMBER(C1213),VLOOKUP(C1213,Approaches,2,0),"")</f>
        <v/>
      </c>
      <c r="E1213" s="83">
        <v>8</v>
      </c>
      <c r="F1213" s="16"/>
      <c r="G1213" s="17"/>
      <c r="H1213" s="110"/>
      <c r="I1213" s="19"/>
      <c r="J1213" s="17"/>
      <c r="K1213" s="94"/>
      <c r="L1213" s="89"/>
      <c r="M1213" s="16"/>
    </row>
    <row r="1214" spans="1:13">
      <c r="B1214" s="95" t="s">
        <v>355</v>
      </c>
      <c r="C1214" s="109"/>
      <c r="D1214" s="97" t="str">
        <f>IF(ISNUMBER(C1214),VLOOKUP(C1214,Approaches,2,0),"")</f>
        <v/>
      </c>
      <c r="E1214" s="83">
        <v>9</v>
      </c>
      <c r="F1214" s="16"/>
      <c r="G1214" s="17"/>
      <c r="H1214" s="110"/>
      <c r="I1214" s="19"/>
      <c r="J1214" s="17"/>
      <c r="K1214" s="94"/>
      <c r="L1214" s="89"/>
      <c r="M1214" s="16"/>
    </row>
    <row r="1215" spans="1:13" ht="14.25" thickBot="1">
      <c r="B1215" s="98"/>
      <c r="C1215" s="98"/>
      <c r="D1215" s="93"/>
      <c r="E1215" s="83">
        <v>10</v>
      </c>
      <c r="F1215" s="16"/>
      <c r="G1215" s="17"/>
      <c r="H1215" s="110"/>
      <c r="I1215" s="20"/>
      <c r="J1215" s="17"/>
      <c r="K1215" s="94"/>
      <c r="L1215" s="89"/>
      <c r="M1215" s="16"/>
    </row>
    <row r="1216" spans="1:13" ht="14.25" thickBot="1">
      <c r="A1216" s="79" t="str">
        <f>IF(B1216="Code",1+MAX(A$5:A1210),"")</f>
        <v/>
      </c>
      <c r="B1216" s="99"/>
      <c r="C1216" s="99"/>
      <c r="D1216" s="99"/>
      <c r="E1216" s="100"/>
      <c r="F1216" s="101"/>
      <c r="G1216" s="99" t="s">
        <v>259</v>
      </c>
      <c r="H1216" s="102">
        <f>B1206</f>
        <v>1112211</v>
      </c>
      <c r="I1216" s="111"/>
      <c r="J1216" s="100" t="s">
        <v>317</v>
      </c>
      <c r="K1216" s="100"/>
      <c r="L1216" s="100"/>
      <c r="M1216" s="100"/>
    </row>
    <row r="1217" spans="1:13" ht="14.25" thickBot="1">
      <c r="A1217" s="79">
        <f>IF(B1217="Code",1+MAX(A$5:A1216),"")</f>
        <v>102</v>
      </c>
      <c r="B1217" s="80" t="s">
        <v>254</v>
      </c>
      <c r="C1217" s="80"/>
      <c r="D1217" s="81" t="s">
        <v>255</v>
      </c>
      <c r="E1217" s="193"/>
      <c r="F1217" s="81" t="s">
        <v>256</v>
      </c>
      <c r="G1217" s="81" t="s">
        <v>257</v>
      </c>
      <c r="H1217" s="82" t="s">
        <v>253</v>
      </c>
      <c r="I1217" s="82" t="s">
        <v>258</v>
      </c>
      <c r="J1217" s="82" t="s">
        <v>316</v>
      </c>
      <c r="K1217" s="83"/>
      <c r="L1217" s="84" t="str">
        <f>IF(AND(ISNUMBER(I1228),ISNUMBER(H1228)),"OK","")</f>
        <v/>
      </c>
      <c r="M1217" s="194"/>
    </row>
    <row r="1218" spans="1:13">
      <c r="A1218" s="79" t="str">
        <f>IF(B1218="Code",1+MAX(A$5:A1217),"")</f>
        <v/>
      </c>
      <c r="B1218" s="87">
        <f>VLOOKUP(A1217,BasicHeadings,2,0)</f>
        <v>1112311</v>
      </c>
      <c r="C1218" s="88"/>
      <c r="D1218" s="87" t="str">
        <f>VLOOKUP(B1218,Step1EN,2,0)</f>
        <v>Jewellery, clocks and watches</v>
      </c>
      <c r="E1218" s="83">
        <v>1</v>
      </c>
      <c r="F1218" s="16" t="str">
        <f>"Expenditure Value for "&amp;LatestYear</f>
        <v>Expenditure Value for 2009</v>
      </c>
      <c r="G1218" s="16" t="s">
        <v>331</v>
      </c>
      <c r="H1218" s="17">
        <f>LatestYear</f>
        <v>2009</v>
      </c>
      <c r="I1218" s="17">
        <f>VLOOKUP(B1218,LastYearEstimates,3,0)</f>
        <v>0</v>
      </c>
      <c r="J1218" s="17" t="str">
        <f>Currency_Unit</f>
        <v>Ficty</v>
      </c>
      <c r="K1218" s="83"/>
      <c r="L1218" s="89"/>
      <c r="M1218" s="16"/>
    </row>
    <row r="1219" spans="1:13">
      <c r="A1219" s="79" t="str">
        <f>IF(B1219="Code",1+MAX(A$5:A1218),"")</f>
        <v/>
      </c>
      <c r="B1219" s="90"/>
      <c r="C1219" s="91" t="s">
        <v>307</v>
      </c>
      <c r="D1219" s="90"/>
      <c r="E1219" s="83">
        <v>2</v>
      </c>
      <c r="F1219" s="16"/>
      <c r="G1219" s="16"/>
      <c r="H1219" s="17"/>
      <c r="I1219" s="17"/>
      <c r="J1219" s="17" t="s">
        <v>317</v>
      </c>
      <c r="K1219" s="83"/>
      <c r="L1219" s="89"/>
      <c r="M1219" s="16"/>
    </row>
    <row r="1220" spans="1:13" ht="13.5" customHeight="1">
      <c r="A1220" s="79" t="str">
        <f>IF(B1220="Code",1+MAX(A$5:A1219),"")</f>
        <v/>
      </c>
      <c r="B1220" s="92"/>
      <c r="C1220" s="211" t="s">
        <v>356</v>
      </c>
      <c r="D1220" s="212"/>
      <c r="E1220" s="83">
        <v>3</v>
      </c>
      <c r="F1220" s="16"/>
      <c r="G1220" s="16"/>
      <c r="H1220" s="17"/>
      <c r="I1220" s="18"/>
      <c r="J1220" s="17" t="s">
        <v>317</v>
      </c>
      <c r="K1220" s="83"/>
      <c r="L1220" s="89"/>
      <c r="M1220" s="16"/>
    </row>
    <row r="1221" spans="1:13">
      <c r="A1221" s="79" t="str">
        <f>IF(B1221="Code",1+MAX(A$5:A1220),"")</f>
        <v/>
      </c>
      <c r="B1221" s="93"/>
      <c r="C1221" s="213"/>
      <c r="D1221" s="214"/>
      <c r="E1221" s="83">
        <v>4</v>
      </c>
      <c r="F1221" s="16"/>
      <c r="G1221" s="16"/>
      <c r="H1221" s="17"/>
      <c r="I1221" s="17"/>
      <c r="J1221" s="17" t="s">
        <v>317</v>
      </c>
      <c r="K1221" s="83"/>
      <c r="L1221" s="89"/>
      <c r="M1221" s="16"/>
    </row>
    <row r="1222" spans="1:13">
      <c r="A1222" s="79" t="str">
        <f>IF(B1222="Code",1+MAX(A$5:A1221),"")</f>
        <v/>
      </c>
      <c r="B1222" s="95" t="s">
        <v>355</v>
      </c>
      <c r="C1222" s="109"/>
      <c r="D1222" s="96" t="str">
        <f>IF(ISNUMBER(C1222),VLOOKUP(C1222,Approaches,2,0),"")</f>
        <v/>
      </c>
      <c r="E1222" s="83">
        <v>5</v>
      </c>
      <c r="F1222" s="16"/>
      <c r="G1222" s="17"/>
      <c r="H1222" s="110"/>
      <c r="I1222" s="19"/>
      <c r="J1222" s="17" t="s">
        <v>317</v>
      </c>
      <c r="K1222" s="94"/>
      <c r="L1222" s="89"/>
      <c r="M1222" s="16"/>
    </row>
    <row r="1223" spans="1:13">
      <c r="B1223" s="95" t="s">
        <v>355</v>
      </c>
      <c r="C1223" s="109"/>
      <c r="D1223" s="93" t="str">
        <f>IF(ISNUMBER(C1223),VLOOKUP(C1223,Approaches,2,0),"")</f>
        <v/>
      </c>
      <c r="E1223" s="83">
        <v>6</v>
      </c>
      <c r="F1223" s="16"/>
      <c r="G1223" s="17"/>
      <c r="H1223" s="110"/>
      <c r="I1223" s="19"/>
      <c r="J1223" s="17"/>
      <c r="K1223" s="94"/>
      <c r="L1223" s="89"/>
      <c r="M1223" s="16"/>
    </row>
    <row r="1224" spans="1:13">
      <c r="B1224" s="95" t="s">
        <v>355</v>
      </c>
      <c r="C1224" s="109"/>
      <c r="D1224" s="93" t="str">
        <f>IF(ISNUMBER(C1224),VLOOKUP(C1224,Approaches,2,0),"")</f>
        <v/>
      </c>
      <c r="E1224" s="83">
        <v>7</v>
      </c>
      <c r="F1224" s="16"/>
      <c r="G1224" s="17"/>
      <c r="H1224" s="110"/>
      <c r="I1224" s="19"/>
      <c r="J1224" s="17"/>
      <c r="K1224" s="94"/>
      <c r="L1224" s="89"/>
      <c r="M1224" s="16"/>
    </row>
    <row r="1225" spans="1:13">
      <c r="B1225" s="95" t="s">
        <v>355</v>
      </c>
      <c r="C1225" s="109"/>
      <c r="D1225" s="93" t="str">
        <f>IF(ISNUMBER(C1225),VLOOKUP(C1225,Approaches,2,0),"")</f>
        <v/>
      </c>
      <c r="E1225" s="83">
        <v>8</v>
      </c>
      <c r="F1225" s="16"/>
      <c r="G1225" s="17"/>
      <c r="H1225" s="110"/>
      <c r="I1225" s="19"/>
      <c r="J1225" s="17"/>
      <c r="K1225" s="94"/>
      <c r="L1225" s="89"/>
      <c r="M1225" s="16"/>
    </row>
    <row r="1226" spans="1:13">
      <c r="B1226" s="95" t="s">
        <v>355</v>
      </c>
      <c r="C1226" s="109"/>
      <c r="D1226" s="97" t="str">
        <f>IF(ISNUMBER(C1226),VLOOKUP(C1226,Approaches,2,0),"")</f>
        <v/>
      </c>
      <c r="E1226" s="83">
        <v>9</v>
      </c>
      <c r="F1226" s="16"/>
      <c r="G1226" s="17"/>
      <c r="H1226" s="110"/>
      <c r="I1226" s="19"/>
      <c r="J1226" s="17"/>
      <c r="K1226" s="94"/>
      <c r="L1226" s="89"/>
      <c r="M1226" s="16"/>
    </row>
    <row r="1227" spans="1:13" ht="14.25" thickBot="1">
      <c r="B1227" s="98"/>
      <c r="C1227" s="98"/>
      <c r="D1227" s="93"/>
      <c r="E1227" s="83">
        <v>10</v>
      </c>
      <c r="F1227" s="16"/>
      <c r="G1227" s="17"/>
      <c r="H1227" s="110"/>
      <c r="I1227" s="20"/>
      <c r="J1227" s="17"/>
      <c r="K1227" s="94"/>
      <c r="L1227" s="89"/>
      <c r="M1227" s="16"/>
    </row>
    <row r="1228" spans="1:13" ht="14.25" thickBot="1">
      <c r="A1228" s="79" t="str">
        <f>IF(B1228="Code",1+MAX(A$5:A1222),"")</f>
        <v/>
      </c>
      <c r="B1228" s="99"/>
      <c r="C1228" s="99"/>
      <c r="D1228" s="99"/>
      <c r="E1228" s="100"/>
      <c r="F1228" s="101"/>
      <c r="G1228" s="99" t="s">
        <v>259</v>
      </c>
      <c r="H1228" s="102">
        <f>B1218</f>
        <v>1112311</v>
      </c>
      <c r="I1228" s="111"/>
      <c r="J1228" s="100" t="s">
        <v>317</v>
      </c>
      <c r="K1228" s="100"/>
      <c r="L1228" s="100"/>
      <c r="M1228" s="100"/>
    </row>
    <row r="1229" spans="1:13" ht="14.25" thickBot="1">
      <c r="A1229" s="79">
        <f>IF(B1229="Code",1+MAX(A$5:A1228),"")</f>
        <v>103</v>
      </c>
      <c r="B1229" s="80" t="s">
        <v>254</v>
      </c>
      <c r="C1229" s="80"/>
      <c r="D1229" s="81" t="s">
        <v>255</v>
      </c>
      <c r="E1229" s="193"/>
      <c r="F1229" s="81" t="s">
        <v>256</v>
      </c>
      <c r="G1229" s="81" t="s">
        <v>257</v>
      </c>
      <c r="H1229" s="82" t="s">
        <v>253</v>
      </c>
      <c r="I1229" s="82" t="s">
        <v>258</v>
      </c>
      <c r="J1229" s="82" t="s">
        <v>316</v>
      </c>
      <c r="K1229" s="83"/>
      <c r="L1229" s="84" t="str">
        <f>IF(AND(ISNUMBER(I1240),ISNUMBER(H1240)),"OK","")</f>
        <v/>
      </c>
      <c r="M1229" s="194"/>
    </row>
    <row r="1230" spans="1:13">
      <c r="A1230" s="79" t="str">
        <f>IF(B1230="Code",1+MAX(A$5:A1229),"")</f>
        <v/>
      </c>
      <c r="B1230" s="87">
        <f>VLOOKUP(A1229,BasicHeadings,2,0)</f>
        <v>1112321</v>
      </c>
      <c r="C1230" s="88"/>
      <c r="D1230" s="87" t="str">
        <f>VLOOKUP(B1230,Step1EN,2,0)</f>
        <v>Other personal effects</v>
      </c>
      <c r="E1230" s="83">
        <v>1</v>
      </c>
      <c r="F1230" s="16" t="str">
        <f>"Expenditure Value for "&amp;LatestYear</f>
        <v>Expenditure Value for 2009</v>
      </c>
      <c r="G1230" s="16" t="s">
        <v>331</v>
      </c>
      <c r="H1230" s="17">
        <f>LatestYear</f>
        <v>2009</v>
      </c>
      <c r="I1230" s="17">
        <f>VLOOKUP(B1230,LastYearEstimates,3,0)</f>
        <v>0</v>
      </c>
      <c r="J1230" s="17" t="str">
        <f>Currency_Unit</f>
        <v>Ficty</v>
      </c>
      <c r="K1230" s="83"/>
      <c r="L1230" s="89"/>
      <c r="M1230" s="16"/>
    </row>
    <row r="1231" spans="1:13">
      <c r="A1231" s="79" t="str">
        <f>IF(B1231="Code",1+MAX(A$5:A1230),"")</f>
        <v/>
      </c>
      <c r="B1231" s="90"/>
      <c r="C1231" s="91" t="s">
        <v>307</v>
      </c>
      <c r="D1231" s="90"/>
      <c r="E1231" s="83">
        <v>2</v>
      </c>
      <c r="F1231" s="16"/>
      <c r="G1231" s="16"/>
      <c r="H1231" s="17"/>
      <c r="I1231" s="17"/>
      <c r="J1231" s="17" t="s">
        <v>317</v>
      </c>
      <c r="K1231" s="83"/>
      <c r="L1231" s="89"/>
      <c r="M1231" s="16"/>
    </row>
    <row r="1232" spans="1:13" ht="13.5" customHeight="1">
      <c r="A1232" s="79" t="str">
        <f>IF(B1232="Code",1+MAX(A$5:A1231),"")</f>
        <v/>
      </c>
      <c r="B1232" s="92"/>
      <c r="C1232" s="211" t="s">
        <v>356</v>
      </c>
      <c r="D1232" s="212"/>
      <c r="E1232" s="83">
        <v>3</v>
      </c>
      <c r="F1232" s="16"/>
      <c r="G1232" s="16"/>
      <c r="H1232" s="17"/>
      <c r="I1232" s="18"/>
      <c r="J1232" s="17" t="s">
        <v>317</v>
      </c>
      <c r="K1232" s="83"/>
      <c r="L1232" s="89"/>
      <c r="M1232" s="16"/>
    </row>
    <row r="1233" spans="1:13">
      <c r="A1233" s="79" t="str">
        <f>IF(B1233="Code",1+MAX(A$5:A1232),"")</f>
        <v/>
      </c>
      <c r="B1233" s="93"/>
      <c r="C1233" s="213"/>
      <c r="D1233" s="214"/>
      <c r="E1233" s="83">
        <v>4</v>
      </c>
      <c r="F1233" s="16"/>
      <c r="G1233" s="16"/>
      <c r="H1233" s="17"/>
      <c r="I1233" s="17"/>
      <c r="J1233" s="17" t="s">
        <v>317</v>
      </c>
      <c r="K1233" s="83"/>
      <c r="L1233" s="89"/>
      <c r="M1233" s="16"/>
    </row>
    <row r="1234" spans="1:13">
      <c r="A1234" s="79" t="str">
        <f>IF(B1234="Code",1+MAX(A$5:A1233),"")</f>
        <v/>
      </c>
      <c r="B1234" s="95" t="s">
        <v>355</v>
      </c>
      <c r="C1234" s="109"/>
      <c r="D1234" s="96" t="str">
        <f>IF(ISNUMBER(C1234),VLOOKUP(C1234,Approaches,2,0),"")</f>
        <v/>
      </c>
      <c r="E1234" s="83">
        <v>5</v>
      </c>
      <c r="F1234" s="16"/>
      <c r="G1234" s="17"/>
      <c r="H1234" s="110"/>
      <c r="I1234" s="19"/>
      <c r="J1234" s="17" t="s">
        <v>317</v>
      </c>
      <c r="K1234" s="94"/>
      <c r="L1234" s="89"/>
      <c r="M1234" s="16"/>
    </row>
    <row r="1235" spans="1:13">
      <c r="B1235" s="95" t="s">
        <v>355</v>
      </c>
      <c r="C1235" s="109"/>
      <c r="D1235" s="93" t="str">
        <f>IF(ISNUMBER(C1235),VLOOKUP(C1235,Approaches,2,0),"")</f>
        <v/>
      </c>
      <c r="E1235" s="83">
        <v>6</v>
      </c>
      <c r="F1235" s="16"/>
      <c r="G1235" s="17"/>
      <c r="H1235" s="110"/>
      <c r="I1235" s="19"/>
      <c r="J1235" s="17"/>
      <c r="K1235" s="94"/>
      <c r="L1235" s="89"/>
      <c r="M1235" s="16"/>
    </row>
    <row r="1236" spans="1:13">
      <c r="B1236" s="95" t="s">
        <v>355</v>
      </c>
      <c r="C1236" s="109"/>
      <c r="D1236" s="93" t="str">
        <f>IF(ISNUMBER(C1236),VLOOKUP(C1236,Approaches,2,0),"")</f>
        <v/>
      </c>
      <c r="E1236" s="83">
        <v>7</v>
      </c>
      <c r="F1236" s="16"/>
      <c r="G1236" s="17"/>
      <c r="H1236" s="110"/>
      <c r="I1236" s="19"/>
      <c r="J1236" s="17"/>
      <c r="K1236" s="94"/>
      <c r="L1236" s="89"/>
      <c r="M1236" s="16"/>
    </row>
    <row r="1237" spans="1:13">
      <c r="B1237" s="95" t="s">
        <v>355</v>
      </c>
      <c r="C1237" s="109"/>
      <c r="D1237" s="93" t="str">
        <f>IF(ISNUMBER(C1237),VLOOKUP(C1237,Approaches,2,0),"")</f>
        <v/>
      </c>
      <c r="E1237" s="83">
        <v>8</v>
      </c>
      <c r="F1237" s="16"/>
      <c r="G1237" s="17"/>
      <c r="H1237" s="110"/>
      <c r="I1237" s="19"/>
      <c r="J1237" s="17"/>
      <c r="K1237" s="94"/>
      <c r="L1237" s="89"/>
      <c r="M1237" s="16"/>
    </row>
    <row r="1238" spans="1:13">
      <c r="B1238" s="95" t="s">
        <v>355</v>
      </c>
      <c r="C1238" s="109"/>
      <c r="D1238" s="97" t="str">
        <f>IF(ISNUMBER(C1238),VLOOKUP(C1238,Approaches,2,0),"")</f>
        <v/>
      </c>
      <c r="E1238" s="83">
        <v>9</v>
      </c>
      <c r="F1238" s="16"/>
      <c r="G1238" s="17"/>
      <c r="H1238" s="110"/>
      <c r="I1238" s="19"/>
      <c r="J1238" s="17"/>
      <c r="K1238" s="94"/>
      <c r="L1238" s="89"/>
      <c r="M1238" s="16"/>
    </row>
    <row r="1239" spans="1:13" ht="14.25" thickBot="1">
      <c r="B1239" s="98"/>
      <c r="C1239" s="98"/>
      <c r="D1239" s="93"/>
      <c r="E1239" s="83">
        <v>10</v>
      </c>
      <c r="F1239" s="16"/>
      <c r="G1239" s="17"/>
      <c r="H1239" s="110"/>
      <c r="I1239" s="20"/>
      <c r="J1239" s="17"/>
      <c r="K1239" s="94"/>
      <c r="L1239" s="89"/>
      <c r="M1239" s="16"/>
    </row>
    <row r="1240" spans="1:13" ht="14.25" thickBot="1">
      <c r="A1240" s="79" t="str">
        <f>IF(B1240="Code",1+MAX(A$5:A1234),"")</f>
        <v/>
      </c>
      <c r="B1240" s="99"/>
      <c r="C1240" s="99"/>
      <c r="D1240" s="99"/>
      <c r="E1240" s="100"/>
      <c r="F1240" s="101"/>
      <c r="G1240" s="99" t="s">
        <v>259</v>
      </c>
      <c r="H1240" s="102">
        <f>B1230</f>
        <v>1112321</v>
      </c>
      <c r="I1240" s="111"/>
      <c r="J1240" s="100" t="s">
        <v>317</v>
      </c>
      <c r="K1240" s="100"/>
      <c r="L1240" s="100"/>
      <c r="M1240" s="100"/>
    </row>
    <row r="1241" spans="1:13" ht="14.25" thickBot="1">
      <c r="A1241" s="79">
        <f>IF(B1241="Code",1+MAX(A$5:A1240),"")</f>
        <v>104</v>
      </c>
      <c r="B1241" s="80" t="s">
        <v>254</v>
      </c>
      <c r="C1241" s="80"/>
      <c r="D1241" s="81" t="s">
        <v>255</v>
      </c>
      <c r="E1241" s="193"/>
      <c r="F1241" s="81" t="s">
        <v>256</v>
      </c>
      <c r="G1241" s="81" t="s">
        <v>257</v>
      </c>
      <c r="H1241" s="82" t="s">
        <v>253</v>
      </c>
      <c r="I1241" s="82" t="s">
        <v>258</v>
      </c>
      <c r="J1241" s="82" t="s">
        <v>316</v>
      </c>
      <c r="K1241" s="83"/>
      <c r="L1241" s="84" t="str">
        <f>IF(AND(ISNUMBER(I1252),ISNUMBER(H1252)),"OK","")</f>
        <v/>
      </c>
      <c r="M1241" s="194"/>
    </row>
    <row r="1242" spans="1:13">
      <c r="A1242" s="79" t="str">
        <f>IF(B1242="Code",1+MAX(A$5:A1241),"")</f>
        <v/>
      </c>
      <c r="B1242" s="87">
        <f>VLOOKUP(A1241,BasicHeadings,2,0)</f>
        <v>1112411</v>
      </c>
      <c r="C1242" s="88"/>
      <c r="D1242" s="87" t="str">
        <f>VLOOKUP(B1242,Step1EN,2,0)</f>
        <v>Social protection</v>
      </c>
      <c r="E1242" s="83">
        <v>1</v>
      </c>
      <c r="F1242" s="16" t="str">
        <f>"Expenditure Value for "&amp;LatestYear</f>
        <v>Expenditure Value for 2009</v>
      </c>
      <c r="G1242" s="16" t="s">
        <v>331</v>
      </c>
      <c r="H1242" s="17">
        <f>LatestYear</f>
        <v>2009</v>
      </c>
      <c r="I1242" s="17">
        <f>VLOOKUP(B1242,LastYearEstimates,3,0)</f>
        <v>0</v>
      </c>
      <c r="J1242" s="17" t="str">
        <f>Currency_Unit</f>
        <v>Ficty</v>
      </c>
      <c r="K1242" s="83"/>
      <c r="L1242" s="89"/>
      <c r="M1242" s="16"/>
    </row>
    <row r="1243" spans="1:13">
      <c r="A1243" s="79" t="str">
        <f>IF(B1243="Code",1+MAX(A$5:A1242),"")</f>
        <v/>
      </c>
      <c r="B1243" s="90"/>
      <c r="C1243" s="91" t="s">
        <v>307</v>
      </c>
      <c r="D1243" s="90"/>
      <c r="E1243" s="83">
        <v>2</v>
      </c>
      <c r="F1243" s="16"/>
      <c r="G1243" s="16"/>
      <c r="H1243" s="17"/>
      <c r="I1243" s="17"/>
      <c r="J1243" s="17" t="s">
        <v>317</v>
      </c>
      <c r="K1243" s="83"/>
      <c r="L1243" s="89"/>
      <c r="M1243" s="16"/>
    </row>
    <row r="1244" spans="1:13" ht="13.5" customHeight="1">
      <c r="A1244" s="79" t="str">
        <f>IF(B1244="Code",1+MAX(A$5:A1243),"")</f>
        <v/>
      </c>
      <c r="B1244" s="92"/>
      <c r="C1244" s="211" t="s">
        <v>356</v>
      </c>
      <c r="D1244" s="212"/>
      <c r="E1244" s="83">
        <v>3</v>
      </c>
      <c r="F1244" s="16"/>
      <c r="G1244" s="16"/>
      <c r="H1244" s="17"/>
      <c r="I1244" s="18"/>
      <c r="J1244" s="17" t="s">
        <v>317</v>
      </c>
      <c r="K1244" s="83"/>
      <c r="L1244" s="89"/>
      <c r="M1244" s="16"/>
    </row>
    <row r="1245" spans="1:13">
      <c r="A1245" s="79" t="str">
        <f>IF(B1245="Code",1+MAX(A$5:A1244),"")</f>
        <v/>
      </c>
      <c r="B1245" s="93"/>
      <c r="C1245" s="213"/>
      <c r="D1245" s="214"/>
      <c r="E1245" s="83">
        <v>4</v>
      </c>
      <c r="F1245" s="16"/>
      <c r="G1245" s="16"/>
      <c r="H1245" s="17"/>
      <c r="I1245" s="17"/>
      <c r="J1245" s="17" t="s">
        <v>317</v>
      </c>
      <c r="K1245" s="83"/>
      <c r="L1245" s="89"/>
      <c r="M1245" s="16"/>
    </row>
    <row r="1246" spans="1:13">
      <c r="A1246" s="79" t="str">
        <f>IF(B1246="Code",1+MAX(A$5:A1245),"")</f>
        <v/>
      </c>
      <c r="B1246" s="95" t="s">
        <v>355</v>
      </c>
      <c r="C1246" s="109"/>
      <c r="D1246" s="96" t="str">
        <f>IF(ISNUMBER(C1246),VLOOKUP(C1246,Approaches,2,0),"")</f>
        <v/>
      </c>
      <c r="E1246" s="83">
        <v>5</v>
      </c>
      <c r="F1246" s="16"/>
      <c r="G1246" s="17"/>
      <c r="H1246" s="110"/>
      <c r="I1246" s="19"/>
      <c r="J1246" s="17" t="s">
        <v>317</v>
      </c>
      <c r="K1246" s="94"/>
      <c r="L1246" s="89"/>
      <c r="M1246" s="16"/>
    </row>
    <row r="1247" spans="1:13">
      <c r="B1247" s="95" t="s">
        <v>355</v>
      </c>
      <c r="C1247" s="109"/>
      <c r="D1247" s="93" t="str">
        <f>IF(ISNUMBER(C1247),VLOOKUP(C1247,Approaches,2,0),"")</f>
        <v/>
      </c>
      <c r="E1247" s="83">
        <v>6</v>
      </c>
      <c r="F1247" s="16"/>
      <c r="G1247" s="17"/>
      <c r="H1247" s="110"/>
      <c r="I1247" s="19"/>
      <c r="J1247" s="17"/>
      <c r="K1247" s="94"/>
      <c r="L1247" s="89"/>
      <c r="M1247" s="16"/>
    </row>
    <row r="1248" spans="1:13">
      <c r="B1248" s="95" t="s">
        <v>355</v>
      </c>
      <c r="C1248" s="109"/>
      <c r="D1248" s="93" t="str">
        <f>IF(ISNUMBER(C1248),VLOOKUP(C1248,Approaches,2,0),"")</f>
        <v/>
      </c>
      <c r="E1248" s="83">
        <v>7</v>
      </c>
      <c r="F1248" s="16"/>
      <c r="G1248" s="17"/>
      <c r="H1248" s="110"/>
      <c r="I1248" s="19"/>
      <c r="J1248" s="17"/>
      <c r="K1248" s="94"/>
      <c r="L1248" s="89"/>
      <c r="M1248" s="16"/>
    </row>
    <row r="1249" spans="1:13">
      <c r="B1249" s="95" t="s">
        <v>355</v>
      </c>
      <c r="C1249" s="109"/>
      <c r="D1249" s="93" t="str">
        <f>IF(ISNUMBER(C1249),VLOOKUP(C1249,Approaches,2,0),"")</f>
        <v/>
      </c>
      <c r="E1249" s="83">
        <v>8</v>
      </c>
      <c r="F1249" s="16"/>
      <c r="G1249" s="17"/>
      <c r="H1249" s="110"/>
      <c r="I1249" s="19"/>
      <c r="J1249" s="17"/>
      <c r="K1249" s="94"/>
      <c r="L1249" s="89"/>
      <c r="M1249" s="16"/>
    </row>
    <row r="1250" spans="1:13">
      <c r="B1250" s="95" t="s">
        <v>355</v>
      </c>
      <c r="C1250" s="109"/>
      <c r="D1250" s="97" t="str">
        <f>IF(ISNUMBER(C1250),VLOOKUP(C1250,Approaches,2,0),"")</f>
        <v/>
      </c>
      <c r="E1250" s="83">
        <v>9</v>
      </c>
      <c r="F1250" s="16"/>
      <c r="G1250" s="17"/>
      <c r="H1250" s="110"/>
      <c r="I1250" s="19"/>
      <c r="J1250" s="17"/>
      <c r="K1250" s="94"/>
      <c r="L1250" s="89"/>
      <c r="M1250" s="16"/>
    </row>
    <row r="1251" spans="1:13" ht="14.25" thickBot="1">
      <c r="B1251" s="98"/>
      <c r="C1251" s="98"/>
      <c r="D1251" s="93"/>
      <c r="E1251" s="83">
        <v>10</v>
      </c>
      <c r="F1251" s="16"/>
      <c r="G1251" s="17"/>
      <c r="H1251" s="110"/>
      <c r="I1251" s="20"/>
      <c r="J1251" s="17"/>
      <c r="K1251" s="94"/>
      <c r="L1251" s="89"/>
      <c r="M1251" s="16"/>
    </row>
    <row r="1252" spans="1:13" ht="14.25" thickBot="1">
      <c r="A1252" s="79" t="str">
        <f>IF(B1252="Code",1+MAX(A$5:A1246),"")</f>
        <v/>
      </c>
      <c r="B1252" s="99"/>
      <c r="C1252" s="99"/>
      <c r="D1252" s="99"/>
      <c r="E1252" s="100"/>
      <c r="F1252" s="101"/>
      <c r="G1252" s="99" t="s">
        <v>259</v>
      </c>
      <c r="H1252" s="102">
        <f>B1242</f>
        <v>1112411</v>
      </c>
      <c r="I1252" s="111"/>
      <c r="J1252" s="100" t="s">
        <v>317</v>
      </c>
      <c r="K1252" s="100"/>
      <c r="L1252" s="100"/>
      <c r="M1252" s="100"/>
    </row>
    <row r="1253" spans="1:13" ht="14.25" thickBot="1">
      <c r="A1253" s="79">
        <f>IF(B1253="Code",1+MAX(A$5:A1252),"")</f>
        <v>105</v>
      </c>
      <c r="B1253" s="80" t="s">
        <v>254</v>
      </c>
      <c r="C1253" s="80"/>
      <c r="D1253" s="81" t="s">
        <v>255</v>
      </c>
      <c r="E1253" s="193"/>
      <c r="F1253" s="81" t="s">
        <v>256</v>
      </c>
      <c r="G1253" s="81" t="s">
        <v>257</v>
      </c>
      <c r="H1253" s="82" t="s">
        <v>253</v>
      </c>
      <c r="I1253" s="82" t="s">
        <v>258</v>
      </c>
      <c r="J1253" s="82" t="s">
        <v>316</v>
      </c>
      <c r="K1253" s="83"/>
      <c r="L1253" s="84" t="str">
        <f>IF(AND(ISNUMBER(I1264),ISNUMBER(H1264)),"OK","")</f>
        <v/>
      </c>
      <c r="M1253" s="194"/>
    </row>
    <row r="1254" spans="1:13">
      <c r="A1254" s="79" t="str">
        <f>IF(B1254="Code",1+MAX(A$5:A1253),"")</f>
        <v/>
      </c>
      <c r="B1254" s="87">
        <f>VLOOKUP(A1253,BasicHeadings,2,0)</f>
        <v>1112511</v>
      </c>
      <c r="C1254" s="88"/>
      <c r="D1254" s="87" t="str">
        <f>VLOOKUP(B1254,Step1EN,2,0)</f>
        <v>Insurance</v>
      </c>
      <c r="E1254" s="83">
        <v>1</v>
      </c>
      <c r="F1254" s="16" t="str">
        <f>"Expenditure Value for "&amp;LatestYear</f>
        <v>Expenditure Value for 2009</v>
      </c>
      <c r="G1254" s="16" t="s">
        <v>331</v>
      </c>
      <c r="H1254" s="17">
        <f>LatestYear</f>
        <v>2009</v>
      </c>
      <c r="I1254" s="17">
        <f>VLOOKUP(B1254,LastYearEstimates,3,0)</f>
        <v>0</v>
      </c>
      <c r="J1254" s="17" t="str">
        <f>Currency_Unit</f>
        <v>Ficty</v>
      </c>
      <c r="K1254" s="83"/>
      <c r="L1254" s="89"/>
      <c r="M1254" s="16"/>
    </row>
    <row r="1255" spans="1:13">
      <c r="A1255" s="79" t="str">
        <f>IF(B1255="Code",1+MAX(A$5:A1254),"")</f>
        <v/>
      </c>
      <c r="B1255" s="90"/>
      <c r="C1255" s="91" t="s">
        <v>307</v>
      </c>
      <c r="D1255" s="90"/>
      <c r="E1255" s="83">
        <v>2</v>
      </c>
      <c r="F1255" s="16"/>
      <c r="G1255" s="16"/>
      <c r="H1255" s="17"/>
      <c r="I1255" s="17"/>
      <c r="J1255" s="17" t="s">
        <v>317</v>
      </c>
      <c r="K1255" s="83"/>
      <c r="L1255" s="89"/>
      <c r="M1255" s="16"/>
    </row>
    <row r="1256" spans="1:13" ht="13.5" customHeight="1">
      <c r="A1256" s="79" t="str">
        <f>IF(B1256="Code",1+MAX(A$5:A1255),"")</f>
        <v/>
      </c>
      <c r="B1256" s="92"/>
      <c r="C1256" s="211" t="s">
        <v>356</v>
      </c>
      <c r="D1256" s="212"/>
      <c r="E1256" s="83">
        <v>3</v>
      </c>
      <c r="F1256" s="16"/>
      <c r="G1256" s="16"/>
      <c r="H1256" s="17"/>
      <c r="I1256" s="18"/>
      <c r="J1256" s="17" t="s">
        <v>317</v>
      </c>
      <c r="K1256" s="83"/>
      <c r="L1256" s="89"/>
      <c r="M1256" s="16"/>
    </row>
    <row r="1257" spans="1:13">
      <c r="A1257" s="79" t="str">
        <f>IF(B1257="Code",1+MAX(A$5:A1256),"")</f>
        <v/>
      </c>
      <c r="B1257" s="93"/>
      <c r="C1257" s="213"/>
      <c r="D1257" s="214"/>
      <c r="E1257" s="83">
        <v>4</v>
      </c>
      <c r="F1257" s="16"/>
      <c r="G1257" s="16"/>
      <c r="H1257" s="17"/>
      <c r="I1257" s="17"/>
      <c r="J1257" s="17" t="s">
        <v>317</v>
      </c>
      <c r="K1257" s="83"/>
      <c r="L1257" s="89"/>
      <c r="M1257" s="16"/>
    </row>
    <row r="1258" spans="1:13">
      <c r="A1258" s="79" t="str">
        <f>IF(B1258="Code",1+MAX(A$5:A1257),"")</f>
        <v/>
      </c>
      <c r="B1258" s="95" t="s">
        <v>355</v>
      </c>
      <c r="C1258" s="109"/>
      <c r="D1258" s="96" t="str">
        <f>IF(ISNUMBER(C1258),VLOOKUP(C1258,Approaches,2,0),"")</f>
        <v/>
      </c>
      <c r="E1258" s="83">
        <v>5</v>
      </c>
      <c r="F1258" s="16"/>
      <c r="G1258" s="17"/>
      <c r="H1258" s="110"/>
      <c r="I1258" s="19"/>
      <c r="J1258" s="17" t="s">
        <v>317</v>
      </c>
      <c r="K1258" s="94"/>
      <c r="L1258" s="89"/>
      <c r="M1258" s="16"/>
    </row>
    <row r="1259" spans="1:13">
      <c r="B1259" s="95" t="s">
        <v>355</v>
      </c>
      <c r="C1259" s="109"/>
      <c r="D1259" s="93" t="str">
        <f>IF(ISNUMBER(C1259),VLOOKUP(C1259,Approaches,2,0),"")</f>
        <v/>
      </c>
      <c r="E1259" s="83">
        <v>6</v>
      </c>
      <c r="F1259" s="16"/>
      <c r="G1259" s="17"/>
      <c r="H1259" s="110"/>
      <c r="I1259" s="19"/>
      <c r="J1259" s="17"/>
      <c r="K1259" s="94"/>
      <c r="L1259" s="89"/>
      <c r="M1259" s="16"/>
    </row>
    <row r="1260" spans="1:13">
      <c r="B1260" s="95" t="s">
        <v>355</v>
      </c>
      <c r="C1260" s="109"/>
      <c r="D1260" s="93" t="str">
        <f>IF(ISNUMBER(C1260),VLOOKUP(C1260,Approaches,2,0),"")</f>
        <v/>
      </c>
      <c r="E1260" s="83">
        <v>7</v>
      </c>
      <c r="F1260" s="16"/>
      <c r="G1260" s="17"/>
      <c r="H1260" s="110"/>
      <c r="I1260" s="19"/>
      <c r="J1260" s="17"/>
      <c r="K1260" s="94"/>
      <c r="L1260" s="89"/>
      <c r="M1260" s="16"/>
    </row>
    <row r="1261" spans="1:13">
      <c r="B1261" s="95" t="s">
        <v>355</v>
      </c>
      <c r="C1261" s="109"/>
      <c r="D1261" s="93" t="str">
        <f>IF(ISNUMBER(C1261),VLOOKUP(C1261,Approaches,2,0),"")</f>
        <v/>
      </c>
      <c r="E1261" s="83">
        <v>8</v>
      </c>
      <c r="F1261" s="16"/>
      <c r="G1261" s="17"/>
      <c r="H1261" s="110"/>
      <c r="I1261" s="19"/>
      <c r="J1261" s="17"/>
      <c r="K1261" s="94"/>
      <c r="L1261" s="89"/>
      <c r="M1261" s="16"/>
    </row>
    <row r="1262" spans="1:13">
      <c r="B1262" s="95" t="s">
        <v>355</v>
      </c>
      <c r="C1262" s="109"/>
      <c r="D1262" s="97" t="str">
        <f>IF(ISNUMBER(C1262),VLOOKUP(C1262,Approaches,2,0),"")</f>
        <v/>
      </c>
      <c r="E1262" s="83">
        <v>9</v>
      </c>
      <c r="F1262" s="16"/>
      <c r="G1262" s="17"/>
      <c r="H1262" s="110"/>
      <c r="I1262" s="19"/>
      <c r="J1262" s="17"/>
      <c r="K1262" s="94"/>
      <c r="L1262" s="89"/>
      <c r="M1262" s="16"/>
    </row>
    <row r="1263" spans="1:13" ht="14.25" thickBot="1">
      <c r="B1263" s="98"/>
      <c r="C1263" s="98"/>
      <c r="D1263" s="93"/>
      <c r="E1263" s="83">
        <v>10</v>
      </c>
      <c r="F1263" s="16"/>
      <c r="G1263" s="17"/>
      <c r="H1263" s="110"/>
      <c r="I1263" s="20"/>
      <c r="J1263" s="17"/>
      <c r="K1263" s="94"/>
      <c r="L1263" s="89"/>
      <c r="M1263" s="16"/>
    </row>
    <row r="1264" spans="1:13" ht="14.25" thickBot="1">
      <c r="A1264" s="79" t="str">
        <f>IF(B1264="Code",1+MAX(A$5:A1258),"")</f>
        <v/>
      </c>
      <c r="B1264" s="99"/>
      <c r="C1264" s="99"/>
      <c r="D1264" s="99"/>
      <c r="E1264" s="100"/>
      <c r="F1264" s="101"/>
      <c r="G1264" s="99" t="s">
        <v>259</v>
      </c>
      <c r="H1264" s="102">
        <f>B1254</f>
        <v>1112511</v>
      </c>
      <c r="I1264" s="111"/>
      <c r="J1264" s="100" t="s">
        <v>317</v>
      </c>
      <c r="K1264" s="100"/>
      <c r="L1264" s="100"/>
      <c r="M1264" s="100"/>
    </row>
    <row r="1265" spans="1:13" ht="14.25" thickBot="1">
      <c r="A1265" s="79">
        <f>IF(B1265="Code",1+MAX(A$5:A1264),"")</f>
        <v>106</v>
      </c>
      <c r="B1265" s="80" t="s">
        <v>254</v>
      </c>
      <c r="C1265" s="80"/>
      <c r="D1265" s="81" t="s">
        <v>255</v>
      </c>
      <c r="E1265" s="193"/>
      <c r="F1265" s="81" t="s">
        <v>256</v>
      </c>
      <c r="G1265" s="81" t="s">
        <v>257</v>
      </c>
      <c r="H1265" s="82" t="s">
        <v>253</v>
      </c>
      <c r="I1265" s="82" t="s">
        <v>258</v>
      </c>
      <c r="J1265" s="82" t="s">
        <v>316</v>
      </c>
      <c r="K1265" s="83"/>
      <c r="L1265" s="84" t="str">
        <f>IF(AND(ISNUMBER(I1276),ISNUMBER(H1276)),"OK","")</f>
        <v/>
      </c>
      <c r="M1265" s="194"/>
    </row>
    <row r="1266" spans="1:13">
      <c r="A1266" s="79" t="str">
        <f>IF(B1266="Code",1+MAX(A$5:A1265),"")</f>
        <v/>
      </c>
      <c r="B1266" s="87">
        <f>VLOOKUP(A1265,BasicHeadings,2,0)</f>
        <v>1112611</v>
      </c>
      <c r="C1266" s="88"/>
      <c r="D1266" s="87" t="str">
        <f>VLOOKUP(B1266,Step1EN,2,0)</f>
        <v>Financial Intermediation Services Indirectly Measured (FISIM)</v>
      </c>
      <c r="E1266" s="83">
        <v>1</v>
      </c>
      <c r="F1266" s="16" t="str">
        <f>"Expenditure Value for "&amp;LatestYear</f>
        <v>Expenditure Value for 2009</v>
      </c>
      <c r="G1266" s="16" t="s">
        <v>331</v>
      </c>
      <c r="H1266" s="17">
        <f>LatestYear</f>
        <v>2009</v>
      </c>
      <c r="I1266" s="17">
        <f>VLOOKUP(B1266,LastYearEstimates,3,0)</f>
        <v>0</v>
      </c>
      <c r="J1266" s="17" t="str">
        <f>Currency_Unit</f>
        <v>Ficty</v>
      </c>
      <c r="K1266" s="83"/>
      <c r="L1266" s="89"/>
      <c r="M1266" s="16"/>
    </row>
    <row r="1267" spans="1:13">
      <c r="A1267" s="79" t="str">
        <f>IF(B1267="Code",1+MAX(A$5:A1266),"")</f>
        <v/>
      </c>
      <c r="B1267" s="90"/>
      <c r="C1267" s="91" t="s">
        <v>307</v>
      </c>
      <c r="D1267" s="90"/>
      <c r="E1267" s="83">
        <v>2</v>
      </c>
      <c r="F1267" s="16"/>
      <c r="G1267" s="16"/>
      <c r="H1267" s="17"/>
      <c r="I1267" s="17"/>
      <c r="J1267" s="17" t="s">
        <v>317</v>
      </c>
      <c r="K1267" s="83"/>
      <c r="L1267" s="89"/>
      <c r="M1267" s="16"/>
    </row>
    <row r="1268" spans="1:13" ht="13.5" customHeight="1">
      <c r="A1268" s="79" t="str">
        <f>IF(B1268="Code",1+MAX(A$5:A1267),"")</f>
        <v/>
      </c>
      <c r="B1268" s="92"/>
      <c r="C1268" s="211" t="s">
        <v>356</v>
      </c>
      <c r="D1268" s="212"/>
      <c r="E1268" s="83">
        <v>3</v>
      </c>
      <c r="F1268" s="16"/>
      <c r="G1268" s="16"/>
      <c r="H1268" s="17"/>
      <c r="I1268" s="18"/>
      <c r="J1268" s="17" t="s">
        <v>317</v>
      </c>
      <c r="K1268" s="83"/>
      <c r="L1268" s="89"/>
      <c r="M1268" s="16"/>
    </row>
    <row r="1269" spans="1:13">
      <c r="A1269" s="79" t="str">
        <f>IF(B1269="Code",1+MAX(A$5:A1268),"")</f>
        <v/>
      </c>
      <c r="B1269" s="93"/>
      <c r="C1269" s="213"/>
      <c r="D1269" s="214"/>
      <c r="E1269" s="83">
        <v>4</v>
      </c>
      <c r="F1269" s="16"/>
      <c r="G1269" s="16"/>
      <c r="H1269" s="17"/>
      <c r="I1269" s="17"/>
      <c r="J1269" s="17" t="s">
        <v>317</v>
      </c>
      <c r="K1269" s="83"/>
      <c r="L1269" s="89"/>
      <c r="M1269" s="16"/>
    </row>
    <row r="1270" spans="1:13">
      <c r="A1270" s="79" t="str">
        <f>IF(B1270="Code",1+MAX(A$5:A1269),"")</f>
        <v/>
      </c>
      <c r="B1270" s="95" t="s">
        <v>355</v>
      </c>
      <c r="C1270" s="109"/>
      <c r="D1270" s="96" t="str">
        <f>IF(ISNUMBER(C1270),VLOOKUP(C1270,Approaches,2,0),"")</f>
        <v/>
      </c>
      <c r="E1270" s="83">
        <v>5</v>
      </c>
      <c r="F1270" s="16"/>
      <c r="G1270" s="17"/>
      <c r="H1270" s="110"/>
      <c r="I1270" s="19"/>
      <c r="J1270" s="17" t="s">
        <v>317</v>
      </c>
      <c r="K1270" s="94"/>
      <c r="L1270" s="89"/>
      <c r="M1270" s="16"/>
    </row>
    <row r="1271" spans="1:13">
      <c r="B1271" s="95" t="s">
        <v>355</v>
      </c>
      <c r="C1271" s="109"/>
      <c r="D1271" s="93" t="str">
        <f>IF(ISNUMBER(C1271),VLOOKUP(C1271,Approaches,2,0),"")</f>
        <v/>
      </c>
      <c r="E1271" s="83">
        <v>6</v>
      </c>
      <c r="F1271" s="16"/>
      <c r="G1271" s="17"/>
      <c r="H1271" s="110"/>
      <c r="I1271" s="19"/>
      <c r="J1271" s="17"/>
      <c r="K1271" s="94"/>
      <c r="L1271" s="89"/>
      <c r="M1271" s="16"/>
    </row>
    <row r="1272" spans="1:13">
      <c r="B1272" s="95" t="s">
        <v>355</v>
      </c>
      <c r="C1272" s="109"/>
      <c r="D1272" s="93" t="str">
        <f>IF(ISNUMBER(C1272),VLOOKUP(C1272,Approaches,2,0),"")</f>
        <v/>
      </c>
      <c r="E1272" s="83">
        <v>7</v>
      </c>
      <c r="F1272" s="16"/>
      <c r="G1272" s="17"/>
      <c r="H1272" s="110"/>
      <c r="I1272" s="19"/>
      <c r="J1272" s="17"/>
      <c r="K1272" s="94"/>
      <c r="L1272" s="89"/>
      <c r="M1272" s="16"/>
    </row>
    <row r="1273" spans="1:13">
      <c r="B1273" s="95" t="s">
        <v>355</v>
      </c>
      <c r="C1273" s="109"/>
      <c r="D1273" s="93" t="str">
        <f>IF(ISNUMBER(C1273),VLOOKUP(C1273,Approaches,2,0),"")</f>
        <v/>
      </c>
      <c r="E1273" s="83">
        <v>8</v>
      </c>
      <c r="F1273" s="16"/>
      <c r="G1273" s="17"/>
      <c r="H1273" s="110"/>
      <c r="I1273" s="19"/>
      <c r="J1273" s="17"/>
      <c r="K1273" s="94"/>
      <c r="L1273" s="89"/>
      <c r="M1273" s="16"/>
    </row>
    <row r="1274" spans="1:13">
      <c r="B1274" s="95" t="s">
        <v>355</v>
      </c>
      <c r="C1274" s="109"/>
      <c r="D1274" s="97" t="str">
        <f>IF(ISNUMBER(C1274),VLOOKUP(C1274,Approaches,2,0),"")</f>
        <v/>
      </c>
      <c r="E1274" s="83">
        <v>9</v>
      </c>
      <c r="F1274" s="16"/>
      <c r="G1274" s="17"/>
      <c r="H1274" s="110"/>
      <c r="I1274" s="19"/>
      <c r="J1274" s="17"/>
      <c r="K1274" s="94"/>
      <c r="L1274" s="89"/>
      <c r="M1274" s="16"/>
    </row>
    <row r="1275" spans="1:13" ht="14.25" thickBot="1">
      <c r="B1275" s="98"/>
      <c r="C1275" s="98"/>
      <c r="D1275" s="93"/>
      <c r="E1275" s="83">
        <v>10</v>
      </c>
      <c r="F1275" s="16"/>
      <c r="G1275" s="17"/>
      <c r="H1275" s="110"/>
      <c r="I1275" s="20"/>
      <c r="J1275" s="17"/>
      <c r="K1275" s="94"/>
      <c r="L1275" s="89"/>
      <c r="M1275" s="16"/>
    </row>
    <row r="1276" spans="1:13" ht="14.25" thickBot="1">
      <c r="A1276" s="79" t="str">
        <f>IF(B1276="Code",1+MAX(A$5:A1270),"")</f>
        <v/>
      </c>
      <c r="B1276" s="99"/>
      <c r="C1276" s="99"/>
      <c r="D1276" s="99"/>
      <c r="E1276" s="100"/>
      <c r="F1276" s="101"/>
      <c r="G1276" s="99" t="s">
        <v>259</v>
      </c>
      <c r="H1276" s="102">
        <f>B1266</f>
        <v>1112611</v>
      </c>
      <c r="I1276" s="111"/>
      <c r="J1276" s="100" t="s">
        <v>317</v>
      </c>
      <c r="K1276" s="100"/>
      <c r="L1276" s="100"/>
      <c r="M1276" s="100"/>
    </row>
    <row r="1277" spans="1:13" ht="14.25" thickBot="1">
      <c r="A1277" s="79">
        <f>IF(B1277="Code",1+MAX(A$5:A1276),"")</f>
        <v>107</v>
      </c>
      <c r="B1277" s="80" t="s">
        <v>254</v>
      </c>
      <c r="C1277" s="80"/>
      <c r="D1277" s="81" t="s">
        <v>255</v>
      </c>
      <c r="E1277" s="193"/>
      <c r="F1277" s="81" t="s">
        <v>256</v>
      </c>
      <c r="G1277" s="81" t="s">
        <v>257</v>
      </c>
      <c r="H1277" s="82" t="s">
        <v>253</v>
      </c>
      <c r="I1277" s="82" t="s">
        <v>258</v>
      </c>
      <c r="J1277" s="82" t="s">
        <v>316</v>
      </c>
      <c r="K1277" s="83"/>
      <c r="L1277" s="84" t="str">
        <f>IF(AND(ISNUMBER(I1288),ISNUMBER(H1288)),"OK","")</f>
        <v/>
      </c>
      <c r="M1277" s="194"/>
    </row>
    <row r="1278" spans="1:13">
      <c r="A1278" s="79" t="str">
        <f>IF(B1278="Code",1+MAX(A$5:A1277),"")</f>
        <v/>
      </c>
      <c r="B1278" s="87">
        <f>VLOOKUP(A1277,BasicHeadings,2,0)</f>
        <v>1112621</v>
      </c>
      <c r="C1278" s="88"/>
      <c r="D1278" s="87" t="str">
        <f>VLOOKUP(B1278,Step1EN,2,0)</f>
        <v>Other financial services</v>
      </c>
      <c r="E1278" s="83">
        <v>1</v>
      </c>
      <c r="F1278" s="16" t="str">
        <f>"Expenditure Value for "&amp;LatestYear</f>
        <v>Expenditure Value for 2009</v>
      </c>
      <c r="G1278" s="16" t="s">
        <v>331</v>
      </c>
      <c r="H1278" s="17">
        <f>LatestYear</f>
        <v>2009</v>
      </c>
      <c r="I1278" s="17">
        <f>VLOOKUP(B1278,LastYearEstimates,3,0)</f>
        <v>0</v>
      </c>
      <c r="J1278" s="17" t="str">
        <f>Currency_Unit</f>
        <v>Ficty</v>
      </c>
      <c r="K1278" s="83"/>
      <c r="L1278" s="89"/>
      <c r="M1278" s="16"/>
    </row>
    <row r="1279" spans="1:13">
      <c r="A1279" s="79" t="str">
        <f>IF(B1279="Code",1+MAX(A$5:A1278),"")</f>
        <v/>
      </c>
      <c r="B1279" s="90"/>
      <c r="C1279" s="91" t="s">
        <v>307</v>
      </c>
      <c r="D1279" s="90"/>
      <c r="E1279" s="83">
        <v>2</v>
      </c>
      <c r="F1279" s="16"/>
      <c r="G1279" s="16"/>
      <c r="H1279" s="17"/>
      <c r="I1279" s="17"/>
      <c r="J1279" s="17" t="s">
        <v>317</v>
      </c>
      <c r="K1279" s="83"/>
      <c r="L1279" s="89"/>
      <c r="M1279" s="16"/>
    </row>
    <row r="1280" spans="1:13" ht="13.5" customHeight="1">
      <c r="A1280" s="79" t="str">
        <f>IF(B1280="Code",1+MAX(A$5:A1279),"")</f>
        <v/>
      </c>
      <c r="B1280" s="92"/>
      <c r="C1280" s="211" t="s">
        <v>356</v>
      </c>
      <c r="D1280" s="212"/>
      <c r="E1280" s="83">
        <v>3</v>
      </c>
      <c r="F1280" s="16"/>
      <c r="G1280" s="16"/>
      <c r="H1280" s="17"/>
      <c r="I1280" s="18"/>
      <c r="J1280" s="17" t="s">
        <v>317</v>
      </c>
      <c r="K1280" s="83"/>
      <c r="L1280" s="89"/>
      <c r="M1280" s="16"/>
    </row>
    <row r="1281" spans="1:13">
      <c r="A1281" s="79" t="str">
        <f>IF(B1281="Code",1+MAX(A$5:A1280),"")</f>
        <v/>
      </c>
      <c r="B1281" s="93"/>
      <c r="C1281" s="213"/>
      <c r="D1281" s="214"/>
      <c r="E1281" s="83">
        <v>4</v>
      </c>
      <c r="F1281" s="16"/>
      <c r="G1281" s="16"/>
      <c r="H1281" s="17"/>
      <c r="I1281" s="17"/>
      <c r="J1281" s="17" t="s">
        <v>317</v>
      </c>
      <c r="K1281" s="83"/>
      <c r="L1281" s="89"/>
      <c r="M1281" s="16"/>
    </row>
    <row r="1282" spans="1:13">
      <c r="A1282" s="79" t="str">
        <f>IF(B1282="Code",1+MAX(A$5:A1281),"")</f>
        <v/>
      </c>
      <c r="B1282" s="95" t="s">
        <v>355</v>
      </c>
      <c r="C1282" s="109"/>
      <c r="D1282" s="96" t="str">
        <f>IF(ISNUMBER(C1282),VLOOKUP(C1282,Approaches,2,0),"")</f>
        <v/>
      </c>
      <c r="E1282" s="83">
        <v>5</v>
      </c>
      <c r="F1282" s="16"/>
      <c r="G1282" s="17"/>
      <c r="H1282" s="110"/>
      <c r="I1282" s="19"/>
      <c r="J1282" s="17" t="s">
        <v>317</v>
      </c>
      <c r="K1282" s="94"/>
      <c r="L1282" s="89"/>
      <c r="M1282" s="16"/>
    </row>
    <row r="1283" spans="1:13">
      <c r="B1283" s="95" t="s">
        <v>355</v>
      </c>
      <c r="C1283" s="109"/>
      <c r="D1283" s="93" t="str">
        <f>IF(ISNUMBER(C1283),VLOOKUP(C1283,Approaches,2,0),"")</f>
        <v/>
      </c>
      <c r="E1283" s="83">
        <v>6</v>
      </c>
      <c r="F1283" s="16"/>
      <c r="G1283" s="17"/>
      <c r="H1283" s="110"/>
      <c r="I1283" s="19"/>
      <c r="J1283" s="17"/>
      <c r="K1283" s="94"/>
      <c r="L1283" s="89"/>
      <c r="M1283" s="16"/>
    </row>
    <row r="1284" spans="1:13">
      <c r="B1284" s="95" t="s">
        <v>355</v>
      </c>
      <c r="C1284" s="109"/>
      <c r="D1284" s="93" t="str">
        <f>IF(ISNUMBER(C1284),VLOOKUP(C1284,Approaches,2,0),"")</f>
        <v/>
      </c>
      <c r="E1284" s="83">
        <v>7</v>
      </c>
      <c r="F1284" s="16"/>
      <c r="G1284" s="17"/>
      <c r="H1284" s="110"/>
      <c r="I1284" s="19"/>
      <c r="J1284" s="17"/>
      <c r="K1284" s="94"/>
      <c r="L1284" s="89"/>
      <c r="M1284" s="16"/>
    </row>
    <row r="1285" spans="1:13">
      <c r="B1285" s="95" t="s">
        <v>355</v>
      </c>
      <c r="C1285" s="109"/>
      <c r="D1285" s="93" t="str">
        <f>IF(ISNUMBER(C1285),VLOOKUP(C1285,Approaches,2,0),"")</f>
        <v/>
      </c>
      <c r="E1285" s="83">
        <v>8</v>
      </c>
      <c r="F1285" s="16"/>
      <c r="G1285" s="17"/>
      <c r="H1285" s="110"/>
      <c r="I1285" s="19"/>
      <c r="J1285" s="17"/>
      <c r="K1285" s="94"/>
      <c r="L1285" s="89"/>
      <c r="M1285" s="16"/>
    </row>
    <row r="1286" spans="1:13">
      <c r="B1286" s="95" t="s">
        <v>355</v>
      </c>
      <c r="C1286" s="109"/>
      <c r="D1286" s="97" t="str">
        <f>IF(ISNUMBER(C1286),VLOOKUP(C1286,Approaches,2,0),"")</f>
        <v/>
      </c>
      <c r="E1286" s="83">
        <v>9</v>
      </c>
      <c r="F1286" s="16"/>
      <c r="G1286" s="17"/>
      <c r="H1286" s="110"/>
      <c r="I1286" s="19"/>
      <c r="J1286" s="17"/>
      <c r="K1286" s="94"/>
      <c r="L1286" s="89"/>
      <c r="M1286" s="16"/>
    </row>
    <row r="1287" spans="1:13" ht="14.25" thickBot="1">
      <c r="B1287" s="98"/>
      <c r="C1287" s="98"/>
      <c r="D1287" s="93"/>
      <c r="E1287" s="83">
        <v>10</v>
      </c>
      <c r="F1287" s="16"/>
      <c r="G1287" s="17"/>
      <c r="H1287" s="110"/>
      <c r="I1287" s="20"/>
      <c r="J1287" s="17"/>
      <c r="K1287" s="94"/>
      <c r="L1287" s="89"/>
      <c r="M1287" s="16"/>
    </row>
    <row r="1288" spans="1:13" ht="14.25" thickBot="1">
      <c r="A1288" s="79" t="str">
        <f>IF(B1288="Code",1+MAX(A$5:A1282),"")</f>
        <v/>
      </c>
      <c r="B1288" s="99"/>
      <c r="C1288" s="99"/>
      <c r="D1288" s="99"/>
      <c r="E1288" s="100"/>
      <c r="F1288" s="101"/>
      <c r="G1288" s="99" t="s">
        <v>259</v>
      </c>
      <c r="H1288" s="102">
        <f>B1278</f>
        <v>1112621</v>
      </c>
      <c r="I1288" s="111"/>
      <c r="J1288" s="100" t="s">
        <v>317</v>
      </c>
      <c r="K1288" s="100"/>
      <c r="L1288" s="100"/>
      <c r="M1288" s="100"/>
    </row>
    <row r="1289" spans="1:13" ht="14.25" thickBot="1">
      <c r="A1289" s="79">
        <f>IF(B1289="Code",1+MAX(A$5:A1288),"")</f>
        <v>108</v>
      </c>
      <c r="B1289" s="80" t="s">
        <v>254</v>
      </c>
      <c r="C1289" s="80"/>
      <c r="D1289" s="81" t="s">
        <v>255</v>
      </c>
      <c r="E1289" s="193"/>
      <c r="F1289" s="81" t="s">
        <v>256</v>
      </c>
      <c r="G1289" s="81" t="s">
        <v>257</v>
      </c>
      <c r="H1289" s="82" t="s">
        <v>253</v>
      </c>
      <c r="I1289" s="82" t="s">
        <v>258</v>
      </c>
      <c r="J1289" s="82" t="s">
        <v>316</v>
      </c>
      <c r="K1289" s="83"/>
      <c r="L1289" s="84" t="str">
        <f>IF(AND(ISNUMBER(I1300),ISNUMBER(H1300)),"OK","")</f>
        <v/>
      </c>
      <c r="M1289" s="194"/>
    </row>
    <row r="1290" spans="1:13">
      <c r="A1290" s="79" t="str">
        <f>IF(B1290="Code",1+MAX(A$5:A1289),"")</f>
        <v/>
      </c>
      <c r="B1290" s="87">
        <f>VLOOKUP(A1289,BasicHeadings,2,0)</f>
        <v>1112711</v>
      </c>
      <c r="C1290" s="88"/>
      <c r="D1290" s="87" t="str">
        <f>VLOOKUP(B1290,Step1EN,2,0)</f>
        <v>Other services n.e.c</v>
      </c>
      <c r="E1290" s="83">
        <v>1</v>
      </c>
      <c r="F1290" s="16" t="str">
        <f>"Expenditure Value for "&amp;LatestYear</f>
        <v>Expenditure Value for 2009</v>
      </c>
      <c r="G1290" s="16" t="s">
        <v>331</v>
      </c>
      <c r="H1290" s="17">
        <f>LatestYear</f>
        <v>2009</v>
      </c>
      <c r="I1290" s="17">
        <f>VLOOKUP(B1290,LastYearEstimates,3,0)</f>
        <v>0</v>
      </c>
      <c r="J1290" s="17" t="str">
        <f>Currency_Unit</f>
        <v>Ficty</v>
      </c>
      <c r="K1290" s="83"/>
      <c r="L1290" s="89"/>
      <c r="M1290" s="16"/>
    </row>
    <row r="1291" spans="1:13">
      <c r="A1291" s="79" t="str">
        <f>IF(B1291="Code",1+MAX(A$5:A1290),"")</f>
        <v/>
      </c>
      <c r="B1291" s="90"/>
      <c r="C1291" s="91" t="s">
        <v>307</v>
      </c>
      <c r="D1291" s="90"/>
      <c r="E1291" s="83">
        <v>2</v>
      </c>
      <c r="F1291" s="16"/>
      <c r="G1291" s="16"/>
      <c r="H1291" s="17"/>
      <c r="I1291" s="17"/>
      <c r="J1291" s="17" t="s">
        <v>317</v>
      </c>
      <c r="K1291" s="83"/>
      <c r="L1291" s="89"/>
      <c r="M1291" s="16"/>
    </row>
    <row r="1292" spans="1:13" ht="13.5" customHeight="1">
      <c r="A1292" s="79" t="str">
        <f>IF(B1292="Code",1+MAX(A$5:A1291),"")</f>
        <v/>
      </c>
      <c r="B1292" s="92"/>
      <c r="C1292" s="211" t="s">
        <v>356</v>
      </c>
      <c r="D1292" s="212"/>
      <c r="E1292" s="83">
        <v>3</v>
      </c>
      <c r="F1292" s="16"/>
      <c r="G1292" s="16"/>
      <c r="H1292" s="17"/>
      <c r="I1292" s="18"/>
      <c r="J1292" s="17" t="s">
        <v>317</v>
      </c>
      <c r="K1292" s="83"/>
      <c r="L1292" s="89"/>
      <c r="M1292" s="16"/>
    </row>
    <row r="1293" spans="1:13">
      <c r="A1293" s="79" t="str">
        <f>IF(B1293="Code",1+MAX(A$5:A1292),"")</f>
        <v/>
      </c>
      <c r="B1293" s="93"/>
      <c r="C1293" s="213"/>
      <c r="D1293" s="214"/>
      <c r="E1293" s="83">
        <v>4</v>
      </c>
      <c r="F1293" s="16"/>
      <c r="G1293" s="16"/>
      <c r="H1293" s="17"/>
      <c r="I1293" s="17"/>
      <c r="J1293" s="17" t="s">
        <v>317</v>
      </c>
      <c r="K1293" s="83"/>
      <c r="L1293" s="89"/>
      <c r="M1293" s="16"/>
    </row>
    <row r="1294" spans="1:13">
      <c r="A1294" s="79" t="str">
        <f>IF(B1294="Code",1+MAX(A$5:A1293),"")</f>
        <v/>
      </c>
      <c r="B1294" s="95" t="s">
        <v>355</v>
      </c>
      <c r="C1294" s="109"/>
      <c r="D1294" s="96" t="str">
        <f>IF(ISNUMBER(C1294),VLOOKUP(C1294,Approaches,2,0),"")</f>
        <v/>
      </c>
      <c r="E1294" s="83">
        <v>5</v>
      </c>
      <c r="F1294" s="16"/>
      <c r="G1294" s="17"/>
      <c r="H1294" s="110"/>
      <c r="I1294" s="19"/>
      <c r="J1294" s="17" t="s">
        <v>317</v>
      </c>
      <c r="K1294" s="94"/>
      <c r="L1294" s="89"/>
      <c r="M1294" s="16"/>
    </row>
    <row r="1295" spans="1:13">
      <c r="B1295" s="95" t="s">
        <v>355</v>
      </c>
      <c r="C1295" s="109"/>
      <c r="D1295" s="93" t="str">
        <f>IF(ISNUMBER(C1295),VLOOKUP(C1295,Approaches,2,0),"")</f>
        <v/>
      </c>
      <c r="E1295" s="83">
        <v>6</v>
      </c>
      <c r="F1295" s="16"/>
      <c r="G1295" s="17"/>
      <c r="H1295" s="110"/>
      <c r="I1295" s="19"/>
      <c r="J1295" s="17"/>
      <c r="K1295" s="94"/>
      <c r="L1295" s="89"/>
      <c r="M1295" s="16"/>
    </row>
    <row r="1296" spans="1:13">
      <c r="B1296" s="95" t="s">
        <v>355</v>
      </c>
      <c r="C1296" s="109"/>
      <c r="D1296" s="93" t="str">
        <f>IF(ISNUMBER(C1296),VLOOKUP(C1296,Approaches,2,0),"")</f>
        <v/>
      </c>
      <c r="E1296" s="83">
        <v>7</v>
      </c>
      <c r="F1296" s="16"/>
      <c r="G1296" s="17"/>
      <c r="H1296" s="110"/>
      <c r="I1296" s="19"/>
      <c r="J1296" s="17"/>
      <c r="K1296" s="94"/>
      <c r="L1296" s="89"/>
      <c r="M1296" s="16"/>
    </row>
    <row r="1297" spans="1:13">
      <c r="B1297" s="95" t="s">
        <v>355</v>
      </c>
      <c r="C1297" s="109"/>
      <c r="D1297" s="93" t="str">
        <f>IF(ISNUMBER(C1297),VLOOKUP(C1297,Approaches,2,0),"")</f>
        <v/>
      </c>
      <c r="E1297" s="83">
        <v>8</v>
      </c>
      <c r="F1297" s="16"/>
      <c r="G1297" s="17"/>
      <c r="H1297" s="110"/>
      <c r="I1297" s="19"/>
      <c r="J1297" s="17"/>
      <c r="K1297" s="94"/>
      <c r="L1297" s="89"/>
      <c r="M1297" s="16"/>
    </row>
    <row r="1298" spans="1:13">
      <c r="B1298" s="95" t="s">
        <v>355</v>
      </c>
      <c r="C1298" s="109"/>
      <c r="D1298" s="97" t="str">
        <f>IF(ISNUMBER(C1298),VLOOKUP(C1298,Approaches,2,0),"")</f>
        <v/>
      </c>
      <c r="E1298" s="83">
        <v>9</v>
      </c>
      <c r="F1298" s="16"/>
      <c r="G1298" s="17"/>
      <c r="H1298" s="110"/>
      <c r="I1298" s="19"/>
      <c r="J1298" s="17"/>
      <c r="K1298" s="94"/>
      <c r="L1298" s="89"/>
      <c r="M1298" s="16"/>
    </row>
    <row r="1299" spans="1:13" ht="14.25" thickBot="1">
      <c r="B1299" s="98"/>
      <c r="C1299" s="98"/>
      <c r="D1299" s="93"/>
      <c r="E1299" s="83">
        <v>10</v>
      </c>
      <c r="F1299" s="16"/>
      <c r="G1299" s="17"/>
      <c r="H1299" s="110"/>
      <c r="I1299" s="20"/>
      <c r="J1299" s="17"/>
      <c r="K1299" s="94"/>
      <c r="L1299" s="89"/>
      <c r="M1299" s="16"/>
    </row>
    <row r="1300" spans="1:13" ht="14.25" thickBot="1">
      <c r="A1300" s="79" t="str">
        <f>IF(B1300="Code",1+MAX(A$5:A1294),"")</f>
        <v/>
      </c>
      <c r="B1300" s="99"/>
      <c r="C1300" s="99"/>
      <c r="D1300" s="99"/>
      <c r="E1300" s="100"/>
      <c r="F1300" s="101"/>
      <c r="G1300" s="99" t="s">
        <v>259</v>
      </c>
      <c r="H1300" s="102">
        <f>B1290</f>
        <v>1112711</v>
      </c>
      <c r="I1300" s="111"/>
      <c r="J1300" s="100" t="s">
        <v>317</v>
      </c>
      <c r="K1300" s="100"/>
      <c r="L1300" s="100"/>
      <c r="M1300" s="100"/>
    </row>
    <row r="1301" spans="1:13" ht="14.25" thickBot="1">
      <c r="A1301" s="79">
        <f>IF(B1301="Code",1+MAX(A$5:A1300),"")</f>
        <v>109</v>
      </c>
      <c r="B1301" s="80" t="s">
        <v>254</v>
      </c>
      <c r="C1301" s="80"/>
      <c r="D1301" s="81" t="s">
        <v>255</v>
      </c>
      <c r="E1301" s="193"/>
      <c r="F1301" s="81" t="s">
        <v>256</v>
      </c>
      <c r="G1301" s="81" t="s">
        <v>257</v>
      </c>
      <c r="H1301" s="82" t="s">
        <v>253</v>
      </c>
      <c r="I1301" s="82" t="s">
        <v>258</v>
      </c>
      <c r="J1301" s="82" t="s">
        <v>316</v>
      </c>
      <c r="K1301" s="83"/>
      <c r="L1301" s="84" t="str">
        <f>IF(AND(ISNUMBER(I1312),ISNUMBER(H1312)),"OK","")</f>
        <v/>
      </c>
      <c r="M1301" s="194"/>
    </row>
    <row r="1302" spans="1:13">
      <c r="A1302" s="79" t="str">
        <f>IF(B1302="Code",1+MAX(A$5:A1301),"")</f>
        <v/>
      </c>
      <c r="B1302" s="87">
        <f>VLOOKUP(A1301,BasicHeadings,2,0)</f>
        <v>1113111</v>
      </c>
      <c r="C1302" s="88"/>
      <c r="D1302" s="87" t="str">
        <f>VLOOKUP(B1302,Step1EN,2,0)</f>
        <v>Final consumption expenditure of resident households in the rest of the world</v>
      </c>
      <c r="E1302" s="83">
        <v>1</v>
      </c>
      <c r="F1302" s="16" t="str">
        <f>"Expenditure Value for "&amp;LatestYear</f>
        <v>Expenditure Value for 2009</v>
      </c>
      <c r="G1302" s="16" t="s">
        <v>331</v>
      </c>
      <c r="H1302" s="17">
        <f>LatestYear</f>
        <v>2009</v>
      </c>
      <c r="I1302" s="17">
        <f>VLOOKUP(B1302,LastYearEstimates,3,0)</f>
        <v>0</v>
      </c>
      <c r="J1302" s="17" t="str">
        <f>Currency_Unit</f>
        <v>Ficty</v>
      </c>
      <c r="K1302" s="83"/>
      <c r="L1302" s="89"/>
      <c r="M1302" s="16"/>
    </row>
    <row r="1303" spans="1:13">
      <c r="A1303" s="79" t="str">
        <f>IF(B1303="Code",1+MAX(A$5:A1302),"")</f>
        <v/>
      </c>
      <c r="B1303" s="90"/>
      <c r="C1303" s="91" t="s">
        <v>307</v>
      </c>
      <c r="D1303" s="90"/>
      <c r="E1303" s="83">
        <v>2</v>
      </c>
      <c r="F1303" s="16"/>
      <c r="G1303" s="16"/>
      <c r="H1303" s="17"/>
      <c r="I1303" s="17"/>
      <c r="J1303" s="17" t="s">
        <v>317</v>
      </c>
      <c r="K1303" s="83"/>
      <c r="L1303" s="89"/>
      <c r="M1303" s="16"/>
    </row>
    <row r="1304" spans="1:13" ht="13.5" customHeight="1">
      <c r="A1304" s="79" t="str">
        <f>IF(B1304="Code",1+MAX(A$5:A1303),"")</f>
        <v/>
      </c>
      <c r="B1304" s="92"/>
      <c r="C1304" s="211" t="s">
        <v>356</v>
      </c>
      <c r="D1304" s="212"/>
      <c r="E1304" s="83">
        <v>3</v>
      </c>
      <c r="F1304" s="16"/>
      <c r="G1304" s="16"/>
      <c r="H1304" s="17"/>
      <c r="I1304" s="18"/>
      <c r="J1304" s="17" t="s">
        <v>317</v>
      </c>
      <c r="K1304" s="83"/>
      <c r="L1304" s="89"/>
      <c r="M1304" s="16"/>
    </row>
    <row r="1305" spans="1:13">
      <c r="A1305" s="79" t="str">
        <f>IF(B1305="Code",1+MAX(A$5:A1304),"")</f>
        <v/>
      </c>
      <c r="B1305" s="93"/>
      <c r="C1305" s="213"/>
      <c r="D1305" s="214"/>
      <c r="E1305" s="83">
        <v>4</v>
      </c>
      <c r="F1305" s="16"/>
      <c r="G1305" s="16"/>
      <c r="H1305" s="17"/>
      <c r="I1305" s="17"/>
      <c r="J1305" s="17" t="s">
        <v>317</v>
      </c>
      <c r="K1305" s="83"/>
      <c r="L1305" s="89"/>
      <c r="M1305" s="16"/>
    </row>
    <row r="1306" spans="1:13">
      <c r="A1306" s="79" t="str">
        <f>IF(B1306="Code",1+MAX(A$5:A1305),"")</f>
        <v/>
      </c>
      <c r="B1306" s="95" t="s">
        <v>355</v>
      </c>
      <c r="C1306" s="109"/>
      <c r="D1306" s="96" t="str">
        <f>IF(ISNUMBER(C1306),VLOOKUP(C1306,Approaches,2,0),"")</f>
        <v/>
      </c>
      <c r="E1306" s="83">
        <v>5</v>
      </c>
      <c r="F1306" s="16"/>
      <c r="G1306" s="17"/>
      <c r="H1306" s="110"/>
      <c r="I1306" s="19"/>
      <c r="J1306" s="17" t="s">
        <v>317</v>
      </c>
      <c r="K1306" s="94"/>
      <c r="L1306" s="89"/>
      <c r="M1306" s="16"/>
    </row>
    <row r="1307" spans="1:13">
      <c r="B1307" s="95" t="s">
        <v>355</v>
      </c>
      <c r="C1307" s="109"/>
      <c r="D1307" s="93" t="str">
        <f>IF(ISNUMBER(C1307),VLOOKUP(C1307,Approaches,2,0),"")</f>
        <v/>
      </c>
      <c r="E1307" s="83">
        <v>6</v>
      </c>
      <c r="F1307" s="16"/>
      <c r="G1307" s="17"/>
      <c r="H1307" s="110"/>
      <c r="I1307" s="19"/>
      <c r="J1307" s="17"/>
      <c r="K1307" s="94"/>
      <c r="L1307" s="89"/>
      <c r="M1307" s="16"/>
    </row>
    <row r="1308" spans="1:13">
      <c r="B1308" s="95" t="s">
        <v>355</v>
      </c>
      <c r="C1308" s="109"/>
      <c r="D1308" s="93" t="str">
        <f>IF(ISNUMBER(C1308),VLOOKUP(C1308,Approaches,2,0),"")</f>
        <v/>
      </c>
      <c r="E1308" s="83">
        <v>7</v>
      </c>
      <c r="F1308" s="16"/>
      <c r="G1308" s="17"/>
      <c r="H1308" s="110"/>
      <c r="I1308" s="19"/>
      <c r="J1308" s="17"/>
      <c r="K1308" s="94"/>
      <c r="L1308" s="89"/>
      <c r="M1308" s="16"/>
    </row>
    <row r="1309" spans="1:13">
      <c r="B1309" s="95" t="s">
        <v>355</v>
      </c>
      <c r="C1309" s="109"/>
      <c r="D1309" s="93" t="str">
        <f>IF(ISNUMBER(C1309),VLOOKUP(C1309,Approaches,2,0),"")</f>
        <v/>
      </c>
      <c r="E1309" s="83">
        <v>8</v>
      </c>
      <c r="F1309" s="16"/>
      <c r="G1309" s="17"/>
      <c r="H1309" s="110"/>
      <c r="I1309" s="19"/>
      <c r="J1309" s="17"/>
      <c r="K1309" s="94"/>
      <c r="L1309" s="89"/>
      <c r="M1309" s="16"/>
    </row>
    <row r="1310" spans="1:13">
      <c r="B1310" s="95" t="s">
        <v>355</v>
      </c>
      <c r="C1310" s="109"/>
      <c r="D1310" s="97" t="str">
        <f>IF(ISNUMBER(C1310),VLOOKUP(C1310,Approaches,2,0),"")</f>
        <v/>
      </c>
      <c r="E1310" s="83">
        <v>9</v>
      </c>
      <c r="F1310" s="16"/>
      <c r="G1310" s="17"/>
      <c r="H1310" s="110"/>
      <c r="I1310" s="19"/>
      <c r="J1310" s="17"/>
      <c r="K1310" s="94"/>
      <c r="L1310" s="89"/>
      <c r="M1310" s="16"/>
    </row>
    <row r="1311" spans="1:13" ht="14.25" thickBot="1">
      <c r="B1311" s="98"/>
      <c r="C1311" s="98"/>
      <c r="D1311" s="93"/>
      <c r="E1311" s="83">
        <v>10</v>
      </c>
      <c r="F1311" s="16"/>
      <c r="G1311" s="17"/>
      <c r="H1311" s="110"/>
      <c r="I1311" s="20"/>
      <c r="J1311" s="17"/>
      <c r="K1311" s="94"/>
      <c r="L1311" s="89"/>
      <c r="M1311" s="16"/>
    </row>
    <row r="1312" spans="1:13" ht="14.25" thickBot="1">
      <c r="A1312" s="79" t="str">
        <f>IF(B1312="Code",1+MAX(A$5:A1306),"")</f>
        <v/>
      </c>
      <c r="B1312" s="99"/>
      <c r="C1312" s="99"/>
      <c r="D1312" s="99"/>
      <c r="E1312" s="100"/>
      <c r="F1312" s="101"/>
      <c r="G1312" s="99" t="s">
        <v>259</v>
      </c>
      <c r="H1312" s="102">
        <f>B1302</f>
        <v>1113111</v>
      </c>
      <c r="I1312" s="111"/>
      <c r="J1312" s="100" t="s">
        <v>317</v>
      </c>
      <c r="K1312" s="100"/>
      <c r="L1312" s="100"/>
      <c r="M1312" s="100"/>
    </row>
    <row r="1313" spans="1:13" ht="14.25" thickBot="1">
      <c r="A1313" s="79">
        <f>IF(B1313="Code",1+MAX(A$5:A1312),"")</f>
        <v>110</v>
      </c>
      <c r="B1313" s="80" t="s">
        <v>254</v>
      </c>
      <c r="C1313" s="80"/>
      <c r="D1313" s="81" t="s">
        <v>255</v>
      </c>
      <c r="E1313" s="193"/>
      <c r="F1313" s="81" t="s">
        <v>256</v>
      </c>
      <c r="G1313" s="81" t="s">
        <v>257</v>
      </c>
      <c r="H1313" s="82" t="s">
        <v>253</v>
      </c>
      <c r="I1313" s="82" t="s">
        <v>258</v>
      </c>
      <c r="J1313" s="82" t="s">
        <v>316</v>
      </c>
      <c r="K1313" s="83"/>
      <c r="L1313" s="84" t="str">
        <f>IF(AND(ISNUMBER(I1324),ISNUMBER(H1324)),"OK","")</f>
        <v/>
      </c>
      <c r="M1313" s="194"/>
    </row>
    <row r="1314" spans="1:13">
      <c r="A1314" s="79" t="str">
        <f>IF(B1314="Code",1+MAX(A$5:A1313),"")</f>
        <v/>
      </c>
      <c r="B1314" s="87">
        <f>VLOOKUP(A1313,BasicHeadings,2,0)</f>
        <v>1113112</v>
      </c>
      <c r="C1314" s="88"/>
      <c r="D1314" s="87" t="str">
        <f>VLOOKUP(B1314,Step1EN,2,0)</f>
        <v>Final consumption expenditure of non-resident households in the economic territory</v>
      </c>
      <c r="E1314" s="83">
        <v>1</v>
      </c>
      <c r="F1314" s="16" t="str">
        <f>"Expenditure Value for "&amp;LatestYear</f>
        <v>Expenditure Value for 2009</v>
      </c>
      <c r="G1314" s="16" t="s">
        <v>331</v>
      </c>
      <c r="H1314" s="17">
        <f>LatestYear</f>
        <v>2009</v>
      </c>
      <c r="I1314" s="17">
        <f>VLOOKUP(B1314,LastYearEstimates,3,0)</f>
        <v>0</v>
      </c>
      <c r="J1314" s="17" t="str">
        <f>Currency_Unit</f>
        <v>Ficty</v>
      </c>
      <c r="K1314" s="83"/>
      <c r="L1314" s="89"/>
      <c r="M1314" s="16"/>
    </row>
    <row r="1315" spans="1:13">
      <c r="A1315" s="79" t="str">
        <f>IF(B1315="Code",1+MAX(A$5:A1314),"")</f>
        <v/>
      </c>
      <c r="B1315" s="90"/>
      <c r="C1315" s="91" t="s">
        <v>307</v>
      </c>
      <c r="D1315" s="90"/>
      <c r="E1315" s="83">
        <v>2</v>
      </c>
      <c r="F1315" s="16"/>
      <c r="G1315" s="16"/>
      <c r="H1315" s="17"/>
      <c r="I1315" s="17"/>
      <c r="J1315" s="17" t="s">
        <v>317</v>
      </c>
      <c r="K1315" s="83"/>
      <c r="L1315" s="89"/>
      <c r="M1315" s="16"/>
    </row>
    <row r="1316" spans="1:13" ht="13.5" customHeight="1">
      <c r="A1316" s="79" t="str">
        <f>IF(B1316="Code",1+MAX(A$5:A1315),"")</f>
        <v/>
      </c>
      <c r="B1316" s="92"/>
      <c r="C1316" s="211" t="s">
        <v>356</v>
      </c>
      <c r="D1316" s="212"/>
      <c r="E1316" s="83">
        <v>3</v>
      </c>
      <c r="F1316" s="16"/>
      <c r="G1316" s="16"/>
      <c r="H1316" s="17"/>
      <c r="I1316" s="18"/>
      <c r="J1316" s="17" t="s">
        <v>317</v>
      </c>
      <c r="K1316" s="83"/>
      <c r="L1316" s="89"/>
      <c r="M1316" s="16"/>
    </row>
    <row r="1317" spans="1:13">
      <c r="A1317" s="79" t="str">
        <f>IF(B1317="Code",1+MAX(A$5:A1316),"")</f>
        <v/>
      </c>
      <c r="B1317" s="93"/>
      <c r="C1317" s="213"/>
      <c r="D1317" s="214"/>
      <c r="E1317" s="83">
        <v>4</v>
      </c>
      <c r="F1317" s="16"/>
      <c r="G1317" s="16"/>
      <c r="H1317" s="17"/>
      <c r="I1317" s="17"/>
      <c r="J1317" s="17" t="s">
        <v>317</v>
      </c>
      <c r="K1317" s="83"/>
      <c r="L1317" s="89"/>
      <c r="M1317" s="16"/>
    </row>
    <row r="1318" spans="1:13">
      <c r="A1318" s="79" t="str">
        <f>IF(B1318="Code",1+MAX(A$5:A1317),"")</f>
        <v/>
      </c>
      <c r="B1318" s="95" t="s">
        <v>355</v>
      </c>
      <c r="C1318" s="109"/>
      <c r="D1318" s="96" t="str">
        <f>IF(ISNUMBER(C1318),VLOOKUP(C1318,Approaches,2,0),"")</f>
        <v/>
      </c>
      <c r="E1318" s="83">
        <v>5</v>
      </c>
      <c r="F1318" s="16"/>
      <c r="G1318" s="17"/>
      <c r="H1318" s="110"/>
      <c r="I1318" s="19"/>
      <c r="J1318" s="17" t="s">
        <v>317</v>
      </c>
      <c r="K1318" s="94"/>
      <c r="L1318" s="89"/>
      <c r="M1318" s="16"/>
    </row>
    <row r="1319" spans="1:13">
      <c r="B1319" s="95" t="s">
        <v>355</v>
      </c>
      <c r="C1319" s="109"/>
      <c r="D1319" s="93" t="str">
        <f>IF(ISNUMBER(C1319),VLOOKUP(C1319,Approaches,2,0),"")</f>
        <v/>
      </c>
      <c r="E1319" s="83">
        <v>6</v>
      </c>
      <c r="F1319" s="16"/>
      <c r="G1319" s="17"/>
      <c r="H1319" s="110"/>
      <c r="I1319" s="19"/>
      <c r="J1319" s="17"/>
      <c r="K1319" s="94"/>
      <c r="L1319" s="89"/>
      <c r="M1319" s="16"/>
    </row>
    <row r="1320" spans="1:13">
      <c r="B1320" s="95" t="s">
        <v>355</v>
      </c>
      <c r="C1320" s="109"/>
      <c r="D1320" s="93" t="str">
        <f>IF(ISNUMBER(C1320),VLOOKUP(C1320,Approaches,2,0),"")</f>
        <v/>
      </c>
      <c r="E1320" s="83">
        <v>7</v>
      </c>
      <c r="F1320" s="16"/>
      <c r="G1320" s="17"/>
      <c r="H1320" s="110"/>
      <c r="I1320" s="19"/>
      <c r="J1320" s="17"/>
      <c r="K1320" s="94"/>
      <c r="L1320" s="89"/>
      <c r="M1320" s="16"/>
    </row>
    <row r="1321" spans="1:13">
      <c r="B1321" s="95" t="s">
        <v>355</v>
      </c>
      <c r="C1321" s="109"/>
      <c r="D1321" s="93" t="str">
        <f>IF(ISNUMBER(C1321),VLOOKUP(C1321,Approaches,2,0),"")</f>
        <v/>
      </c>
      <c r="E1321" s="83">
        <v>8</v>
      </c>
      <c r="F1321" s="16"/>
      <c r="G1321" s="17"/>
      <c r="H1321" s="110"/>
      <c r="I1321" s="19"/>
      <c r="J1321" s="17"/>
      <c r="K1321" s="94"/>
      <c r="L1321" s="89"/>
      <c r="M1321" s="16"/>
    </row>
    <row r="1322" spans="1:13">
      <c r="B1322" s="95" t="s">
        <v>355</v>
      </c>
      <c r="C1322" s="109"/>
      <c r="D1322" s="97" t="str">
        <f>IF(ISNUMBER(C1322),VLOOKUP(C1322,Approaches,2,0),"")</f>
        <v/>
      </c>
      <c r="E1322" s="83">
        <v>9</v>
      </c>
      <c r="F1322" s="16"/>
      <c r="G1322" s="17"/>
      <c r="H1322" s="110"/>
      <c r="I1322" s="19"/>
      <c r="J1322" s="17"/>
      <c r="K1322" s="94"/>
      <c r="L1322" s="89"/>
      <c r="M1322" s="16"/>
    </row>
    <row r="1323" spans="1:13" ht="14.25" thickBot="1">
      <c r="B1323" s="98"/>
      <c r="C1323" s="98"/>
      <c r="D1323" s="93"/>
      <c r="E1323" s="83">
        <v>10</v>
      </c>
      <c r="F1323" s="16"/>
      <c r="G1323" s="17"/>
      <c r="H1323" s="110"/>
      <c r="I1323" s="20"/>
      <c r="J1323" s="17"/>
      <c r="K1323" s="94"/>
      <c r="L1323" s="89"/>
      <c r="M1323" s="16"/>
    </row>
    <row r="1324" spans="1:13" ht="14.25" thickBot="1">
      <c r="A1324" s="79" t="str">
        <f>IF(B1324="Code",1+MAX(A$5:A1318),"")</f>
        <v/>
      </c>
      <c r="B1324" s="99"/>
      <c r="C1324" s="99"/>
      <c r="D1324" s="99"/>
      <c r="E1324" s="100"/>
      <c r="F1324" s="101"/>
      <c r="G1324" s="99" t="s">
        <v>259</v>
      </c>
      <c r="H1324" s="102">
        <f>B1314</f>
        <v>1113112</v>
      </c>
      <c r="I1324" s="111"/>
      <c r="J1324" s="100" t="s">
        <v>317</v>
      </c>
      <c r="K1324" s="100"/>
      <c r="L1324" s="100"/>
      <c r="M1324" s="100"/>
    </row>
    <row r="1325" spans="1:13" ht="14.25" thickBot="1">
      <c r="A1325" s="79">
        <f>IF(B1325="Code",1+MAX(A$5:A1324),"")</f>
        <v>111</v>
      </c>
      <c r="B1325" s="80" t="s">
        <v>254</v>
      </c>
      <c r="C1325" s="80"/>
      <c r="D1325" s="81" t="s">
        <v>255</v>
      </c>
      <c r="E1325" s="193"/>
      <c r="F1325" s="81" t="s">
        <v>256</v>
      </c>
      <c r="G1325" s="81" t="s">
        <v>257</v>
      </c>
      <c r="H1325" s="82" t="s">
        <v>253</v>
      </c>
      <c r="I1325" s="82" t="s">
        <v>258</v>
      </c>
      <c r="J1325" s="82" t="s">
        <v>316</v>
      </c>
      <c r="K1325" s="83"/>
      <c r="L1325" s="84" t="str">
        <f>IF(AND(ISNUMBER(I1336),ISNUMBER(H1336)),"OK","")</f>
        <v/>
      </c>
      <c r="M1325" s="194"/>
    </row>
    <row r="1326" spans="1:13">
      <c r="A1326" s="79" t="str">
        <f>IF(B1326="Code",1+MAX(A$5:A1325),"")</f>
        <v/>
      </c>
      <c r="B1326" s="87">
        <f>VLOOKUP(A1325,BasicHeadings,2,0)</f>
        <v>1201111</v>
      </c>
      <c r="C1326" s="88"/>
      <c r="D1326" s="87" t="str">
        <f>VLOOKUP(B1326,Step1EN,2,0)</f>
        <v xml:space="preserve">Individual consumption expenditure by NPISHs </v>
      </c>
      <c r="E1326" s="83">
        <v>1</v>
      </c>
      <c r="F1326" s="16" t="str">
        <f>"Expenditure Value for "&amp;LatestYear</f>
        <v>Expenditure Value for 2009</v>
      </c>
      <c r="G1326" s="16" t="s">
        <v>331</v>
      </c>
      <c r="H1326" s="17">
        <f>LatestYear</f>
        <v>2009</v>
      </c>
      <c r="I1326" s="17">
        <f>VLOOKUP(B1326,LastYearEstimates,3,0)</f>
        <v>0</v>
      </c>
      <c r="J1326" s="17" t="str">
        <f>Currency_Unit</f>
        <v>Ficty</v>
      </c>
      <c r="K1326" s="83"/>
      <c r="L1326" s="89"/>
      <c r="M1326" s="16"/>
    </row>
    <row r="1327" spans="1:13">
      <c r="A1327" s="79" t="str">
        <f>IF(B1327="Code",1+MAX(A$5:A1326),"")</f>
        <v/>
      </c>
      <c r="B1327" s="90"/>
      <c r="C1327" s="91" t="s">
        <v>307</v>
      </c>
      <c r="D1327" s="90"/>
      <c r="E1327" s="83">
        <v>2</v>
      </c>
      <c r="F1327" s="16"/>
      <c r="G1327" s="16"/>
      <c r="H1327" s="17"/>
      <c r="I1327" s="17"/>
      <c r="J1327" s="17" t="s">
        <v>317</v>
      </c>
      <c r="K1327" s="83"/>
      <c r="L1327" s="89"/>
      <c r="M1327" s="16"/>
    </row>
    <row r="1328" spans="1:13" ht="13.5" customHeight="1">
      <c r="A1328" s="79" t="str">
        <f>IF(B1328="Code",1+MAX(A$5:A1327),"")</f>
        <v/>
      </c>
      <c r="B1328" s="92"/>
      <c r="C1328" s="211" t="s">
        <v>356</v>
      </c>
      <c r="D1328" s="212"/>
      <c r="E1328" s="83">
        <v>3</v>
      </c>
      <c r="F1328" s="16"/>
      <c r="G1328" s="16"/>
      <c r="H1328" s="17"/>
      <c r="I1328" s="18"/>
      <c r="J1328" s="17" t="s">
        <v>317</v>
      </c>
      <c r="K1328" s="83"/>
      <c r="L1328" s="89"/>
      <c r="M1328" s="16"/>
    </row>
    <row r="1329" spans="1:13">
      <c r="A1329" s="79" t="str">
        <f>IF(B1329="Code",1+MAX(A$5:A1328),"")</f>
        <v/>
      </c>
      <c r="B1329" s="93"/>
      <c r="C1329" s="213"/>
      <c r="D1329" s="214"/>
      <c r="E1329" s="83">
        <v>4</v>
      </c>
      <c r="F1329" s="16"/>
      <c r="G1329" s="16"/>
      <c r="H1329" s="17"/>
      <c r="I1329" s="17"/>
      <c r="J1329" s="17" t="s">
        <v>317</v>
      </c>
      <c r="K1329" s="83"/>
      <c r="L1329" s="89"/>
      <c r="M1329" s="16"/>
    </row>
    <row r="1330" spans="1:13">
      <c r="A1330" s="79" t="str">
        <f>IF(B1330="Code",1+MAX(A$5:A1329),"")</f>
        <v/>
      </c>
      <c r="B1330" s="95" t="s">
        <v>355</v>
      </c>
      <c r="C1330" s="109"/>
      <c r="D1330" s="96" t="str">
        <f>IF(ISNUMBER(C1330),VLOOKUP(C1330,Approaches,2,0),"")</f>
        <v/>
      </c>
      <c r="E1330" s="83">
        <v>5</v>
      </c>
      <c r="F1330" s="16"/>
      <c r="G1330" s="17"/>
      <c r="H1330" s="110"/>
      <c r="I1330" s="19"/>
      <c r="J1330" s="17" t="s">
        <v>317</v>
      </c>
      <c r="K1330" s="94"/>
      <c r="L1330" s="89"/>
      <c r="M1330" s="16"/>
    </row>
    <row r="1331" spans="1:13">
      <c r="B1331" s="95" t="s">
        <v>355</v>
      </c>
      <c r="C1331" s="109"/>
      <c r="D1331" s="93" t="str">
        <f>IF(ISNUMBER(C1331),VLOOKUP(C1331,Approaches,2,0),"")</f>
        <v/>
      </c>
      <c r="E1331" s="83">
        <v>6</v>
      </c>
      <c r="F1331" s="16"/>
      <c r="G1331" s="17"/>
      <c r="H1331" s="110"/>
      <c r="I1331" s="19"/>
      <c r="J1331" s="17"/>
      <c r="K1331" s="94"/>
      <c r="L1331" s="89"/>
      <c r="M1331" s="16"/>
    </row>
    <row r="1332" spans="1:13">
      <c r="B1332" s="95" t="s">
        <v>355</v>
      </c>
      <c r="C1332" s="109"/>
      <c r="D1332" s="93" t="str">
        <f>IF(ISNUMBER(C1332),VLOOKUP(C1332,Approaches,2,0),"")</f>
        <v/>
      </c>
      <c r="E1332" s="83">
        <v>7</v>
      </c>
      <c r="F1332" s="16"/>
      <c r="G1332" s="17"/>
      <c r="H1332" s="110"/>
      <c r="I1332" s="19"/>
      <c r="J1332" s="17"/>
      <c r="K1332" s="94"/>
      <c r="L1332" s="89"/>
      <c r="M1332" s="16"/>
    </row>
    <row r="1333" spans="1:13">
      <c r="B1333" s="95" t="s">
        <v>355</v>
      </c>
      <c r="C1333" s="109"/>
      <c r="D1333" s="93" t="str">
        <f>IF(ISNUMBER(C1333),VLOOKUP(C1333,Approaches,2,0),"")</f>
        <v/>
      </c>
      <c r="E1333" s="83">
        <v>8</v>
      </c>
      <c r="F1333" s="16"/>
      <c r="G1333" s="17"/>
      <c r="H1333" s="110"/>
      <c r="I1333" s="19"/>
      <c r="J1333" s="17"/>
      <c r="K1333" s="94"/>
      <c r="L1333" s="89"/>
      <c r="M1333" s="16"/>
    </row>
    <row r="1334" spans="1:13">
      <c r="B1334" s="95" t="s">
        <v>355</v>
      </c>
      <c r="C1334" s="109"/>
      <c r="D1334" s="97" t="str">
        <f>IF(ISNUMBER(C1334),VLOOKUP(C1334,Approaches,2,0),"")</f>
        <v/>
      </c>
      <c r="E1334" s="83">
        <v>9</v>
      </c>
      <c r="F1334" s="16"/>
      <c r="G1334" s="17"/>
      <c r="H1334" s="110"/>
      <c r="I1334" s="19"/>
      <c r="J1334" s="17"/>
      <c r="K1334" s="94"/>
      <c r="L1334" s="89"/>
      <c r="M1334" s="16"/>
    </row>
    <row r="1335" spans="1:13" ht="14.25" thickBot="1">
      <c r="B1335" s="98"/>
      <c r="C1335" s="98"/>
      <c r="D1335" s="93"/>
      <c r="E1335" s="83">
        <v>10</v>
      </c>
      <c r="F1335" s="16"/>
      <c r="G1335" s="17"/>
      <c r="H1335" s="110"/>
      <c r="I1335" s="20"/>
      <c r="J1335" s="17"/>
      <c r="K1335" s="94"/>
      <c r="L1335" s="89"/>
      <c r="M1335" s="16"/>
    </row>
    <row r="1336" spans="1:13" ht="14.25" thickBot="1">
      <c r="A1336" s="79" t="str">
        <f>IF(B1336="Code",1+MAX(A$5:A1330),"")</f>
        <v/>
      </c>
      <c r="B1336" s="99"/>
      <c r="C1336" s="99"/>
      <c r="D1336" s="99"/>
      <c r="E1336" s="100"/>
      <c r="F1336" s="101"/>
      <c r="G1336" s="99" t="s">
        <v>259</v>
      </c>
      <c r="H1336" s="102">
        <f>B1326</f>
        <v>1201111</v>
      </c>
      <c r="I1336" s="111"/>
      <c r="J1336" s="100" t="s">
        <v>317</v>
      </c>
      <c r="K1336" s="100"/>
      <c r="L1336" s="100"/>
      <c r="M1336" s="100"/>
    </row>
    <row r="1337" spans="1:13" ht="14.25" thickBot="1">
      <c r="A1337" s="79">
        <f>IF(B1337="Code",1+MAX(A$5:A1336),"")</f>
        <v>112</v>
      </c>
      <c r="B1337" s="80" t="s">
        <v>254</v>
      </c>
      <c r="C1337" s="80"/>
      <c r="D1337" s="81" t="s">
        <v>255</v>
      </c>
      <c r="E1337" s="193"/>
      <c r="F1337" s="81" t="s">
        <v>256</v>
      </c>
      <c r="G1337" s="81" t="s">
        <v>257</v>
      </c>
      <c r="H1337" s="82" t="s">
        <v>253</v>
      </c>
      <c r="I1337" s="82" t="s">
        <v>258</v>
      </c>
      <c r="J1337" s="82" t="s">
        <v>316</v>
      </c>
      <c r="K1337" s="83"/>
      <c r="L1337" s="84" t="str">
        <f>IF(AND(ISNUMBER(I1348),ISNUMBER(H1348)),"OK","")</f>
        <v/>
      </c>
      <c r="M1337" s="194"/>
    </row>
    <row r="1338" spans="1:13">
      <c r="A1338" s="79" t="str">
        <f>IF(B1338="Code",1+MAX(A$5:A1337),"")</f>
        <v/>
      </c>
      <c r="B1338" s="87">
        <f>VLOOKUP(A1337,BasicHeadings,2,0)</f>
        <v>1301111</v>
      </c>
      <c r="C1338" s="88"/>
      <c r="D1338" s="87" t="str">
        <f>VLOOKUP(B1338,Step1EN,2,0)</f>
        <v>Housing</v>
      </c>
      <c r="E1338" s="83">
        <v>1</v>
      </c>
      <c r="F1338" s="16" t="str">
        <f>"Expenditure Value for "&amp;LatestYear</f>
        <v>Expenditure Value for 2009</v>
      </c>
      <c r="G1338" s="16" t="s">
        <v>331</v>
      </c>
      <c r="H1338" s="17">
        <f>LatestYear</f>
        <v>2009</v>
      </c>
      <c r="I1338" s="17">
        <f>VLOOKUP(B1338,LastYearEstimates,3,0)</f>
        <v>0</v>
      </c>
      <c r="J1338" s="17" t="str">
        <f>Currency_Unit</f>
        <v>Ficty</v>
      </c>
      <c r="K1338" s="83"/>
      <c r="L1338" s="89"/>
      <c r="M1338" s="16"/>
    </row>
    <row r="1339" spans="1:13">
      <c r="A1339" s="79" t="str">
        <f>IF(B1339="Code",1+MAX(A$5:A1338),"")</f>
        <v/>
      </c>
      <c r="B1339" s="90"/>
      <c r="C1339" s="91" t="s">
        <v>307</v>
      </c>
      <c r="D1339" s="90"/>
      <c r="E1339" s="83">
        <v>2</v>
      </c>
      <c r="F1339" s="16"/>
      <c r="G1339" s="16"/>
      <c r="H1339" s="17"/>
      <c r="I1339" s="17"/>
      <c r="J1339" s="17" t="s">
        <v>317</v>
      </c>
      <c r="K1339" s="83"/>
      <c r="L1339" s="89"/>
      <c r="M1339" s="16"/>
    </row>
    <row r="1340" spans="1:13" ht="13.5" customHeight="1">
      <c r="A1340" s="79" t="str">
        <f>IF(B1340="Code",1+MAX(A$5:A1339),"")</f>
        <v/>
      </c>
      <c r="B1340" s="92"/>
      <c r="C1340" s="211" t="s">
        <v>356</v>
      </c>
      <c r="D1340" s="212"/>
      <c r="E1340" s="83">
        <v>3</v>
      </c>
      <c r="F1340" s="16"/>
      <c r="G1340" s="16"/>
      <c r="H1340" s="17"/>
      <c r="I1340" s="18"/>
      <c r="J1340" s="17" t="s">
        <v>317</v>
      </c>
      <c r="K1340" s="83"/>
      <c r="L1340" s="89"/>
      <c r="M1340" s="16"/>
    </row>
    <row r="1341" spans="1:13">
      <c r="A1341" s="79" t="str">
        <f>IF(B1341="Code",1+MAX(A$5:A1340),"")</f>
        <v/>
      </c>
      <c r="B1341" s="93"/>
      <c r="C1341" s="213"/>
      <c r="D1341" s="214"/>
      <c r="E1341" s="83">
        <v>4</v>
      </c>
      <c r="F1341" s="16"/>
      <c r="G1341" s="16"/>
      <c r="H1341" s="17"/>
      <c r="I1341" s="17"/>
      <c r="J1341" s="17" t="s">
        <v>317</v>
      </c>
      <c r="K1341" s="83"/>
      <c r="L1341" s="89"/>
      <c r="M1341" s="16"/>
    </row>
    <row r="1342" spans="1:13">
      <c r="A1342" s="79" t="str">
        <f>IF(B1342="Code",1+MAX(A$5:A1341),"")</f>
        <v/>
      </c>
      <c r="B1342" s="95" t="s">
        <v>355</v>
      </c>
      <c r="C1342" s="109"/>
      <c r="D1342" s="96" t="str">
        <f>IF(ISNUMBER(C1342),VLOOKUP(C1342,Approaches,2,0),"")</f>
        <v/>
      </c>
      <c r="E1342" s="83">
        <v>5</v>
      </c>
      <c r="F1342" s="16"/>
      <c r="G1342" s="17"/>
      <c r="H1342" s="110"/>
      <c r="I1342" s="19"/>
      <c r="J1342" s="17" t="s">
        <v>317</v>
      </c>
      <c r="K1342" s="94"/>
      <c r="L1342" s="89"/>
      <c r="M1342" s="16"/>
    </row>
    <row r="1343" spans="1:13">
      <c r="B1343" s="95" t="s">
        <v>355</v>
      </c>
      <c r="C1343" s="109"/>
      <c r="D1343" s="93" t="str">
        <f>IF(ISNUMBER(C1343),VLOOKUP(C1343,Approaches,2,0),"")</f>
        <v/>
      </c>
      <c r="E1343" s="83">
        <v>6</v>
      </c>
      <c r="F1343" s="16"/>
      <c r="G1343" s="17"/>
      <c r="H1343" s="110"/>
      <c r="I1343" s="19"/>
      <c r="J1343" s="17"/>
      <c r="K1343" s="94"/>
      <c r="L1343" s="89"/>
      <c r="M1343" s="16"/>
    </row>
    <row r="1344" spans="1:13">
      <c r="B1344" s="95" t="s">
        <v>355</v>
      </c>
      <c r="C1344" s="109"/>
      <c r="D1344" s="93" t="str">
        <f>IF(ISNUMBER(C1344),VLOOKUP(C1344,Approaches,2,0),"")</f>
        <v/>
      </c>
      <c r="E1344" s="83">
        <v>7</v>
      </c>
      <c r="F1344" s="16"/>
      <c r="G1344" s="17"/>
      <c r="H1344" s="110"/>
      <c r="I1344" s="19"/>
      <c r="J1344" s="17"/>
      <c r="K1344" s="94"/>
      <c r="L1344" s="89"/>
      <c r="M1344" s="16"/>
    </row>
    <row r="1345" spans="1:13">
      <c r="B1345" s="95" t="s">
        <v>355</v>
      </c>
      <c r="C1345" s="109"/>
      <c r="D1345" s="93" t="str">
        <f>IF(ISNUMBER(C1345),VLOOKUP(C1345,Approaches,2,0),"")</f>
        <v/>
      </c>
      <c r="E1345" s="83">
        <v>8</v>
      </c>
      <c r="F1345" s="16"/>
      <c r="G1345" s="17"/>
      <c r="H1345" s="110"/>
      <c r="I1345" s="19"/>
      <c r="J1345" s="17"/>
      <c r="K1345" s="94"/>
      <c r="L1345" s="89"/>
      <c r="M1345" s="16"/>
    </row>
    <row r="1346" spans="1:13">
      <c r="B1346" s="95" t="s">
        <v>355</v>
      </c>
      <c r="C1346" s="109"/>
      <c r="D1346" s="97" t="str">
        <f>IF(ISNUMBER(C1346),VLOOKUP(C1346,Approaches,2,0),"")</f>
        <v/>
      </c>
      <c r="E1346" s="83">
        <v>9</v>
      </c>
      <c r="F1346" s="16"/>
      <c r="G1346" s="17"/>
      <c r="H1346" s="110"/>
      <c r="I1346" s="19"/>
      <c r="J1346" s="17"/>
      <c r="K1346" s="94"/>
      <c r="L1346" s="89"/>
      <c r="M1346" s="16"/>
    </row>
    <row r="1347" spans="1:13" ht="14.25" thickBot="1">
      <c r="B1347" s="98"/>
      <c r="C1347" s="98"/>
      <c r="D1347" s="93"/>
      <c r="E1347" s="83">
        <v>10</v>
      </c>
      <c r="F1347" s="16"/>
      <c r="G1347" s="17"/>
      <c r="H1347" s="110"/>
      <c r="I1347" s="20"/>
      <c r="J1347" s="17"/>
      <c r="K1347" s="94"/>
      <c r="L1347" s="89"/>
      <c r="M1347" s="16"/>
    </row>
    <row r="1348" spans="1:13" ht="14.25" thickBot="1">
      <c r="A1348" s="79" t="str">
        <f>IF(B1348="Code",1+MAX(A$5:A1342),"")</f>
        <v/>
      </c>
      <c r="B1348" s="99"/>
      <c r="C1348" s="99"/>
      <c r="D1348" s="99"/>
      <c r="E1348" s="100"/>
      <c r="F1348" s="101"/>
      <c r="G1348" s="99" t="s">
        <v>259</v>
      </c>
      <c r="H1348" s="102">
        <f>B1338</f>
        <v>1301111</v>
      </c>
      <c r="I1348" s="111"/>
      <c r="J1348" s="100" t="s">
        <v>317</v>
      </c>
      <c r="K1348" s="100"/>
      <c r="L1348" s="100"/>
      <c r="M1348" s="100"/>
    </row>
    <row r="1349" spans="1:13" ht="14.25" thickBot="1">
      <c r="A1349" s="79">
        <f>IF(B1349="Code",1+MAX(A$5:A1348),"")</f>
        <v>113</v>
      </c>
      <c r="B1349" s="80" t="s">
        <v>254</v>
      </c>
      <c r="C1349" s="80"/>
      <c r="D1349" s="81" t="s">
        <v>255</v>
      </c>
      <c r="E1349" s="193"/>
      <c r="F1349" s="81" t="s">
        <v>256</v>
      </c>
      <c r="G1349" s="81" t="s">
        <v>257</v>
      </c>
      <c r="H1349" s="82" t="s">
        <v>253</v>
      </c>
      <c r="I1349" s="82" t="s">
        <v>258</v>
      </c>
      <c r="J1349" s="82" t="s">
        <v>316</v>
      </c>
      <c r="K1349" s="83"/>
      <c r="L1349" s="84" t="str">
        <f>IF(AND(ISNUMBER(I1360),ISNUMBER(H1360)),"OK","")</f>
        <v/>
      </c>
      <c r="M1349" s="194"/>
    </row>
    <row r="1350" spans="1:13">
      <c r="A1350" s="79" t="str">
        <f>IF(B1350="Code",1+MAX(A$5:A1349),"")</f>
        <v/>
      </c>
      <c r="B1350" s="87">
        <f>VLOOKUP(A1349,BasicHeadings,2,0)</f>
        <v>1302111</v>
      </c>
      <c r="C1350" s="88"/>
      <c r="D1350" s="87" t="str">
        <f>VLOOKUP(B1350,Step1EN,2,0)</f>
        <v>Pharmaceutical products</v>
      </c>
      <c r="E1350" s="83">
        <v>1</v>
      </c>
      <c r="F1350" s="16" t="str">
        <f>"Expenditure Value for "&amp;LatestYear</f>
        <v>Expenditure Value for 2009</v>
      </c>
      <c r="G1350" s="16" t="s">
        <v>331</v>
      </c>
      <c r="H1350" s="17">
        <f>LatestYear</f>
        <v>2009</v>
      </c>
      <c r="I1350" s="17">
        <f>VLOOKUP(B1350,LastYearEstimates,3,0)</f>
        <v>0</v>
      </c>
      <c r="J1350" s="17" t="str">
        <f>Currency_Unit</f>
        <v>Ficty</v>
      </c>
      <c r="K1350" s="83"/>
      <c r="L1350" s="89"/>
      <c r="M1350" s="16"/>
    </row>
    <row r="1351" spans="1:13">
      <c r="A1351" s="79" t="str">
        <f>IF(B1351="Code",1+MAX(A$5:A1350),"")</f>
        <v/>
      </c>
      <c r="B1351" s="90"/>
      <c r="C1351" s="91" t="s">
        <v>307</v>
      </c>
      <c r="D1351" s="90"/>
      <c r="E1351" s="83">
        <v>2</v>
      </c>
      <c r="F1351" s="16"/>
      <c r="G1351" s="16"/>
      <c r="H1351" s="17"/>
      <c r="I1351" s="17"/>
      <c r="J1351" s="17" t="s">
        <v>317</v>
      </c>
      <c r="K1351" s="83"/>
      <c r="L1351" s="89"/>
      <c r="M1351" s="16"/>
    </row>
    <row r="1352" spans="1:13" ht="13.5" customHeight="1">
      <c r="A1352" s="79" t="str">
        <f>IF(B1352="Code",1+MAX(A$5:A1351),"")</f>
        <v/>
      </c>
      <c r="B1352" s="92"/>
      <c r="C1352" s="211" t="s">
        <v>356</v>
      </c>
      <c r="D1352" s="212"/>
      <c r="E1352" s="83">
        <v>3</v>
      </c>
      <c r="F1352" s="16"/>
      <c r="G1352" s="16"/>
      <c r="H1352" s="17"/>
      <c r="I1352" s="18"/>
      <c r="J1352" s="17" t="s">
        <v>317</v>
      </c>
      <c r="K1352" s="83"/>
      <c r="L1352" s="89"/>
      <c r="M1352" s="16"/>
    </row>
    <row r="1353" spans="1:13">
      <c r="A1353" s="79" t="str">
        <f>IF(B1353="Code",1+MAX(A$5:A1352),"")</f>
        <v/>
      </c>
      <c r="B1353" s="93"/>
      <c r="C1353" s="213"/>
      <c r="D1353" s="214"/>
      <c r="E1353" s="83">
        <v>4</v>
      </c>
      <c r="F1353" s="16"/>
      <c r="G1353" s="16"/>
      <c r="H1353" s="17"/>
      <c r="I1353" s="17"/>
      <c r="J1353" s="17" t="s">
        <v>317</v>
      </c>
      <c r="K1353" s="83"/>
      <c r="L1353" s="89"/>
      <c r="M1353" s="16"/>
    </row>
    <row r="1354" spans="1:13">
      <c r="A1354" s="79" t="str">
        <f>IF(B1354="Code",1+MAX(A$5:A1353),"")</f>
        <v/>
      </c>
      <c r="B1354" s="95" t="s">
        <v>355</v>
      </c>
      <c r="C1354" s="109"/>
      <c r="D1354" s="96" t="str">
        <f>IF(ISNUMBER(C1354),VLOOKUP(C1354,Approaches,2,0),"")</f>
        <v/>
      </c>
      <c r="E1354" s="83">
        <v>5</v>
      </c>
      <c r="F1354" s="16"/>
      <c r="G1354" s="17"/>
      <c r="H1354" s="110"/>
      <c r="I1354" s="19"/>
      <c r="J1354" s="17" t="s">
        <v>317</v>
      </c>
      <c r="K1354" s="94"/>
      <c r="L1354" s="89"/>
      <c r="M1354" s="16"/>
    </row>
    <row r="1355" spans="1:13">
      <c r="B1355" s="95" t="s">
        <v>355</v>
      </c>
      <c r="C1355" s="109"/>
      <c r="D1355" s="93" t="str">
        <f>IF(ISNUMBER(C1355),VLOOKUP(C1355,Approaches,2,0),"")</f>
        <v/>
      </c>
      <c r="E1355" s="83">
        <v>6</v>
      </c>
      <c r="F1355" s="16"/>
      <c r="G1355" s="17"/>
      <c r="H1355" s="110"/>
      <c r="I1355" s="19"/>
      <c r="J1355" s="17"/>
      <c r="K1355" s="94"/>
      <c r="L1355" s="89"/>
      <c r="M1355" s="16"/>
    </row>
    <row r="1356" spans="1:13">
      <c r="B1356" s="95" t="s">
        <v>355</v>
      </c>
      <c r="C1356" s="109"/>
      <c r="D1356" s="93" t="str">
        <f>IF(ISNUMBER(C1356),VLOOKUP(C1356,Approaches,2,0),"")</f>
        <v/>
      </c>
      <c r="E1356" s="83">
        <v>7</v>
      </c>
      <c r="F1356" s="16"/>
      <c r="G1356" s="17"/>
      <c r="H1356" s="110"/>
      <c r="I1356" s="19"/>
      <c r="J1356" s="17"/>
      <c r="K1356" s="94"/>
      <c r="L1356" s="89"/>
      <c r="M1356" s="16"/>
    </row>
    <row r="1357" spans="1:13">
      <c r="B1357" s="95" t="s">
        <v>355</v>
      </c>
      <c r="C1357" s="109"/>
      <c r="D1357" s="93" t="str">
        <f>IF(ISNUMBER(C1357),VLOOKUP(C1357,Approaches,2,0),"")</f>
        <v/>
      </c>
      <c r="E1357" s="83">
        <v>8</v>
      </c>
      <c r="F1357" s="16"/>
      <c r="G1357" s="17"/>
      <c r="H1357" s="110"/>
      <c r="I1357" s="19"/>
      <c r="J1357" s="17"/>
      <c r="K1357" s="94"/>
      <c r="L1357" s="89"/>
      <c r="M1357" s="16"/>
    </row>
    <row r="1358" spans="1:13">
      <c r="B1358" s="95" t="s">
        <v>355</v>
      </c>
      <c r="C1358" s="109"/>
      <c r="D1358" s="97" t="str">
        <f>IF(ISNUMBER(C1358),VLOOKUP(C1358,Approaches,2,0),"")</f>
        <v/>
      </c>
      <c r="E1358" s="83">
        <v>9</v>
      </c>
      <c r="F1358" s="16"/>
      <c r="G1358" s="17"/>
      <c r="H1358" s="110"/>
      <c r="I1358" s="19"/>
      <c r="J1358" s="17"/>
      <c r="K1358" s="94"/>
      <c r="L1358" s="89"/>
      <c r="M1358" s="16"/>
    </row>
    <row r="1359" spans="1:13" ht="14.25" thickBot="1">
      <c r="B1359" s="98"/>
      <c r="C1359" s="98"/>
      <c r="D1359" s="93"/>
      <c r="E1359" s="83">
        <v>10</v>
      </c>
      <c r="F1359" s="16"/>
      <c r="G1359" s="17"/>
      <c r="H1359" s="110"/>
      <c r="I1359" s="20"/>
      <c r="J1359" s="17"/>
      <c r="K1359" s="94"/>
      <c r="L1359" s="89"/>
      <c r="M1359" s="16"/>
    </row>
    <row r="1360" spans="1:13" ht="14.25" thickBot="1">
      <c r="A1360" s="79" t="str">
        <f>IF(B1360="Code",1+MAX(A$5:A1354),"")</f>
        <v/>
      </c>
      <c r="B1360" s="99"/>
      <c r="C1360" s="99"/>
      <c r="D1360" s="99"/>
      <c r="E1360" s="100"/>
      <c r="F1360" s="101"/>
      <c r="G1360" s="99" t="s">
        <v>259</v>
      </c>
      <c r="H1360" s="102">
        <f>B1350</f>
        <v>1302111</v>
      </c>
      <c r="I1360" s="111"/>
      <c r="J1360" s="100" t="s">
        <v>317</v>
      </c>
      <c r="K1360" s="100"/>
      <c r="L1360" s="100"/>
      <c r="M1360" s="100"/>
    </row>
    <row r="1361" spans="1:13" ht="14.25" thickBot="1">
      <c r="A1361" s="79">
        <f>IF(B1361="Code",1+MAX(A$5:A1360),"")</f>
        <v>114</v>
      </c>
      <c r="B1361" s="80" t="s">
        <v>254</v>
      </c>
      <c r="C1361" s="80"/>
      <c r="D1361" s="81" t="s">
        <v>255</v>
      </c>
      <c r="E1361" s="193"/>
      <c r="F1361" s="81" t="s">
        <v>256</v>
      </c>
      <c r="G1361" s="81" t="s">
        <v>257</v>
      </c>
      <c r="H1361" s="82" t="s">
        <v>253</v>
      </c>
      <c r="I1361" s="82" t="s">
        <v>258</v>
      </c>
      <c r="J1361" s="82" t="s">
        <v>316</v>
      </c>
      <c r="K1361" s="83"/>
      <c r="L1361" s="84" t="str">
        <f>IF(AND(ISNUMBER(I1372),ISNUMBER(H1372)),"OK","")</f>
        <v/>
      </c>
      <c r="M1361" s="194"/>
    </row>
    <row r="1362" spans="1:13">
      <c r="A1362" s="79" t="str">
        <f>IF(B1362="Code",1+MAX(A$5:A1361),"")</f>
        <v/>
      </c>
      <c r="B1362" s="87">
        <f>VLOOKUP(A1361,BasicHeadings,2,0)</f>
        <v>1302112</v>
      </c>
      <c r="C1362" s="88"/>
      <c r="D1362" s="87" t="str">
        <f>VLOOKUP(B1362,Step1EN,2,0)</f>
        <v>Other medical products</v>
      </c>
      <c r="E1362" s="83">
        <v>1</v>
      </c>
      <c r="F1362" s="16" t="str">
        <f>"Expenditure Value for "&amp;LatestYear</f>
        <v>Expenditure Value for 2009</v>
      </c>
      <c r="G1362" s="16" t="s">
        <v>331</v>
      </c>
      <c r="H1362" s="17">
        <f>LatestYear</f>
        <v>2009</v>
      </c>
      <c r="I1362" s="17">
        <f>VLOOKUP(B1362,LastYearEstimates,3,0)</f>
        <v>0</v>
      </c>
      <c r="J1362" s="17" t="str">
        <f>Currency_Unit</f>
        <v>Ficty</v>
      </c>
      <c r="K1362" s="83"/>
      <c r="L1362" s="89"/>
      <c r="M1362" s="16"/>
    </row>
    <row r="1363" spans="1:13">
      <c r="A1363" s="79" t="str">
        <f>IF(B1363="Code",1+MAX(A$5:A1362),"")</f>
        <v/>
      </c>
      <c r="B1363" s="90"/>
      <c r="C1363" s="91" t="s">
        <v>307</v>
      </c>
      <c r="D1363" s="90"/>
      <c r="E1363" s="83">
        <v>2</v>
      </c>
      <c r="F1363" s="16"/>
      <c r="G1363" s="16"/>
      <c r="H1363" s="17"/>
      <c r="I1363" s="17"/>
      <c r="J1363" s="17" t="s">
        <v>317</v>
      </c>
      <c r="K1363" s="83"/>
      <c r="L1363" s="89"/>
      <c r="M1363" s="16"/>
    </row>
    <row r="1364" spans="1:13" ht="13.5" customHeight="1">
      <c r="A1364" s="79" t="str">
        <f>IF(B1364="Code",1+MAX(A$5:A1363),"")</f>
        <v/>
      </c>
      <c r="B1364" s="92"/>
      <c r="C1364" s="211" t="s">
        <v>356</v>
      </c>
      <c r="D1364" s="212"/>
      <c r="E1364" s="83">
        <v>3</v>
      </c>
      <c r="F1364" s="16"/>
      <c r="G1364" s="16"/>
      <c r="H1364" s="17"/>
      <c r="I1364" s="18"/>
      <c r="J1364" s="17" t="s">
        <v>317</v>
      </c>
      <c r="K1364" s="83"/>
      <c r="L1364" s="89"/>
      <c r="M1364" s="16"/>
    </row>
    <row r="1365" spans="1:13">
      <c r="A1365" s="79" t="str">
        <f>IF(B1365="Code",1+MAX(A$5:A1364),"")</f>
        <v/>
      </c>
      <c r="B1365" s="93"/>
      <c r="C1365" s="213"/>
      <c r="D1365" s="214"/>
      <c r="E1365" s="83">
        <v>4</v>
      </c>
      <c r="F1365" s="16"/>
      <c r="G1365" s="16"/>
      <c r="H1365" s="17"/>
      <c r="I1365" s="17"/>
      <c r="J1365" s="17" t="s">
        <v>317</v>
      </c>
      <c r="K1365" s="83"/>
      <c r="L1365" s="89"/>
      <c r="M1365" s="16"/>
    </row>
    <row r="1366" spans="1:13">
      <c r="A1366" s="79" t="str">
        <f>IF(B1366="Code",1+MAX(A$5:A1365),"")</f>
        <v/>
      </c>
      <c r="B1366" s="95" t="s">
        <v>355</v>
      </c>
      <c r="C1366" s="109"/>
      <c r="D1366" s="96" t="str">
        <f>IF(ISNUMBER(C1366),VLOOKUP(C1366,Approaches,2,0),"")</f>
        <v/>
      </c>
      <c r="E1366" s="83">
        <v>5</v>
      </c>
      <c r="F1366" s="16"/>
      <c r="G1366" s="17"/>
      <c r="H1366" s="110"/>
      <c r="I1366" s="19"/>
      <c r="J1366" s="17" t="s">
        <v>317</v>
      </c>
      <c r="K1366" s="94"/>
      <c r="L1366" s="89"/>
      <c r="M1366" s="16"/>
    </row>
    <row r="1367" spans="1:13">
      <c r="B1367" s="95" t="s">
        <v>355</v>
      </c>
      <c r="C1367" s="109"/>
      <c r="D1367" s="93" t="str">
        <f>IF(ISNUMBER(C1367),VLOOKUP(C1367,Approaches,2,0),"")</f>
        <v/>
      </c>
      <c r="E1367" s="83">
        <v>6</v>
      </c>
      <c r="F1367" s="16"/>
      <c r="G1367" s="17"/>
      <c r="H1367" s="110"/>
      <c r="I1367" s="19"/>
      <c r="J1367" s="17"/>
      <c r="K1367" s="94"/>
      <c r="L1367" s="89"/>
      <c r="M1367" s="16"/>
    </row>
    <row r="1368" spans="1:13">
      <c r="B1368" s="95" t="s">
        <v>355</v>
      </c>
      <c r="C1368" s="109"/>
      <c r="D1368" s="93" t="str">
        <f>IF(ISNUMBER(C1368),VLOOKUP(C1368,Approaches,2,0),"")</f>
        <v/>
      </c>
      <c r="E1368" s="83">
        <v>7</v>
      </c>
      <c r="F1368" s="16"/>
      <c r="G1368" s="17"/>
      <c r="H1368" s="110"/>
      <c r="I1368" s="19"/>
      <c r="J1368" s="17"/>
      <c r="K1368" s="94"/>
      <c r="L1368" s="89"/>
      <c r="M1368" s="16"/>
    </row>
    <row r="1369" spans="1:13">
      <c r="B1369" s="95" t="s">
        <v>355</v>
      </c>
      <c r="C1369" s="109"/>
      <c r="D1369" s="93" t="str">
        <f>IF(ISNUMBER(C1369),VLOOKUP(C1369,Approaches,2,0),"")</f>
        <v/>
      </c>
      <c r="E1369" s="83">
        <v>8</v>
      </c>
      <c r="F1369" s="16"/>
      <c r="G1369" s="17"/>
      <c r="H1369" s="110"/>
      <c r="I1369" s="19"/>
      <c r="J1369" s="17"/>
      <c r="K1369" s="94"/>
      <c r="L1369" s="89"/>
      <c r="M1369" s="16"/>
    </row>
    <row r="1370" spans="1:13">
      <c r="B1370" s="95" t="s">
        <v>355</v>
      </c>
      <c r="C1370" s="109"/>
      <c r="D1370" s="97" t="str">
        <f>IF(ISNUMBER(C1370),VLOOKUP(C1370,Approaches,2,0),"")</f>
        <v/>
      </c>
      <c r="E1370" s="83">
        <v>9</v>
      </c>
      <c r="F1370" s="16"/>
      <c r="G1370" s="17"/>
      <c r="H1370" s="110"/>
      <c r="I1370" s="19"/>
      <c r="J1370" s="17"/>
      <c r="K1370" s="94"/>
      <c r="L1370" s="89"/>
      <c r="M1370" s="16"/>
    </row>
    <row r="1371" spans="1:13" ht="14.25" thickBot="1">
      <c r="B1371" s="98"/>
      <c r="C1371" s="98"/>
      <c r="D1371" s="93"/>
      <c r="E1371" s="83">
        <v>10</v>
      </c>
      <c r="F1371" s="16"/>
      <c r="G1371" s="17"/>
      <c r="H1371" s="110"/>
      <c r="I1371" s="20"/>
      <c r="J1371" s="17"/>
      <c r="K1371" s="94"/>
      <c r="L1371" s="89"/>
      <c r="M1371" s="16"/>
    </row>
    <row r="1372" spans="1:13" ht="14.25" thickBot="1">
      <c r="A1372" s="79" t="str">
        <f>IF(B1372="Code",1+MAX(A$5:A1366),"")</f>
        <v/>
      </c>
      <c r="B1372" s="99"/>
      <c r="C1372" s="99"/>
      <c r="D1372" s="99"/>
      <c r="E1372" s="100"/>
      <c r="F1372" s="101"/>
      <c r="G1372" s="99" t="s">
        <v>259</v>
      </c>
      <c r="H1372" s="102">
        <f>B1362</f>
        <v>1302112</v>
      </c>
      <c r="I1372" s="111"/>
      <c r="J1372" s="100" t="s">
        <v>317</v>
      </c>
      <c r="K1372" s="100"/>
      <c r="L1372" s="100"/>
      <c r="M1372" s="100"/>
    </row>
    <row r="1373" spans="1:13" ht="14.25" thickBot="1">
      <c r="A1373" s="79">
        <f>IF(B1373="Code",1+MAX(A$5:A1372),"")</f>
        <v>115</v>
      </c>
      <c r="B1373" s="80" t="s">
        <v>254</v>
      </c>
      <c r="C1373" s="80"/>
      <c r="D1373" s="81" t="s">
        <v>255</v>
      </c>
      <c r="E1373" s="193"/>
      <c r="F1373" s="81" t="s">
        <v>256</v>
      </c>
      <c r="G1373" s="81" t="s">
        <v>257</v>
      </c>
      <c r="H1373" s="82" t="s">
        <v>253</v>
      </c>
      <c r="I1373" s="82" t="s">
        <v>258</v>
      </c>
      <c r="J1373" s="82" t="s">
        <v>316</v>
      </c>
      <c r="K1373" s="83"/>
      <c r="L1373" s="84" t="str">
        <f>IF(AND(ISNUMBER(I1384),ISNUMBER(H1384)),"OK","")</f>
        <v/>
      </c>
      <c r="M1373" s="194"/>
    </row>
    <row r="1374" spans="1:13">
      <c r="A1374" s="79" t="str">
        <f>IF(B1374="Code",1+MAX(A$5:A1373),"")</f>
        <v/>
      </c>
      <c r="B1374" s="87">
        <f>VLOOKUP(A1373,BasicHeadings,2,0)</f>
        <v>1302113</v>
      </c>
      <c r="C1374" s="88"/>
      <c r="D1374" s="87" t="str">
        <f>VLOOKUP(B1374,Step1EN,2,0)</f>
        <v>Therapeutic appliances and equipment</v>
      </c>
      <c r="E1374" s="83">
        <v>1</v>
      </c>
      <c r="F1374" s="16" t="str">
        <f>"Expenditure Value for "&amp;LatestYear</f>
        <v>Expenditure Value for 2009</v>
      </c>
      <c r="G1374" s="16" t="s">
        <v>331</v>
      </c>
      <c r="H1374" s="17">
        <f>LatestYear</f>
        <v>2009</v>
      </c>
      <c r="I1374" s="17">
        <f>VLOOKUP(B1374,LastYearEstimates,3,0)</f>
        <v>0</v>
      </c>
      <c r="J1374" s="17" t="str">
        <f>Currency_Unit</f>
        <v>Ficty</v>
      </c>
      <c r="K1374" s="83"/>
      <c r="L1374" s="89"/>
      <c r="M1374" s="16"/>
    </row>
    <row r="1375" spans="1:13">
      <c r="A1375" s="79" t="str">
        <f>IF(B1375="Code",1+MAX(A$5:A1374),"")</f>
        <v/>
      </c>
      <c r="B1375" s="90"/>
      <c r="C1375" s="91" t="s">
        <v>307</v>
      </c>
      <c r="D1375" s="90"/>
      <c r="E1375" s="83">
        <v>2</v>
      </c>
      <c r="F1375" s="16"/>
      <c r="G1375" s="16"/>
      <c r="H1375" s="17"/>
      <c r="I1375" s="17"/>
      <c r="J1375" s="17" t="s">
        <v>317</v>
      </c>
      <c r="K1375" s="83"/>
      <c r="L1375" s="89"/>
      <c r="M1375" s="16"/>
    </row>
    <row r="1376" spans="1:13" ht="13.5" customHeight="1">
      <c r="A1376" s="79" t="str">
        <f>IF(B1376="Code",1+MAX(A$5:A1375),"")</f>
        <v/>
      </c>
      <c r="B1376" s="92"/>
      <c r="C1376" s="211" t="s">
        <v>356</v>
      </c>
      <c r="D1376" s="212"/>
      <c r="E1376" s="83">
        <v>3</v>
      </c>
      <c r="F1376" s="16"/>
      <c r="G1376" s="16"/>
      <c r="H1376" s="17"/>
      <c r="I1376" s="18"/>
      <c r="J1376" s="17" t="s">
        <v>317</v>
      </c>
      <c r="K1376" s="83"/>
      <c r="L1376" s="89"/>
      <c r="M1376" s="16"/>
    </row>
    <row r="1377" spans="1:13">
      <c r="A1377" s="79" t="str">
        <f>IF(B1377="Code",1+MAX(A$5:A1376),"")</f>
        <v/>
      </c>
      <c r="B1377" s="93"/>
      <c r="C1377" s="213"/>
      <c r="D1377" s="214"/>
      <c r="E1377" s="83">
        <v>4</v>
      </c>
      <c r="F1377" s="16"/>
      <c r="G1377" s="16"/>
      <c r="H1377" s="17"/>
      <c r="I1377" s="17"/>
      <c r="J1377" s="17" t="s">
        <v>317</v>
      </c>
      <c r="K1377" s="83"/>
      <c r="L1377" s="89"/>
      <c r="M1377" s="16"/>
    </row>
    <row r="1378" spans="1:13">
      <c r="A1378" s="79" t="str">
        <f>IF(B1378="Code",1+MAX(A$5:A1377),"")</f>
        <v/>
      </c>
      <c r="B1378" s="95" t="s">
        <v>355</v>
      </c>
      <c r="C1378" s="109"/>
      <c r="D1378" s="96" t="str">
        <f>IF(ISNUMBER(C1378),VLOOKUP(C1378,Approaches,2,0),"")</f>
        <v/>
      </c>
      <c r="E1378" s="83">
        <v>5</v>
      </c>
      <c r="F1378" s="16"/>
      <c r="G1378" s="17"/>
      <c r="H1378" s="110"/>
      <c r="I1378" s="19"/>
      <c r="J1378" s="17" t="s">
        <v>317</v>
      </c>
      <c r="K1378" s="94"/>
      <c r="L1378" s="89"/>
      <c r="M1378" s="16"/>
    </row>
    <row r="1379" spans="1:13">
      <c r="B1379" s="95" t="s">
        <v>355</v>
      </c>
      <c r="C1379" s="109"/>
      <c r="D1379" s="93" t="str">
        <f>IF(ISNUMBER(C1379),VLOOKUP(C1379,Approaches,2,0),"")</f>
        <v/>
      </c>
      <c r="E1379" s="83">
        <v>6</v>
      </c>
      <c r="F1379" s="16"/>
      <c r="G1379" s="17"/>
      <c r="H1379" s="110"/>
      <c r="I1379" s="19"/>
      <c r="J1379" s="17"/>
      <c r="K1379" s="94"/>
      <c r="L1379" s="89"/>
      <c r="M1379" s="16"/>
    </row>
    <row r="1380" spans="1:13">
      <c r="B1380" s="95" t="s">
        <v>355</v>
      </c>
      <c r="C1380" s="109"/>
      <c r="D1380" s="93" t="str">
        <f>IF(ISNUMBER(C1380),VLOOKUP(C1380,Approaches,2,0),"")</f>
        <v/>
      </c>
      <c r="E1380" s="83">
        <v>7</v>
      </c>
      <c r="F1380" s="16"/>
      <c r="G1380" s="17"/>
      <c r="H1380" s="110"/>
      <c r="I1380" s="19"/>
      <c r="J1380" s="17"/>
      <c r="K1380" s="94"/>
      <c r="L1380" s="89"/>
      <c r="M1380" s="16"/>
    </row>
    <row r="1381" spans="1:13">
      <c r="B1381" s="95" t="s">
        <v>355</v>
      </c>
      <c r="C1381" s="109"/>
      <c r="D1381" s="93" t="str">
        <f>IF(ISNUMBER(C1381),VLOOKUP(C1381,Approaches,2,0),"")</f>
        <v/>
      </c>
      <c r="E1381" s="83">
        <v>8</v>
      </c>
      <c r="F1381" s="16"/>
      <c r="G1381" s="17"/>
      <c r="H1381" s="110"/>
      <c r="I1381" s="19"/>
      <c r="J1381" s="17"/>
      <c r="K1381" s="94"/>
      <c r="L1381" s="89"/>
      <c r="M1381" s="16"/>
    </row>
    <row r="1382" spans="1:13">
      <c r="B1382" s="95" t="s">
        <v>355</v>
      </c>
      <c r="C1382" s="109"/>
      <c r="D1382" s="97" t="str">
        <f>IF(ISNUMBER(C1382),VLOOKUP(C1382,Approaches,2,0),"")</f>
        <v/>
      </c>
      <c r="E1382" s="83">
        <v>9</v>
      </c>
      <c r="F1382" s="16"/>
      <c r="G1382" s="17"/>
      <c r="H1382" s="110"/>
      <c r="I1382" s="19"/>
      <c r="J1382" s="17"/>
      <c r="K1382" s="94"/>
      <c r="L1382" s="89"/>
      <c r="M1382" s="16"/>
    </row>
    <row r="1383" spans="1:13" ht="14.25" thickBot="1">
      <c r="B1383" s="98"/>
      <c r="C1383" s="98"/>
      <c r="D1383" s="93"/>
      <c r="E1383" s="83">
        <v>10</v>
      </c>
      <c r="F1383" s="16"/>
      <c r="G1383" s="17"/>
      <c r="H1383" s="110"/>
      <c r="I1383" s="20"/>
      <c r="J1383" s="17"/>
      <c r="K1383" s="94"/>
      <c r="L1383" s="89"/>
      <c r="M1383" s="16"/>
    </row>
    <row r="1384" spans="1:13" ht="14.25" thickBot="1">
      <c r="A1384" s="79" t="str">
        <f>IF(B1384="Code",1+MAX(A$5:A1378),"")</f>
        <v/>
      </c>
      <c r="B1384" s="99"/>
      <c r="C1384" s="99"/>
      <c r="D1384" s="99"/>
      <c r="E1384" s="100"/>
      <c r="F1384" s="101"/>
      <c r="G1384" s="99" t="s">
        <v>259</v>
      </c>
      <c r="H1384" s="102">
        <f>B1374</f>
        <v>1302113</v>
      </c>
      <c r="I1384" s="111"/>
      <c r="J1384" s="100" t="s">
        <v>317</v>
      </c>
      <c r="K1384" s="100"/>
      <c r="L1384" s="100"/>
      <c r="M1384" s="100"/>
    </row>
    <row r="1385" spans="1:13" ht="14.25" thickBot="1">
      <c r="A1385" s="79">
        <f>IF(B1385="Code",1+MAX(A$5:A1384),"")</f>
        <v>116</v>
      </c>
      <c r="B1385" s="80" t="s">
        <v>254</v>
      </c>
      <c r="C1385" s="80"/>
      <c r="D1385" s="81" t="s">
        <v>255</v>
      </c>
      <c r="E1385" s="193"/>
      <c r="F1385" s="81" t="s">
        <v>256</v>
      </c>
      <c r="G1385" s="81" t="s">
        <v>257</v>
      </c>
      <c r="H1385" s="82" t="s">
        <v>253</v>
      </c>
      <c r="I1385" s="82" t="s">
        <v>258</v>
      </c>
      <c r="J1385" s="82" t="s">
        <v>316</v>
      </c>
      <c r="K1385" s="83"/>
      <c r="L1385" s="84" t="str">
        <f>IF(AND(ISNUMBER(I1396),ISNUMBER(H1396)),"OK","")</f>
        <v/>
      </c>
      <c r="M1385" s="194"/>
    </row>
    <row r="1386" spans="1:13">
      <c r="A1386" s="79" t="str">
        <f>IF(B1386="Code",1+MAX(A$5:A1385),"")</f>
        <v/>
      </c>
      <c r="B1386" s="87">
        <f>VLOOKUP(A1385,BasicHeadings,2,0)</f>
        <v>1302121</v>
      </c>
      <c r="C1386" s="88"/>
      <c r="D1386" s="87" t="str">
        <f>VLOOKUP(B1386,Step1EN,2,0)</f>
        <v>Out-patient medical services</v>
      </c>
      <c r="E1386" s="83">
        <v>1</v>
      </c>
      <c r="F1386" s="16" t="str">
        <f>"Expenditure Value for "&amp;LatestYear</f>
        <v>Expenditure Value for 2009</v>
      </c>
      <c r="G1386" s="16" t="s">
        <v>331</v>
      </c>
      <c r="H1386" s="17">
        <f>LatestYear</f>
        <v>2009</v>
      </c>
      <c r="I1386" s="17">
        <f>VLOOKUP(B1386,LastYearEstimates,3,0)</f>
        <v>0</v>
      </c>
      <c r="J1386" s="17" t="str">
        <f>Currency_Unit</f>
        <v>Ficty</v>
      </c>
      <c r="K1386" s="83"/>
      <c r="L1386" s="89"/>
      <c r="M1386" s="16"/>
    </row>
    <row r="1387" spans="1:13">
      <c r="A1387" s="79" t="str">
        <f>IF(B1387="Code",1+MAX(A$5:A1386),"")</f>
        <v/>
      </c>
      <c r="B1387" s="90"/>
      <c r="C1387" s="91" t="s">
        <v>307</v>
      </c>
      <c r="D1387" s="90"/>
      <c r="E1387" s="83">
        <v>2</v>
      </c>
      <c r="F1387" s="16"/>
      <c r="G1387" s="16"/>
      <c r="H1387" s="17"/>
      <c r="I1387" s="17"/>
      <c r="J1387" s="17" t="s">
        <v>317</v>
      </c>
      <c r="K1387" s="83"/>
      <c r="L1387" s="89"/>
      <c r="M1387" s="16"/>
    </row>
    <row r="1388" spans="1:13" ht="13.5" customHeight="1">
      <c r="A1388" s="79" t="str">
        <f>IF(B1388="Code",1+MAX(A$5:A1387),"")</f>
        <v/>
      </c>
      <c r="B1388" s="92"/>
      <c r="C1388" s="211" t="s">
        <v>356</v>
      </c>
      <c r="D1388" s="212"/>
      <c r="E1388" s="83">
        <v>3</v>
      </c>
      <c r="F1388" s="16"/>
      <c r="G1388" s="16"/>
      <c r="H1388" s="17"/>
      <c r="I1388" s="18"/>
      <c r="J1388" s="17" t="s">
        <v>317</v>
      </c>
      <c r="K1388" s="83"/>
      <c r="L1388" s="89"/>
      <c r="M1388" s="16"/>
    </row>
    <row r="1389" spans="1:13">
      <c r="A1389" s="79" t="str">
        <f>IF(B1389="Code",1+MAX(A$5:A1388),"")</f>
        <v/>
      </c>
      <c r="B1389" s="93"/>
      <c r="C1389" s="213"/>
      <c r="D1389" s="214"/>
      <c r="E1389" s="83">
        <v>4</v>
      </c>
      <c r="F1389" s="16"/>
      <c r="G1389" s="16"/>
      <c r="H1389" s="17"/>
      <c r="I1389" s="17"/>
      <c r="J1389" s="17" t="s">
        <v>317</v>
      </c>
      <c r="K1389" s="83"/>
      <c r="L1389" s="89"/>
      <c r="M1389" s="16"/>
    </row>
    <row r="1390" spans="1:13">
      <c r="A1390" s="79" t="str">
        <f>IF(B1390="Code",1+MAX(A$5:A1389),"")</f>
        <v/>
      </c>
      <c r="B1390" s="95" t="s">
        <v>355</v>
      </c>
      <c r="C1390" s="109"/>
      <c r="D1390" s="96" t="str">
        <f>IF(ISNUMBER(C1390),VLOOKUP(C1390,Approaches,2,0),"")</f>
        <v/>
      </c>
      <c r="E1390" s="83">
        <v>5</v>
      </c>
      <c r="F1390" s="16"/>
      <c r="G1390" s="17"/>
      <c r="H1390" s="110"/>
      <c r="I1390" s="19"/>
      <c r="J1390" s="17" t="s">
        <v>317</v>
      </c>
      <c r="K1390" s="94"/>
      <c r="L1390" s="89"/>
      <c r="M1390" s="16"/>
    </row>
    <row r="1391" spans="1:13">
      <c r="B1391" s="95" t="s">
        <v>355</v>
      </c>
      <c r="C1391" s="109"/>
      <c r="D1391" s="93" t="str">
        <f>IF(ISNUMBER(C1391),VLOOKUP(C1391,Approaches,2,0),"")</f>
        <v/>
      </c>
      <c r="E1391" s="83">
        <v>6</v>
      </c>
      <c r="F1391" s="16"/>
      <c r="G1391" s="17"/>
      <c r="H1391" s="110"/>
      <c r="I1391" s="19"/>
      <c r="J1391" s="17"/>
      <c r="K1391" s="94"/>
      <c r="L1391" s="89"/>
      <c r="M1391" s="16"/>
    </row>
    <row r="1392" spans="1:13">
      <c r="B1392" s="95" t="s">
        <v>355</v>
      </c>
      <c r="C1392" s="109"/>
      <c r="D1392" s="93" t="str">
        <f>IF(ISNUMBER(C1392),VLOOKUP(C1392,Approaches,2,0),"")</f>
        <v/>
      </c>
      <c r="E1392" s="83">
        <v>7</v>
      </c>
      <c r="F1392" s="16"/>
      <c r="G1392" s="17"/>
      <c r="H1392" s="110"/>
      <c r="I1392" s="19"/>
      <c r="J1392" s="17"/>
      <c r="K1392" s="94"/>
      <c r="L1392" s="89"/>
      <c r="M1392" s="16"/>
    </row>
    <row r="1393" spans="1:13">
      <c r="B1393" s="95" t="s">
        <v>355</v>
      </c>
      <c r="C1393" s="109"/>
      <c r="D1393" s="93" t="str">
        <f>IF(ISNUMBER(C1393),VLOOKUP(C1393,Approaches,2,0),"")</f>
        <v/>
      </c>
      <c r="E1393" s="83">
        <v>8</v>
      </c>
      <c r="F1393" s="16"/>
      <c r="G1393" s="17"/>
      <c r="H1393" s="110"/>
      <c r="I1393" s="19"/>
      <c r="J1393" s="17"/>
      <c r="K1393" s="94"/>
      <c r="L1393" s="89"/>
      <c r="M1393" s="16"/>
    </row>
    <row r="1394" spans="1:13">
      <c r="B1394" s="95" t="s">
        <v>355</v>
      </c>
      <c r="C1394" s="109"/>
      <c r="D1394" s="97" t="str">
        <f>IF(ISNUMBER(C1394),VLOOKUP(C1394,Approaches,2,0),"")</f>
        <v/>
      </c>
      <c r="E1394" s="83">
        <v>9</v>
      </c>
      <c r="F1394" s="16"/>
      <c r="G1394" s="17"/>
      <c r="H1394" s="110"/>
      <c r="I1394" s="19"/>
      <c r="J1394" s="17"/>
      <c r="K1394" s="94"/>
      <c r="L1394" s="89"/>
      <c r="M1394" s="16"/>
    </row>
    <row r="1395" spans="1:13" ht="14.25" thickBot="1">
      <c r="B1395" s="98"/>
      <c r="C1395" s="98"/>
      <c r="D1395" s="93"/>
      <c r="E1395" s="83">
        <v>10</v>
      </c>
      <c r="F1395" s="16"/>
      <c r="G1395" s="17"/>
      <c r="H1395" s="110"/>
      <c r="I1395" s="20"/>
      <c r="J1395" s="17"/>
      <c r="K1395" s="94"/>
      <c r="L1395" s="89"/>
      <c r="M1395" s="16"/>
    </row>
    <row r="1396" spans="1:13" ht="14.25" thickBot="1">
      <c r="A1396" s="79" t="str">
        <f>IF(B1396="Code",1+MAX(A$5:A1390),"")</f>
        <v/>
      </c>
      <c r="B1396" s="99"/>
      <c r="C1396" s="99"/>
      <c r="D1396" s="99"/>
      <c r="E1396" s="100"/>
      <c r="F1396" s="101"/>
      <c r="G1396" s="99" t="s">
        <v>259</v>
      </c>
      <c r="H1396" s="102">
        <f>B1386</f>
        <v>1302121</v>
      </c>
      <c r="I1396" s="111"/>
      <c r="J1396" s="100" t="s">
        <v>317</v>
      </c>
      <c r="K1396" s="100"/>
      <c r="L1396" s="100"/>
      <c r="M1396" s="100"/>
    </row>
    <row r="1397" spans="1:13" ht="14.25" thickBot="1">
      <c r="A1397" s="79">
        <f>IF(B1397="Code",1+MAX(A$5:A1396),"")</f>
        <v>117</v>
      </c>
      <c r="B1397" s="80" t="s">
        <v>254</v>
      </c>
      <c r="C1397" s="80"/>
      <c r="D1397" s="81" t="s">
        <v>255</v>
      </c>
      <c r="E1397" s="193"/>
      <c r="F1397" s="81" t="s">
        <v>256</v>
      </c>
      <c r="G1397" s="81" t="s">
        <v>257</v>
      </c>
      <c r="H1397" s="82" t="s">
        <v>253</v>
      </c>
      <c r="I1397" s="82" t="s">
        <v>258</v>
      </c>
      <c r="J1397" s="82" t="s">
        <v>316</v>
      </c>
      <c r="K1397" s="83"/>
      <c r="L1397" s="84" t="str">
        <f>IF(AND(ISNUMBER(I1408),ISNUMBER(H1408)),"OK","")</f>
        <v/>
      </c>
      <c r="M1397" s="194"/>
    </row>
    <row r="1398" spans="1:13">
      <c r="A1398" s="79" t="str">
        <f>IF(B1398="Code",1+MAX(A$5:A1397),"")</f>
        <v/>
      </c>
      <c r="B1398" s="87">
        <f>VLOOKUP(A1397,BasicHeadings,2,0)</f>
        <v>1302122</v>
      </c>
      <c r="C1398" s="88"/>
      <c r="D1398" s="87" t="str">
        <f>VLOOKUP(B1398,Step1EN,2,0)</f>
        <v>Out-patient dental services</v>
      </c>
      <c r="E1398" s="83">
        <v>1</v>
      </c>
      <c r="F1398" s="16" t="str">
        <f>"Expenditure Value for "&amp;LatestYear</f>
        <v>Expenditure Value for 2009</v>
      </c>
      <c r="G1398" s="16" t="s">
        <v>331</v>
      </c>
      <c r="H1398" s="17">
        <f>LatestYear</f>
        <v>2009</v>
      </c>
      <c r="I1398" s="17">
        <f>VLOOKUP(B1398,LastYearEstimates,3,0)</f>
        <v>0</v>
      </c>
      <c r="J1398" s="17" t="str">
        <f>Currency_Unit</f>
        <v>Ficty</v>
      </c>
      <c r="K1398" s="83"/>
      <c r="L1398" s="89"/>
      <c r="M1398" s="16"/>
    </row>
    <row r="1399" spans="1:13">
      <c r="A1399" s="79" t="str">
        <f>IF(B1399="Code",1+MAX(A$5:A1398),"")</f>
        <v/>
      </c>
      <c r="B1399" s="90"/>
      <c r="C1399" s="91" t="s">
        <v>307</v>
      </c>
      <c r="D1399" s="90"/>
      <c r="E1399" s="83">
        <v>2</v>
      </c>
      <c r="F1399" s="16"/>
      <c r="G1399" s="16"/>
      <c r="H1399" s="17"/>
      <c r="I1399" s="17"/>
      <c r="J1399" s="17" t="s">
        <v>317</v>
      </c>
      <c r="K1399" s="83"/>
      <c r="L1399" s="89"/>
      <c r="M1399" s="16"/>
    </row>
    <row r="1400" spans="1:13" ht="13.5" customHeight="1">
      <c r="A1400" s="79" t="str">
        <f>IF(B1400="Code",1+MAX(A$5:A1399),"")</f>
        <v/>
      </c>
      <c r="B1400" s="92"/>
      <c r="C1400" s="211" t="s">
        <v>356</v>
      </c>
      <c r="D1400" s="212"/>
      <c r="E1400" s="83">
        <v>3</v>
      </c>
      <c r="F1400" s="16"/>
      <c r="G1400" s="16"/>
      <c r="H1400" s="17"/>
      <c r="I1400" s="18"/>
      <c r="J1400" s="17" t="s">
        <v>317</v>
      </c>
      <c r="K1400" s="83"/>
      <c r="L1400" s="89"/>
      <c r="M1400" s="16"/>
    </row>
    <row r="1401" spans="1:13">
      <c r="A1401" s="79" t="str">
        <f>IF(B1401="Code",1+MAX(A$5:A1400),"")</f>
        <v/>
      </c>
      <c r="B1401" s="93"/>
      <c r="C1401" s="213"/>
      <c r="D1401" s="214"/>
      <c r="E1401" s="83">
        <v>4</v>
      </c>
      <c r="F1401" s="16"/>
      <c r="G1401" s="16"/>
      <c r="H1401" s="17"/>
      <c r="I1401" s="17"/>
      <c r="J1401" s="17" t="s">
        <v>317</v>
      </c>
      <c r="K1401" s="83"/>
      <c r="L1401" s="89"/>
      <c r="M1401" s="16"/>
    </row>
    <row r="1402" spans="1:13">
      <c r="A1402" s="79" t="str">
        <f>IF(B1402="Code",1+MAX(A$5:A1401),"")</f>
        <v/>
      </c>
      <c r="B1402" s="95" t="s">
        <v>355</v>
      </c>
      <c r="C1402" s="109"/>
      <c r="D1402" s="96" t="str">
        <f>IF(ISNUMBER(C1402),VLOOKUP(C1402,Approaches,2,0),"")</f>
        <v/>
      </c>
      <c r="E1402" s="83">
        <v>5</v>
      </c>
      <c r="F1402" s="16"/>
      <c r="G1402" s="17"/>
      <c r="H1402" s="110"/>
      <c r="I1402" s="19"/>
      <c r="J1402" s="17" t="s">
        <v>317</v>
      </c>
      <c r="K1402" s="94"/>
      <c r="L1402" s="89"/>
      <c r="M1402" s="16"/>
    </row>
    <row r="1403" spans="1:13">
      <c r="B1403" s="95" t="s">
        <v>355</v>
      </c>
      <c r="C1403" s="109"/>
      <c r="D1403" s="93" t="str">
        <f>IF(ISNUMBER(C1403),VLOOKUP(C1403,Approaches,2,0),"")</f>
        <v/>
      </c>
      <c r="E1403" s="83">
        <v>6</v>
      </c>
      <c r="F1403" s="16"/>
      <c r="G1403" s="17"/>
      <c r="H1403" s="110"/>
      <c r="I1403" s="19"/>
      <c r="J1403" s="17"/>
      <c r="K1403" s="94"/>
      <c r="L1403" s="89"/>
      <c r="M1403" s="16"/>
    </row>
    <row r="1404" spans="1:13">
      <c r="B1404" s="95" t="s">
        <v>355</v>
      </c>
      <c r="C1404" s="109"/>
      <c r="D1404" s="93" t="str">
        <f>IF(ISNUMBER(C1404),VLOOKUP(C1404,Approaches,2,0),"")</f>
        <v/>
      </c>
      <c r="E1404" s="83">
        <v>7</v>
      </c>
      <c r="F1404" s="16"/>
      <c r="G1404" s="17"/>
      <c r="H1404" s="110"/>
      <c r="I1404" s="19"/>
      <c r="J1404" s="17"/>
      <c r="K1404" s="94"/>
      <c r="L1404" s="89"/>
      <c r="M1404" s="16"/>
    </row>
    <row r="1405" spans="1:13">
      <c r="B1405" s="95" t="s">
        <v>355</v>
      </c>
      <c r="C1405" s="109"/>
      <c r="D1405" s="93" t="str">
        <f>IF(ISNUMBER(C1405),VLOOKUP(C1405,Approaches,2,0),"")</f>
        <v/>
      </c>
      <c r="E1405" s="83">
        <v>8</v>
      </c>
      <c r="F1405" s="16"/>
      <c r="G1405" s="17"/>
      <c r="H1405" s="110"/>
      <c r="I1405" s="19"/>
      <c r="J1405" s="17"/>
      <c r="K1405" s="94"/>
      <c r="L1405" s="89"/>
      <c r="M1405" s="16"/>
    </row>
    <row r="1406" spans="1:13">
      <c r="B1406" s="95" t="s">
        <v>355</v>
      </c>
      <c r="C1406" s="109"/>
      <c r="D1406" s="97" t="str">
        <f>IF(ISNUMBER(C1406),VLOOKUP(C1406,Approaches,2,0),"")</f>
        <v/>
      </c>
      <c r="E1406" s="83">
        <v>9</v>
      </c>
      <c r="F1406" s="16"/>
      <c r="G1406" s="17"/>
      <c r="H1406" s="110"/>
      <c r="I1406" s="19"/>
      <c r="J1406" s="17"/>
      <c r="K1406" s="94"/>
      <c r="L1406" s="89"/>
      <c r="M1406" s="16"/>
    </row>
    <row r="1407" spans="1:13" ht="14.25" thickBot="1">
      <c r="B1407" s="98"/>
      <c r="C1407" s="98"/>
      <c r="D1407" s="93"/>
      <c r="E1407" s="83">
        <v>10</v>
      </c>
      <c r="F1407" s="16"/>
      <c r="G1407" s="17"/>
      <c r="H1407" s="110"/>
      <c r="I1407" s="20"/>
      <c r="J1407" s="17"/>
      <c r="K1407" s="94"/>
      <c r="L1407" s="89"/>
      <c r="M1407" s="16"/>
    </row>
    <row r="1408" spans="1:13" ht="14.25" thickBot="1">
      <c r="A1408" s="79" t="str">
        <f>IF(B1408="Code",1+MAX(A$5:A1402),"")</f>
        <v/>
      </c>
      <c r="B1408" s="99"/>
      <c r="C1408" s="99"/>
      <c r="D1408" s="99"/>
      <c r="E1408" s="100"/>
      <c r="F1408" s="101"/>
      <c r="G1408" s="99" t="s">
        <v>259</v>
      </c>
      <c r="H1408" s="102">
        <f>B1398</f>
        <v>1302122</v>
      </c>
      <c r="I1408" s="111"/>
      <c r="J1408" s="100" t="s">
        <v>317</v>
      </c>
      <c r="K1408" s="100"/>
      <c r="L1408" s="100"/>
      <c r="M1408" s="100"/>
    </row>
    <row r="1409" spans="1:13" ht="14.25" thickBot="1">
      <c r="A1409" s="79">
        <f>IF(B1409="Code",1+MAX(A$5:A1408),"")</f>
        <v>118</v>
      </c>
      <c r="B1409" s="80" t="s">
        <v>254</v>
      </c>
      <c r="C1409" s="80"/>
      <c r="D1409" s="81" t="s">
        <v>255</v>
      </c>
      <c r="E1409" s="193"/>
      <c r="F1409" s="81" t="s">
        <v>256</v>
      </c>
      <c r="G1409" s="81" t="s">
        <v>257</v>
      </c>
      <c r="H1409" s="82" t="s">
        <v>253</v>
      </c>
      <c r="I1409" s="82" t="s">
        <v>258</v>
      </c>
      <c r="J1409" s="82" t="s">
        <v>316</v>
      </c>
      <c r="K1409" s="83"/>
      <c r="L1409" s="84" t="str">
        <f>IF(AND(ISNUMBER(I1420),ISNUMBER(H1420)),"OK","")</f>
        <v/>
      </c>
      <c r="M1409" s="194"/>
    </row>
    <row r="1410" spans="1:13">
      <c r="A1410" s="79" t="str">
        <f>IF(B1410="Code",1+MAX(A$5:A1409),"")</f>
        <v/>
      </c>
      <c r="B1410" s="87">
        <f>VLOOKUP(A1409,BasicHeadings,2,0)</f>
        <v>1302123</v>
      </c>
      <c r="C1410" s="88"/>
      <c r="D1410" s="87" t="str">
        <f>VLOOKUP(B1410,Step1EN,2,0)</f>
        <v>Out-patient paramedical services</v>
      </c>
      <c r="E1410" s="83">
        <v>1</v>
      </c>
      <c r="F1410" s="16" t="str">
        <f>"Expenditure Value for "&amp;LatestYear</f>
        <v>Expenditure Value for 2009</v>
      </c>
      <c r="G1410" s="16" t="s">
        <v>331</v>
      </c>
      <c r="H1410" s="17">
        <f>LatestYear</f>
        <v>2009</v>
      </c>
      <c r="I1410" s="17">
        <f>VLOOKUP(B1410,LastYearEstimates,3,0)</f>
        <v>0</v>
      </c>
      <c r="J1410" s="17" t="str">
        <f>Currency_Unit</f>
        <v>Ficty</v>
      </c>
      <c r="K1410" s="83"/>
      <c r="L1410" s="89"/>
      <c r="M1410" s="16"/>
    </row>
    <row r="1411" spans="1:13">
      <c r="A1411" s="79" t="str">
        <f>IF(B1411="Code",1+MAX(A$5:A1410),"")</f>
        <v/>
      </c>
      <c r="B1411" s="90"/>
      <c r="C1411" s="91" t="s">
        <v>307</v>
      </c>
      <c r="D1411" s="90"/>
      <c r="E1411" s="83">
        <v>2</v>
      </c>
      <c r="F1411" s="16"/>
      <c r="G1411" s="16"/>
      <c r="H1411" s="17"/>
      <c r="I1411" s="17"/>
      <c r="J1411" s="17" t="s">
        <v>317</v>
      </c>
      <c r="K1411" s="83"/>
      <c r="L1411" s="89"/>
      <c r="M1411" s="16"/>
    </row>
    <row r="1412" spans="1:13" ht="13.5" customHeight="1">
      <c r="A1412" s="79" t="str">
        <f>IF(B1412="Code",1+MAX(A$5:A1411),"")</f>
        <v/>
      </c>
      <c r="B1412" s="92"/>
      <c r="C1412" s="211" t="s">
        <v>356</v>
      </c>
      <c r="D1412" s="212"/>
      <c r="E1412" s="83">
        <v>3</v>
      </c>
      <c r="F1412" s="16"/>
      <c r="G1412" s="16"/>
      <c r="H1412" s="17"/>
      <c r="I1412" s="18"/>
      <c r="J1412" s="17" t="s">
        <v>317</v>
      </c>
      <c r="K1412" s="83"/>
      <c r="L1412" s="89"/>
      <c r="M1412" s="16"/>
    </row>
    <row r="1413" spans="1:13">
      <c r="A1413" s="79" t="str">
        <f>IF(B1413="Code",1+MAX(A$5:A1412),"")</f>
        <v/>
      </c>
      <c r="B1413" s="93"/>
      <c r="C1413" s="213"/>
      <c r="D1413" s="214"/>
      <c r="E1413" s="83">
        <v>4</v>
      </c>
      <c r="F1413" s="16"/>
      <c r="G1413" s="16"/>
      <c r="H1413" s="17"/>
      <c r="I1413" s="17"/>
      <c r="J1413" s="17" t="s">
        <v>317</v>
      </c>
      <c r="K1413" s="83"/>
      <c r="L1413" s="89"/>
      <c r="M1413" s="16"/>
    </row>
    <row r="1414" spans="1:13">
      <c r="A1414" s="79" t="str">
        <f>IF(B1414="Code",1+MAX(A$5:A1413),"")</f>
        <v/>
      </c>
      <c r="B1414" s="95" t="s">
        <v>355</v>
      </c>
      <c r="C1414" s="109"/>
      <c r="D1414" s="96" t="str">
        <f>IF(ISNUMBER(C1414),VLOOKUP(C1414,Approaches,2,0),"")</f>
        <v/>
      </c>
      <c r="E1414" s="83">
        <v>5</v>
      </c>
      <c r="F1414" s="16"/>
      <c r="G1414" s="17"/>
      <c r="H1414" s="110"/>
      <c r="I1414" s="19"/>
      <c r="J1414" s="17" t="s">
        <v>317</v>
      </c>
      <c r="K1414" s="94"/>
      <c r="L1414" s="89"/>
      <c r="M1414" s="16"/>
    </row>
    <row r="1415" spans="1:13">
      <c r="B1415" s="95" t="s">
        <v>355</v>
      </c>
      <c r="C1415" s="109"/>
      <c r="D1415" s="93" t="str">
        <f>IF(ISNUMBER(C1415),VLOOKUP(C1415,Approaches,2,0),"")</f>
        <v/>
      </c>
      <c r="E1415" s="83">
        <v>6</v>
      </c>
      <c r="F1415" s="16"/>
      <c r="G1415" s="17"/>
      <c r="H1415" s="110"/>
      <c r="I1415" s="19"/>
      <c r="J1415" s="17"/>
      <c r="K1415" s="94"/>
      <c r="L1415" s="89"/>
      <c r="M1415" s="16"/>
    </row>
    <row r="1416" spans="1:13">
      <c r="B1416" s="95" t="s">
        <v>355</v>
      </c>
      <c r="C1416" s="109"/>
      <c r="D1416" s="93" t="str">
        <f>IF(ISNUMBER(C1416),VLOOKUP(C1416,Approaches,2,0),"")</f>
        <v/>
      </c>
      <c r="E1416" s="83">
        <v>7</v>
      </c>
      <c r="F1416" s="16"/>
      <c r="G1416" s="17"/>
      <c r="H1416" s="110"/>
      <c r="I1416" s="19"/>
      <c r="J1416" s="17"/>
      <c r="K1416" s="94"/>
      <c r="L1416" s="89"/>
      <c r="M1416" s="16"/>
    </row>
    <row r="1417" spans="1:13">
      <c r="B1417" s="95" t="s">
        <v>355</v>
      </c>
      <c r="C1417" s="109"/>
      <c r="D1417" s="93" t="str">
        <f>IF(ISNUMBER(C1417),VLOOKUP(C1417,Approaches,2,0),"")</f>
        <v/>
      </c>
      <c r="E1417" s="83">
        <v>8</v>
      </c>
      <c r="F1417" s="16"/>
      <c r="G1417" s="17"/>
      <c r="H1417" s="110"/>
      <c r="I1417" s="19"/>
      <c r="J1417" s="17"/>
      <c r="K1417" s="94"/>
      <c r="L1417" s="89"/>
      <c r="M1417" s="16"/>
    </row>
    <row r="1418" spans="1:13">
      <c r="B1418" s="95" t="s">
        <v>355</v>
      </c>
      <c r="C1418" s="109"/>
      <c r="D1418" s="97" t="str">
        <f>IF(ISNUMBER(C1418),VLOOKUP(C1418,Approaches,2,0),"")</f>
        <v/>
      </c>
      <c r="E1418" s="83">
        <v>9</v>
      </c>
      <c r="F1418" s="16"/>
      <c r="G1418" s="17"/>
      <c r="H1418" s="110"/>
      <c r="I1418" s="19"/>
      <c r="J1418" s="17"/>
      <c r="K1418" s="94"/>
      <c r="L1418" s="89"/>
      <c r="M1418" s="16"/>
    </row>
    <row r="1419" spans="1:13" ht="14.25" thickBot="1">
      <c r="B1419" s="98"/>
      <c r="C1419" s="98"/>
      <c r="D1419" s="93"/>
      <c r="E1419" s="83">
        <v>10</v>
      </c>
      <c r="F1419" s="16"/>
      <c r="G1419" s="17"/>
      <c r="H1419" s="110"/>
      <c r="I1419" s="20"/>
      <c r="J1419" s="17"/>
      <c r="K1419" s="94"/>
      <c r="L1419" s="89"/>
      <c r="M1419" s="16"/>
    </row>
    <row r="1420" spans="1:13" ht="14.25" thickBot="1">
      <c r="A1420" s="79" t="str">
        <f>IF(B1420="Code",1+MAX(A$5:A1414),"")</f>
        <v/>
      </c>
      <c r="B1420" s="99"/>
      <c r="C1420" s="99"/>
      <c r="D1420" s="99"/>
      <c r="E1420" s="100"/>
      <c r="F1420" s="101"/>
      <c r="G1420" s="99" t="s">
        <v>259</v>
      </c>
      <c r="H1420" s="102">
        <f>B1410</f>
        <v>1302123</v>
      </c>
      <c r="I1420" s="111"/>
      <c r="J1420" s="100" t="s">
        <v>317</v>
      </c>
      <c r="K1420" s="100"/>
      <c r="L1420" s="100"/>
      <c r="M1420" s="100"/>
    </row>
    <row r="1421" spans="1:13" ht="14.25" thickBot="1">
      <c r="A1421" s="79">
        <f>IF(B1421="Code",1+MAX(A$5:A1420),"")</f>
        <v>119</v>
      </c>
      <c r="B1421" s="80" t="s">
        <v>254</v>
      </c>
      <c r="C1421" s="80"/>
      <c r="D1421" s="81" t="s">
        <v>255</v>
      </c>
      <c r="E1421" s="193"/>
      <c r="F1421" s="81" t="s">
        <v>256</v>
      </c>
      <c r="G1421" s="81" t="s">
        <v>257</v>
      </c>
      <c r="H1421" s="82" t="s">
        <v>253</v>
      </c>
      <c r="I1421" s="82" t="s">
        <v>258</v>
      </c>
      <c r="J1421" s="82" t="s">
        <v>316</v>
      </c>
      <c r="K1421" s="83"/>
      <c r="L1421" s="84" t="str">
        <f>IF(AND(ISNUMBER(I1432),ISNUMBER(H1432)),"OK","")</f>
        <v/>
      </c>
      <c r="M1421" s="194"/>
    </row>
    <row r="1422" spans="1:13">
      <c r="A1422" s="79" t="str">
        <f>IF(B1422="Code",1+MAX(A$5:A1421),"")</f>
        <v/>
      </c>
      <c r="B1422" s="87">
        <f>VLOOKUP(A1421,BasicHeadings,2,0)</f>
        <v>1302124</v>
      </c>
      <c r="C1422" s="88"/>
      <c r="D1422" s="87" t="str">
        <f>VLOOKUP(B1422,Step1EN,2,0)</f>
        <v xml:space="preserve">Hospital services </v>
      </c>
      <c r="E1422" s="83">
        <v>1</v>
      </c>
      <c r="F1422" s="16" t="str">
        <f>"Expenditure Value for "&amp;LatestYear</f>
        <v>Expenditure Value for 2009</v>
      </c>
      <c r="G1422" s="16" t="s">
        <v>331</v>
      </c>
      <c r="H1422" s="17">
        <f>LatestYear</f>
        <v>2009</v>
      </c>
      <c r="I1422" s="17">
        <f>VLOOKUP(B1422,LastYearEstimates,3,0)</f>
        <v>0</v>
      </c>
      <c r="J1422" s="17" t="str">
        <f>Currency_Unit</f>
        <v>Ficty</v>
      </c>
      <c r="K1422" s="83"/>
      <c r="L1422" s="89"/>
      <c r="M1422" s="16"/>
    </row>
    <row r="1423" spans="1:13">
      <c r="A1423" s="79" t="str">
        <f>IF(B1423="Code",1+MAX(A$5:A1422),"")</f>
        <v/>
      </c>
      <c r="B1423" s="90"/>
      <c r="C1423" s="91" t="s">
        <v>307</v>
      </c>
      <c r="D1423" s="90"/>
      <c r="E1423" s="83">
        <v>2</v>
      </c>
      <c r="F1423" s="16"/>
      <c r="G1423" s="16"/>
      <c r="H1423" s="17"/>
      <c r="I1423" s="17"/>
      <c r="J1423" s="17" t="s">
        <v>317</v>
      </c>
      <c r="K1423" s="83"/>
      <c r="L1423" s="89"/>
      <c r="M1423" s="16"/>
    </row>
    <row r="1424" spans="1:13" ht="13.5" customHeight="1">
      <c r="A1424" s="79" t="str">
        <f>IF(B1424="Code",1+MAX(A$5:A1423),"")</f>
        <v/>
      </c>
      <c r="B1424" s="92"/>
      <c r="C1424" s="211" t="s">
        <v>356</v>
      </c>
      <c r="D1424" s="212"/>
      <c r="E1424" s="83">
        <v>3</v>
      </c>
      <c r="F1424" s="16"/>
      <c r="G1424" s="16"/>
      <c r="H1424" s="17"/>
      <c r="I1424" s="18"/>
      <c r="J1424" s="17" t="s">
        <v>317</v>
      </c>
      <c r="K1424" s="83"/>
      <c r="L1424" s="89"/>
      <c r="M1424" s="16"/>
    </row>
    <row r="1425" spans="1:13">
      <c r="A1425" s="79" t="str">
        <f>IF(B1425="Code",1+MAX(A$5:A1424),"")</f>
        <v/>
      </c>
      <c r="B1425" s="93"/>
      <c r="C1425" s="213"/>
      <c r="D1425" s="214"/>
      <c r="E1425" s="83">
        <v>4</v>
      </c>
      <c r="F1425" s="16"/>
      <c r="G1425" s="16"/>
      <c r="H1425" s="17"/>
      <c r="I1425" s="17"/>
      <c r="J1425" s="17" t="s">
        <v>317</v>
      </c>
      <c r="K1425" s="83"/>
      <c r="L1425" s="89"/>
      <c r="M1425" s="16"/>
    </row>
    <row r="1426" spans="1:13">
      <c r="A1426" s="79" t="str">
        <f>IF(B1426="Code",1+MAX(A$5:A1425),"")</f>
        <v/>
      </c>
      <c r="B1426" s="95" t="s">
        <v>355</v>
      </c>
      <c r="C1426" s="109"/>
      <c r="D1426" s="96" t="str">
        <f>IF(ISNUMBER(C1426),VLOOKUP(C1426,Approaches,2,0),"")</f>
        <v/>
      </c>
      <c r="E1426" s="83">
        <v>5</v>
      </c>
      <c r="F1426" s="16"/>
      <c r="G1426" s="17"/>
      <c r="H1426" s="110"/>
      <c r="I1426" s="19"/>
      <c r="J1426" s="17" t="s">
        <v>317</v>
      </c>
      <c r="K1426" s="94"/>
      <c r="L1426" s="89"/>
      <c r="M1426" s="16"/>
    </row>
    <row r="1427" spans="1:13">
      <c r="B1427" s="95" t="s">
        <v>355</v>
      </c>
      <c r="C1427" s="109"/>
      <c r="D1427" s="93" t="str">
        <f>IF(ISNUMBER(C1427),VLOOKUP(C1427,Approaches,2,0),"")</f>
        <v/>
      </c>
      <c r="E1427" s="83">
        <v>6</v>
      </c>
      <c r="F1427" s="16"/>
      <c r="G1427" s="17"/>
      <c r="H1427" s="110"/>
      <c r="I1427" s="19"/>
      <c r="J1427" s="17"/>
      <c r="K1427" s="94"/>
      <c r="L1427" s="89"/>
      <c r="M1427" s="16"/>
    </row>
    <row r="1428" spans="1:13">
      <c r="B1428" s="95" t="s">
        <v>355</v>
      </c>
      <c r="C1428" s="109"/>
      <c r="D1428" s="93" t="str">
        <f>IF(ISNUMBER(C1428),VLOOKUP(C1428,Approaches,2,0),"")</f>
        <v/>
      </c>
      <c r="E1428" s="83">
        <v>7</v>
      </c>
      <c r="F1428" s="16"/>
      <c r="G1428" s="17"/>
      <c r="H1428" s="110"/>
      <c r="I1428" s="19"/>
      <c r="J1428" s="17"/>
      <c r="K1428" s="94"/>
      <c r="L1428" s="89"/>
      <c r="M1428" s="16"/>
    </row>
    <row r="1429" spans="1:13">
      <c r="B1429" s="95" t="s">
        <v>355</v>
      </c>
      <c r="C1429" s="109"/>
      <c r="D1429" s="93" t="str">
        <f>IF(ISNUMBER(C1429),VLOOKUP(C1429,Approaches,2,0),"")</f>
        <v/>
      </c>
      <c r="E1429" s="83">
        <v>8</v>
      </c>
      <c r="F1429" s="16"/>
      <c r="G1429" s="17"/>
      <c r="H1429" s="110"/>
      <c r="I1429" s="19"/>
      <c r="J1429" s="17"/>
      <c r="K1429" s="94"/>
      <c r="L1429" s="89"/>
      <c r="M1429" s="16"/>
    </row>
    <row r="1430" spans="1:13">
      <c r="B1430" s="95" t="s">
        <v>355</v>
      </c>
      <c r="C1430" s="109"/>
      <c r="D1430" s="97" t="str">
        <f>IF(ISNUMBER(C1430),VLOOKUP(C1430,Approaches,2,0),"")</f>
        <v/>
      </c>
      <c r="E1430" s="83">
        <v>9</v>
      </c>
      <c r="F1430" s="16"/>
      <c r="G1430" s="17"/>
      <c r="H1430" s="110"/>
      <c r="I1430" s="19"/>
      <c r="J1430" s="17"/>
      <c r="K1430" s="94"/>
      <c r="L1430" s="89"/>
      <c r="M1430" s="16"/>
    </row>
    <row r="1431" spans="1:13" ht="14.25" thickBot="1">
      <c r="B1431" s="98"/>
      <c r="C1431" s="98"/>
      <c r="D1431" s="93"/>
      <c r="E1431" s="83">
        <v>10</v>
      </c>
      <c r="F1431" s="16"/>
      <c r="G1431" s="17"/>
      <c r="H1431" s="110"/>
      <c r="I1431" s="20"/>
      <c r="J1431" s="17"/>
      <c r="K1431" s="94"/>
      <c r="L1431" s="89"/>
      <c r="M1431" s="16"/>
    </row>
    <row r="1432" spans="1:13" ht="14.25" thickBot="1">
      <c r="A1432" s="79" t="str">
        <f>IF(B1432="Code",1+MAX(A$5:A1426),"")</f>
        <v/>
      </c>
      <c r="B1432" s="99"/>
      <c r="C1432" s="99"/>
      <c r="D1432" s="99"/>
      <c r="E1432" s="100"/>
      <c r="F1432" s="101"/>
      <c r="G1432" s="99" t="s">
        <v>259</v>
      </c>
      <c r="H1432" s="102">
        <f>B1422</f>
        <v>1302124</v>
      </c>
      <c r="I1432" s="111"/>
      <c r="J1432" s="100" t="s">
        <v>317</v>
      </c>
      <c r="K1432" s="100"/>
      <c r="L1432" s="100"/>
      <c r="M1432" s="100"/>
    </row>
    <row r="1433" spans="1:13" ht="14.25" thickBot="1">
      <c r="A1433" s="79">
        <f>IF(B1433="Code",1+MAX(A$5:A1432),"")</f>
        <v>120</v>
      </c>
      <c r="B1433" s="80" t="s">
        <v>254</v>
      </c>
      <c r="C1433" s="80"/>
      <c r="D1433" s="81" t="s">
        <v>255</v>
      </c>
      <c r="E1433" s="193"/>
      <c r="F1433" s="81" t="s">
        <v>256</v>
      </c>
      <c r="G1433" s="81" t="s">
        <v>257</v>
      </c>
      <c r="H1433" s="82" t="s">
        <v>253</v>
      </c>
      <c r="I1433" s="82" t="s">
        <v>258</v>
      </c>
      <c r="J1433" s="82" t="s">
        <v>316</v>
      </c>
      <c r="K1433" s="83"/>
      <c r="L1433" s="84" t="str">
        <f>IF(AND(ISNUMBER(I1444),ISNUMBER(H1444)),"OK","")</f>
        <v/>
      </c>
      <c r="M1433" s="194"/>
    </row>
    <row r="1434" spans="1:13">
      <c r="A1434" s="79" t="str">
        <f>IF(B1434="Code",1+MAX(A$5:A1433),"")</f>
        <v/>
      </c>
      <c r="B1434" s="87">
        <f>VLOOKUP(A1433,BasicHeadings,2,0)</f>
        <v>1302211</v>
      </c>
      <c r="C1434" s="88"/>
      <c r="D1434" s="87" t="str">
        <f>VLOOKUP(B1434,Step1EN,2,0)</f>
        <v>Compensation of employees</v>
      </c>
      <c r="E1434" s="83">
        <v>1</v>
      </c>
      <c r="F1434" s="16" t="str">
        <f>"Expenditure Value for "&amp;LatestYear</f>
        <v>Expenditure Value for 2009</v>
      </c>
      <c r="G1434" s="16" t="s">
        <v>331</v>
      </c>
      <c r="H1434" s="17">
        <f>LatestYear</f>
        <v>2009</v>
      </c>
      <c r="I1434" s="17">
        <f>VLOOKUP(B1434,LastYearEstimates,3,0)</f>
        <v>0</v>
      </c>
      <c r="J1434" s="17" t="str">
        <f>Currency_Unit</f>
        <v>Ficty</v>
      </c>
      <c r="K1434" s="83"/>
      <c r="L1434" s="89"/>
      <c r="M1434" s="16"/>
    </row>
    <row r="1435" spans="1:13">
      <c r="A1435" s="79" t="str">
        <f>IF(B1435="Code",1+MAX(A$5:A1434),"")</f>
        <v/>
      </c>
      <c r="B1435" s="90"/>
      <c r="C1435" s="91" t="s">
        <v>307</v>
      </c>
      <c r="D1435" s="90"/>
      <c r="E1435" s="83">
        <v>2</v>
      </c>
      <c r="F1435" s="16"/>
      <c r="G1435" s="16"/>
      <c r="H1435" s="17"/>
      <c r="I1435" s="17"/>
      <c r="J1435" s="17" t="s">
        <v>317</v>
      </c>
      <c r="K1435" s="83"/>
      <c r="L1435" s="89"/>
      <c r="M1435" s="16"/>
    </row>
    <row r="1436" spans="1:13" ht="13.5" customHeight="1">
      <c r="A1436" s="79" t="str">
        <f>IF(B1436="Code",1+MAX(A$5:A1435),"")</f>
        <v/>
      </c>
      <c r="B1436" s="92"/>
      <c r="C1436" s="211" t="s">
        <v>356</v>
      </c>
      <c r="D1436" s="212"/>
      <c r="E1436" s="83">
        <v>3</v>
      </c>
      <c r="F1436" s="16"/>
      <c r="G1436" s="16"/>
      <c r="H1436" s="17"/>
      <c r="I1436" s="18"/>
      <c r="J1436" s="17" t="s">
        <v>317</v>
      </c>
      <c r="K1436" s="83"/>
      <c r="L1436" s="89"/>
      <c r="M1436" s="16"/>
    </row>
    <row r="1437" spans="1:13">
      <c r="A1437" s="79" t="str">
        <f>IF(B1437="Code",1+MAX(A$5:A1436),"")</f>
        <v/>
      </c>
      <c r="B1437" s="93"/>
      <c r="C1437" s="213"/>
      <c r="D1437" s="214"/>
      <c r="E1437" s="83">
        <v>4</v>
      </c>
      <c r="F1437" s="16"/>
      <c r="G1437" s="16"/>
      <c r="H1437" s="17"/>
      <c r="I1437" s="17"/>
      <c r="J1437" s="17" t="s">
        <v>317</v>
      </c>
      <c r="K1437" s="83"/>
      <c r="L1437" s="89"/>
      <c r="M1437" s="16"/>
    </row>
    <row r="1438" spans="1:13">
      <c r="A1438" s="79" t="str">
        <f>IF(B1438="Code",1+MAX(A$5:A1437),"")</f>
        <v/>
      </c>
      <c r="B1438" s="95" t="s">
        <v>355</v>
      </c>
      <c r="C1438" s="109"/>
      <c r="D1438" s="96" t="str">
        <f>IF(ISNUMBER(C1438),VLOOKUP(C1438,Approaches,2,0),"")</f>
        <v/>
      </c>
      <c r="E1438" s="83">
        <v>5</v>
      </c>
      <c r="F1438" s="16"/>
      <c r="G1438" s="17"/>
      <c r="H1438" s="110"/>
      <c r="I1438" s="19"/>
      <c r="J1438" s="17" t="s">
        <v>317</v>
      </c>
      <c r="K1438" s="94"/>
      <c r="L1438" s="89"/>
      <c r="M1438" s="16"/>
    </row>
    <row r="1439" spans="1:13">
      <c r="B1439" s="95" t="s">
        <v>355</v>
      </c>
      <c r="C1439" s="109"/>
      <c r="D1439" s="93" t="str">
        <f>IF(ISNUMBER(C1439),VLOOKUP(C1439,Approaches,2,0),"")</f>
        <v/>
      </c>
      <c r="E1439" s="83">
        <v>6</v>
      </c>
      <c r="F1439" s="16"/>
      <c r="G1439" s="17"/>
      <c r="H1439" s="110"/>
      <c r="I1439" s="19"/>
      <c r="J1439" s="17"/>
      <c r="K1439" s="94"/>
      <c r="L1439" s="89"/>
      <c r="M1439" s="16"/>
    </row>
    <row r="1440" spans="1:13">
      <c r="B1440" s="95" t="s">
        <v>355</v>
      </c>
      <c r="C1440" s="109"/>
      <c r="D1440" s="93" t="str">
        <f>IF(ISNUMBER(C1440),VLOOKUP(C1440,Approaches,2,0),"")</f>
        <v/>
      </c>
      <c r="E1440" s="83">
        <v>7</v>
      </c>
      <c r="F1440" s="16"/>
      <c r="G1440" s="17"/>
      <c r="H1440" s="110"/>
      <c r="I1440" s="19"/>
      <c r="J1440" s="17"/>
      <c r="K1440" s="94"/>
      <c r="L1440" s="89"/>
      <c r="M1440" s="16"/>
    </row>
    <row r="1441" spans="1:13">
      <c r="B1441" s="95" t="s">
        <v>355</v>
      </c>
      <c r="C1441" s="109"/>
      <c r="D1441" s="93" t="str">
        <f>IF(ISNUMBER(C1441),VLOOKUP(C1441,Approaches,2,0),"")</f>
        <v/>
      </c>
      <c r="E1441" s="83">
        <v>8</v>
      </c>
      <c r="F1441" s="16"/>
      <c r="G1441" s="17"/>
      <c r="H1441" s="110"/>
      <c r="I1441" s="19"/>
      <c r="J1441" s="17"/>
      <c r="K1441" s="94"/>
      <c r="L1441" s="89"/>
      <c r="M1441" s="16"/>
    </row>
    <row r="1442" spans="1:13">
      <c r="B1442" s="95" t="s">
        <v>355</v>
      </c>
      <c r="C1442" s="109"/>
      <c r="D1442" s="97" t="str">
        <f>IF(ISNUMBER(C1442),VLOOKUP(C1442,Approaches,2,0),"")</f>
        <v/>
      </c>
      <c r="E1442" s="83">
        <v>9</v>
      </c>
      <c r="F1442" s="16"/>
      <c r="G1442" s="17"/>
      <c r="H1442" s="110"/>
      <c r="I1442" s="19"/>
      <c r="J1442" s="17"/>
      <c r="K1442" s="94"/>
      <c r="L1442" s="89"/>
      <c r="M1442" s="16"/>
    </row>
    <row r="1443" spans="1:13" ht="14.25" thickBot="1">
      <c r="B1443" s="98"/>
      <c r="C1443" s="98"/>
      <c r="D1443" s="93"/>
      <c r="E1443" s="83">
        <v>10</v>
      </c>
      <c r="F1443" s="16"/>
      <c r="G1443" s="17"/>
      <c r="H1443" s="110"/>
      <c r="I1443" s="20"/>
      <c r="J1443" s="17"/>
      <c r="K1443" s="94"/>
      <c r="L1443" s="89"/>
      <c r="M1443" s="16"/>
    </row>
    <row r="1444" spans="1:13" ht="14.25" thickBot="1">
      <c r="A1444" s="79" t="str">
        <f>IF(B1444="Code",1+MAX(A$5:A1438),"")</f>
        <v/>
      </c>
      <c r="B1444" s="99"/>
      <c r="C1444" s="99"/>
      <c r="D1444" s="99"/>
      <c r="E1444" s="100"/>
      <c r="F1444" s="101"/>
      <c r="G1444" s="99" t="s">
        <v>259</v>
      </c>
      <c r="H1444" s="102">
        <f>B1434</f>
        <v>1302211</v>
      </c>
      <c r="I1444" s="111"/>
      <c r="J1444" s="100" t="s">
        <v>317</v>
      </c>
      <c r="K1444" s="100"/>
      <c r="L1444" s="100"/>
      <c r="M1444" s="100"/>
    </row>
    <row r="1445" spans="1:13" ht="14.25" thickBot="1">
      <c r="A1445" s="79">
        <f>IF(B1445="Code",1+MAX(A$5:A1444),"")</f>
        <v>121</v>
      </c>
      <c r="B1445" s="80" t="s">
        <v>254</v>
      </c>
      <c r="C1445" s="80"/>
      <c r="D1445" s="81" t="s">
        <v>255</v>
      </c>
      <c r="E1445" s="193"/>
      <c r="F1445" s="81" t="s">
        <v>256</v>
      </c>
      <c r="G1445" s="81" t="s">
        <v>257</v>
      </c>
      <c r="H1445" s="82" t="s">
        <v>253</v>
      </c>
      <c r="I1445" s="82" t="s">
        <v>258</v>
      </c>
      <c r="J1445" s="82" t="s">
        <v>316</v>
      </c>
      <c r="K1445" s="83"/>
      <c r="L1445" s="84" t="str">
        <f>IF(AND(ISNUMBER(I1456),ISNUMBER(H1456)),"OK","")</f>
        <v/>
      </c>
      <c r="M1445" s="194"/>
    </row>
    <row r="1446" spans="1:13">
      <c r="A1446" s="79" t="str">
        <f>IF(B1446="Code",1+MAX(A$5:A1445),"")</f>
        <v/>
      </c>
      <c r="B1446" s="87">
        <f>VLOOKUP(A1445,BasicHeadings,2,0)</f>
        <v>1302221</v>
      </c>
      <c r="C1446" s="88"/>
      <c r="D1446" s="87" t="str">
        <f>VLOOKUP(B1446,Step1EN,2,0)</f>
        <v>Intermediate consumption</v>
      </c>
      <c r="E1446" s="83">
        <v>1</v>
      </c>
      <c r="F1446" s="16" t="str">
        <f>"Expenditure Value for "&amp;LatestYear</f>
        <v>Expenditure Value for 2009</v>
      </c>
      <c r="G1446" s="16" t="s">
        <v>331</v>
      </c>
      <c r="H1446" s="17">
        <f>LatestYear</f>
        <v>2009</v>
      </c>
      <c r="I1446" s="17">
        <f>VLOOKUP(B1446,LastYearEstimates,3,0)</f>
        <v>0</v>
      </c>
      <c r="J1446" s="17" t="str">
        <f>Currency_Unit</f>
        <v>Ficty</v>
      </c>
      <c r="K1446" s="83"/>
      <c r="L1446" s="89"/>
      <c r="M1446" s="16"/>
    </row>
    <row r="1447" spans="1:13">
      <c r="A1447" s="79" t="str">
        <f>IF(B1447="Code",1+MAX(A$5:A1446),"")</f>
        <v/>
      </c>
      <c r="B1447" s="90"/>
      <c r="C1447" s="91" t="s">
        <v>307</v>
      </c>
      <c r="D1447" s="90"/>
      <c r="E1447" s="83">
        <v>2</v>
      </c>
      <c r="F1447" s="16"/>
      <c r="G1447" s="16"/>
      <c r="H1447" s="17"/>
      <c r="I1447" s="17"/>
      <c r="J1447" s="17" t="s">
        <v>317</v>
      </c>
      <c r="K1447" s="83"/>
      <c r="L1447" s="89"/>
      <c r="M1447" s="16"/>
    </row>
    <row r="1448" spans="1:13" ht="13.5" customHeight="1">
      <c r="A1448" s="79" t="str">
        <f>IF(B1448="Code",1+MAX(A$5:A1447),"")</f>
        <v/>
      </c>
      <c r="B1448" s="92"/>
      <c r="C1448" s="211" t="s">
        <v>356</v>
      </c>
      <c r="D1448" s="212"/>
      <c r="E1448" s="83">
        <v>3</v>
      </c>
      <c r="F1448" s="16"/>
      <c r="G1448" s="16"/>
      <c r="H1448" s="17"/>
      <c r="I1448" s="18"/>
      <c r="J1448" s="17" t="s">
        <v>317</v>
      </c>
      <c r="K1448" s="83"/>
      <c r="L1448" s="89"/>
      <c r="M1448" s="16"/>
    </row>
    <row r="1449" spans="1:13">
      <c r="A1449" s="79" t="str">
        <f>IF(B1449="Code",1+MAX(A$5:A1448),"")</f>
        <v/>
      </c>
      <c r="B1449" s="93"/>
      <c r="C1449" s="213"/>
      <c r="D1449" s="214"/>
      <c r="E1449" s="83">
        <v>4</v>
      </c>
      <c r="F1449" s="16"/>
      <c r="G1449" s="16"/>
      <c r="H1449" s="17"/>
      <c r="I1449" s="17"/>
      <c r="J1449" s="17" t="s">
        <v>317</v>
      </c>
      <c r="K1449" s="83"/>
      <c r="L1449" s="89"/>
      <c r="M1449" s="16"/>
    </row>
    <row r="1450" spans="1:13">
      <c r="A1450" s="79" t="str">
        <f>IF(B1450="Code",1+MAX(A$5:A1449),"")</f>
        <v/>
      </c>
      <c r="B1450" s="95" t="s">
        <v>355</v>
      </c>
      <c r="C1450" s="109"/>
      <c r="D1450" s="96" t="str">
        <f>IF(ISNUMBER(C1450),VLOOKUP(C1450,Approaches,2,0),"")</f>
        <v/>
      </c>
      <c r="E1450" s="83">
        <v>5</v>
      </c>
      <c r="F1450" s="16"/>
      <c r="G1450" s="17"/>
      <c r="H1450" s="110"/>
      <c r="I1450" s="19"/>
      <c r="J1450" s="17" t="s">
        <v>317</v>
      </c>
      <c r="K1450" s="94"/>
      <c r="L1450" s="89"/>
      <c r="M1450" s="16"/>
    </row>
    <row r="1451" spans="1:13">
      <c r="B1451" s="95" t="s">
        <v>355</v>
      </c>
      <c r="C1451" s="109"/>
      <c r="D1451" s="93" t="str">
        <f>IF(ISNUMBER(C1451),VLOOKUP(C1451,Approaches,2,0),"")</f>
        <v/>
      </c>
      <c r="E1451" s="83">
        <v>6</v>
      </c>
      <c r="F1451" s="16"/>
      <c r="G1451" s="17"/>
      <c r="H1451" s="110"/>
      <c r="I1451" s="19"/>
      <c r="J1451" s="17"/>
      <c r="K1451" s="94"/>
      <c r="L1451" s="89"/>
      <c r="M1451" s="16"/>
    </row>
    <row r="1452" spans="1:13">
      <c r="B1452" s="95" t="s">
        <v>355</v>
      </c>
      <c r="C1452" s="109"/>
      <c r="D1452" s="93" t="str">
        <f>IF(ISNUMBER(C1452),VLOOKUP(C1452,Approaches,2,0),"")</f>
        <v/>
      </c>
      <c r="E1452" s="83">
        <v>7</v>
      </c>
      <c r="F1452" s="16"/>
      <c r="G1452" s="17"/>
      <c r="H1452" s="110"/>
      <c r="I1452" s="19"/>
      <c r="J1452" s="17"/>
      <c r="K1452" s="94"/>
      <c r="L1452" s="89"/>
      <c r="M1452" s="16"/>
    </row>
    <row r="1453" spans="1:13">
      <c r="B1453" s="95" t="s">
        <v>355</v>
      </c>
      <c r="C1453" s="109"/>
      <c r="D1453" s="93" t="str">
        <f>IF(ISNUMBER(C1453),VLOOKUP(C1453,Approaches,2,0),"")</f>
        <v/>
      </c>
      <c r="E1453" s="83">
        <v>8</v>
      </c>
      <c r="F1453" s="16"/>
      <c r="G1453" s="17"/>
      <c r="H1453" s="110"/>
      <c r="I1453" s="19"/>
      <c r="J1453" s="17"/>
      <c r="K1453" s="94"/>
      <c r="L1453" s="89"/>
      <c r="M1453" s="16"/>
    </row>
    <row r="1454" spans="1:13">
      <c r="B1454" s="95" t="s">
        <v>355</v>
      </c>
      <c r="C1454" s="109"/>
      <c r="D1454" s="97" t="str">
        <f>IF(ISNUMBER(C1454),VLOOKUP(C1454,Approaches,2,0),"")</f>
        <v/>
      </c>
      <c r="E1454" s="83">
        <v>9</v>
      </c>
      <c r="F1454" s="16"/>
      <c r="G1454" s="17"/>
      <c r="H1454" s="110"/>
      <c r="I1454" s="19"/>
      <c r="J1454" s="17"/>
      <c r="K1454" s="94"/>
      <c r="L1454" s="89"/>
      <c r="M1454" s="16"/>
    </row>
    <row r="1455" spans="1:13" ht="14.25" thickBot="1">
      <c r="B1455" s="98"/>
      <c r="C1455" s="98"/>
      <c r="D1455" s="93"/>
      <c r="E1455" s="83">
        <v>10</v>
      </c>
      <c r="F1455" s="16"/>
      <c r="G1455" s="17"/>
      <c r="H1455" s="110"/>
      <c r="I1455" s="20"/>
      <c r="J1455" s="17"/>
      <c r="K1455" s="94"/>
      <c r="L1455" s="89"/>
      <c r="M1455" s="16"/>
    </row>
    <row r="1456" spans="1:13" ht="14.25" thickBot="1">
      <c r="A1456" s="79" t="str">
        <f>IF(B1456="Code",1+MAX(A$5:A1450),"")</f>
        <v/>
      </c>
      <c r="B1456" s="99"/>
      <c r="C1456" s="99"/>
      <c r="D1456" s="99"/>
      <c r="E1456" s="100"/>
      <c r="F1456" s="101"/>
      <c r="G1456" s="99" t="s">
        <v>259</v>
      </c>
      <c r="H1456" s="102">
        <f>B1446</f>
        <v>1302221</v>
      </c>
      <c r="I1456" s="111"/>
      <c r="J1456" s="100" t="s">
        <v>317</v>
      </c>
      <c r="K1456" s="100"/>
      <c r="L1456" s="100"/>
      <c r="M1456" s="100"/>
    </row>
    <row r="1457" spans="1:13" ht="14.25" thickBot="1">
      <c r="A1457" s="79">
        <f>IF(B1457="Code",1+MAX(A$5:A1456),"")</f>
        <v>122</v>
      </c>
      <c r="B1457" s="80" t="s">
        <v>254</v>
      </c>
      <c r="C1457" s="80"/>
      <c r="D1457" s="81" t="s">
        <v>255</v>
      </c>
      <c r="E1457" s="193"/>
      <c r="F1457" s="81" t="s">
        <v>256</v>
      </c>
      <c r="G1457" s="81" t="s">
        <v>257</v>
      </c>
      <c r="H1457" s="82" t="s">
        <v>253</v>
      </c>
      <c r="I1457" s="82" t="s">
        <v>258</v>
      </c>
      <c r="J1457" s="82" t="s">
        <v>316</v>
      </c>
      <c r="K1457" s="83"/>
      <c r="L1457" s="84" t="str">
        <f>IF(AND(ISNUMBER(I1468),ISNUMBER(H1468)),"OK","")</f>
        <v/>
      </c>
      <c r="M1457" s="194"/>
    </row>
    <row r="1458" spans="1:13">
      <c r="A1458" s="79" t="str">
        <f>IF(B1458="Code",1+MAX(A$5:A1457),"")</f>
        <v/>
      </c>
      <c r="B1458" s="87">
        <f>VLOOKUP(A1457,BasicHeadings,2,0)</f>
        <v>1302231</v>
      </c>
      <c r="C1458" s="88"/>
      <c r="D1458" s="87" t="str">
        <f>VLOOKUP(B1458,Step1EN,2,0)</f>
        <v>Gross operating surplus</v>
      </c>
      <c r="E1458" s="83">
        <v>1</v>
      </c>
      <c r="F1458" s="16" t="str">
        <f>"Expenditure Value for "&amp;LatestYear</f>
        <v>Expenditure Value for 2009</v>
      </c>
      <c r="G1458" s="16" t="s">
        <v>331</v>
      </c>
      <c r="H1458" s="17">
        <f>LatestYear</f>
        <v>2009</v>
      </c>
      <c r="I1458" s="17">
        <f>VLOOKUP(B1458,LastYearEstimates,3,0)</f>
        <v>0</v>
      </c>
      <c r="J1458" s="17" t="str">
        <f>Currency_Unit</f>
        <v>Ficty</v>
      </c>
      <c r="K1458" s="83"/>
      <c r="L1458" s="89"/>
      <c r="M1458" s="16"/>
    </row>
    <row r="1459" spans="1:13">
      <c r="A1459" s="79" t="str">
        <f>IF(B1459="Code",1+MAX(A$5:A1458),"")</f>
        <v/>
      </c>
      <c r="B1459" s="90"/>
      <c r="C1459" s="91" t="s">
        <v>307</v>
      </c>
      <c r="D1459" s="90"/>
      <c r="E1459" s="83">
        <v>2</v>
      </c>
      <c r="F1459" s="16"/>
      <c r="G1459" s="16"/>
      <c r="H1459" s="17"/>
      <c r="I1459" s="17"/>
      <c r="J1459" s="17" t="s">
        <v>317</v>
      </c>
      <c r="K1459" s="83"/>
      <c r="L1459" s="89"/>
      <c r="M1459" s="16"/>
    </row>
    <row r="1460" spans="1:13" ht="13.5" customHeight="1">
      <c r="A1460" s="79" t="str">
        <f>IF(B1460="Code",1+MAX(A$5:A1459),"")</f>
        <v/>
      </c>
      <c r="B1460" s="92"/>
      <c r="C1460" s="211" t="s">
        <v>356</v>
      </c>
      <c r="D1460" s="212"/>
      <c r="E1460" s="83">
        <v>3</v>
      </c>
      <c r="F1460" s="16"/>
      <c r="G1460" s="16"/>
      <c r="H1460" s="17"/>
      <c r="I1460" s="18"/>
      <c r="J1460" s="17" t="s">
        <v>317</v>
      </c>
      <c r="K1460" s="83"/>
      <c r="L1460" s="89"/>
      <c r="M1460" s="16"/>
    </row>
    <row r="1461" spans="1:13">
      <c r="A1461" s="79" t="str">
        <f>IF(B1461="Code",1+MAX(A$5:A1460),"")</f>
        <v/>
      </c>
      <c r="B1461" s="93"/>
      <c r="C1461" s="213"/>
      <c r="D1461" s="214"/>
      <c r="E1461" s="83">
        <v>4</v>
      </c>
      <c r="F1461" s="16"/>
      <c r="G1461" s="16"/>
      <c r="H1461" s="17"/>
      <c r="I1461" s="17"/>
      <c r="J1461" s="17" t="s">
        <v>317</v>
      </c>
      <c r="K1461" s="83"/>
      <c r="L1461" s="89"/>
      <c r="M1461" s="16"/>
    </row>
    <row r="1462" spans="1:13">
      <c r="A1462" s="79" t="str">
        <f>IF(B1462="Code",1+MAX(A$5:A1461),"")</f>
        <v/>
      </c>
      <c r="B1462" s="95" t="s">
        <v>355</v>
      </c>
      <c r="C1462" s="109"/>
      <c r="D1462" s="96" t="str">
        <f>IF(ISNUMBER(C1462),VLOOKUP(C1462,Approaches,2,0),"")</f>
        <v/>
      </c>
      <c r="E1462" s="83">
        <v>5</v>
      </c>
      <c r="F1462" s="16"/>
      <c r="G1462" s="17"/>
      <c r="H1462" s="110"/>
      <c r="I1462" s="19"/>
      <c r="J1462" s="17" t="s">
        <v>317</v>
      </c>
      <c r="K1462" s="94"/>
      <c r="L1462" s="89"/>
      <c r="M1462" s="16"/>
    </row>
    <row r="1463" spans="1:13">
      <c r="B1463" s="95" t="s">
        <v>355</v>
      </c>
      <c r="C1463" s="109"/>
      <c r="D1463" s="93" t="str">
        <f>IF(ISNUMBER(C1463),VLOOKUP(C1463,Approaches,2,0),"")</f>
        <v/>
      </c>
      <c r="E1463" s="83">
        <v>6</v>
      </c>
      <c r="F1463" s="16"/>
      <c r="G1463" s="17"/>
      <c r="H1463" s="110"/>
      <c r="I1463" s="19"/>
      <c r="J1463" s="17"/>
      <c r="K1463" s="94"/>
      <c r="L1463" s="89"/>
      <c r="M1463" s="16"/>
    </row>
    <row r="1464" spans="1:13">
      <c r="B1464" s="95" t="s">
        <v>355</v>
      </c>
      <c r="C1464" s="109"/>
      <c r="D1464" s="93" t="str">
        <f>IF(ISNUMBER(C1464),VLOOKUP(C1464,Approaches,2,0),"")</f>
        <v/>
      </c>
      <c r="E1464" s="83">
        <v>7</v>
      </c>
      <c r="F1464" s="16"/>
      <c r="G1464" s="17"/>
      <c r="H1464" s="110"/>
      <c r="I1464" s="19"/>
      <c r="J1464" s="17"/>
      <c r="K1464" s="94"/>
      <c r="L1464" s="89"/>
      <c r="M1464" s="16"/>
    </row>
    <row r="1465" spans="1:13">
      <c r="B1465" s="95" t="s">
        <v>355</v>
      </c>
      <c r="C1465" s="109"/>
      <c r="D1465" s="93" t="str">
        <f>IF(ISNUMBER(C1465),VLOOKUP(C1465,Approaches,2,0),"")</f>
        <v/>
      </c>
      <c r="E1465" s="83">
        <v>8</v>
      </c>
      <c r="F1465" s="16"/>
      <c r="G1465" s="17"/>
      <c r="H1465" s="110"/>
      <c r="I1465" s="19"/>
      <c r="J1465" s="17"/>
      <c r="K1465" s="94"/>
      <c r="L1465" s="89"/>
      <c r="M1465" s="16"/>
    </row>
    <row r="1466" spans="1:13">
      <c r="B1466" s="95" t="s">
        <v>355</v>
      </c>
      <c r="C1466" s="109"/>
      <c r="D1466" s="97" t="str">
        <f>IF(ISNUMBER(C1466),VLOOKUP(C1466,Approaches,2,0),"")</f>
        <v/>
      </c>
      <c r="E1466" s="83">
        <v>9</v>
      </c>
      <c r="F1466" s="16"/>
      <c r="G1466" s="17"/>
      <c r="H1466" s="110"/>
      <c r="I1466" s="19"/>
      <c r="J1466" s="17"/>
      <c r="K1466" s="94"/>
      <c r="L1466" s="89"/>
      <c r="M1466" s="16"/>
    </row>
    <row r="1467" spans="1:13" ht="14.25" thickBot="1">
      <c r="B1467" s="98"/>
      <c r="C1467" s="98"/>
      <c r="D1467" s="93"/>
      <c r="E1467" s="83">
        <v>10</v>
      </c>
      <c r="F1467" s="16"/>
      <c r="G1467" s="17"/>
      <c r="H1467" s="110"/>
      <c r="I1467" s="20"/>
      <c r="J1467" s="17"/>
      <c r="K1467" s="94"/>
      <c r="L1467" s="89"/>
      <c r="M1467" s="16"/>
    </row>
    <row r="1468" spans="1:13" ht="14.25" thickBot="1">
      <c r="A1468" s="79" t="str">
        <f>IF(B1468="Code",1+MAX(A$5:A1462),"")</f>
        <v/>
      </c>
      <c r="B1468" s="99"/>
      <c r="C1468" s="99"/>
      <c r="D1468" s="99"/>
      <c r="E1468" s="100"/>
      <c r="F1468" s="101"/>
      <c r="G1468" s="99" t="s">
        <v>259</v>
      </c>
      <c r="H1468" s="102">
        <f>B1458</f>
        <v>1302231</v>
      </c>
      <c r="I1468" s="111"/>
      <c r="J1468" s="100" t="s">
        <v>317</v>
      </c>
      <c r="K1468" s="100"/>
      <c r="L1468" s="100"/>
      <c r="M1468" s="100"/>
    </row>
    <row r="1469" spans="1:13" ht="14.25" thickBot="1">
      <c r="A1469" s="79">
        <f>IF(B1469="Code",1+MAX(A$5:A1468),"")</f>
        <v>123</v>
      </c>
      <c r="B1469" s="80" t="s">
        <v>254</v>
      </c>
      <c r="C1469" s="80"/>
      <c r="D1469" s="81" t="s">
        <v>255</v>
      </c>
      <c r="E1469" s="193"/>
      <c r="F1469" s="81" t="s">
        <v>256</v>
      </c>
      <c r="G1469" s="81" t="s">
        <v>257</v>
      </c>
      <c r="H1469" s="82" t="s">
        <v>253</v>
      </c>
      <c r="I1469" s="82" t="s">
        <v>258</v>
      </c>
      <c r="J1469" s="82" t="s">
        <v>316</v>
      </c>
      <c r="K1469" s="83"/>
      <c r="L1469" s="84" t="str">
        <f>IF(AND(ISNUMBER(I1480),ISNUMBER(H1480)),"OK","")</f>
        <v/>
      </c>
      <c r="M1469" s="194"/>
    </row>
    <row r="1470" spans="1:13">
      <c r="A1470" s="79" t="str">
        <f>IF(B1470="Code",1+MAX(A$5:A1469),"")</f>
        <v/>
      </c>
      <c r="B1470" s="87">
        <f>VLOOKUP(A1469,BasicHeadings,2,0)</f>
        <v>1302241</v>
      </c>
      <c r="C1470" s="88"/>
      <c r="D1470" s="87" t="str">
        <f>VLOOKUP(B1470,Step1EN,2,0)</f>
        <v>Net taxes on production</v>
      </c>
      <c r="E1470" s="83">
        <v>1</v>
      </c>
      <c r="F1470" s="16" t="str">
        <f>"Expenditure Value for "&amp;LatestYear</f>
        <v>Expenditure Value for 2009</v>
      </c>
      <c r="G1470" s="16" t="s">
        <v>331</v>
      </c>
      <c r="H1470" s="17">
        <f>LatestYear</f>
        <v>2009</v>
      </c>
      <c r="I1470" s="17">
        <f>VLOOKUP(B1470,LastYearEstimates,3,0)</f>
        <v>0</v>
      </c>
      <c r="J1470" s="17" t="str">
        <f>Currency_Unit</f>
        <v>Ficty</v>
      </c>
      <c r="K1470" s="83"/>
      <c r="L1470" s="89"/>
      <c r="M1470" s="16"/>
    </row>
    <row r="1471" spans="1:13">
      <c r="A1471" s="79" t="str">
        <f>IF(B1471="Code",1+MAX(A$5:A1470),"")</f>
        <v/>
      </c>
      <c r="B1471" s="90"/>
      <c r="C1471" s="91" t="s">
        <v>307</v>
      </c>
      <c r="D1471" s="90"/>
      <c r="E1471" s="83">
        <v>2</v>
      </c>
      <c r="F1471" s="16"/>
      <c r="G1471" s="16"/>
      <c r="H1471" s="17"/>
      <c r="I1471" s="17"/>
      <c r="J1471" s="17" t="s">
        <v>317</v>
      </c>
      <c r="K1471" s="83"/>
      <c r="L1471" s="89"/>
      <c r="M1471" s="16"/>
    </row>
    <row r="1472" spans="1:13" ht="13.5" customHeight="1">
      <c r="A1472" s="79" t="str">
        <f>IF(B1472="Code",1+MAX(A$5:A1471),"")</f>
        <v/>
      </c>
      <c r="B1472" s="92"/>
      <c r="C1472" s="211" t="s">
        <v>356</v>
      </c>
      <c r="D1472" s="212"/>
      <c r="E1472" s="83">
        <v>3</v>
      </c>
      <c r="F1472" s="16"/>
      <c r="G1472" s="16"/>
      <c r="H1472" s="17"/>
      <c r="I1472" s="18"/>
      <c r="J1472" s="17" t="s">
        <v>317</v>
      </c>
      <c r="K1472" s="83"/>
      <c r="L1472" s="89"/>
      <c r="M1472" s="16"/>
    </row>
    <row r="1473" spans="1:13">
      <c r="A1473" s="79" t="str">
        <f>IF(B1473="Code",1+MAX(A$5:A1472),"")</f>
        <v/>
      </c>
      <c r="B1473" s="93"/>
      <c r="C1473" s="213"/>
      <c r="D1473" s="214"/>
      <c r="E1473" s="83">
        <v>4</v>
      </c>
      <c r="F1473" s="16"/>
      <c r="G1473" s="16"/>
      <c r="H1473" s="17"/>
      <c r="I1473" s="17"/>
      <c r="J1473" s="17" t="s">
        <v>317</v>
      </c>
      <c r="K1473" s="83"/>
      <c r="L1473" s="89"/>
      <c r="M1473" s="16"/>
    </row>
    <row r="1474" spans="1:13">
      <c r="A1474" s="79" t="str">
        <f>IF(B1474="Code",1+MAX(A$5:A1473),"")</f>
        <v/>
      </c>
      <c r="B1474" s="95" t="s">
        <v>355</v>
      </c>
      <c r="C1474" s="109"/>
      <c r="D1474" s="96" t="str">
        <f>IF(ISNUMBER(C1474),VLOOKUP(C1474,Approaches,2,0),"")</f>
        <v/>
      </c>
      <c r="E1474" s="83">
        <v>5</v>
      </c>
      <c r="F1474" s="16"/>
      <c r="G1474" s="17"/>
      <c r="H1474" s="110"/>
      <c r="I1474" s="19"/>
      <c r="J1474" s="17" t="s">
        <v>317</v>
      </c>
      <c r="K1474" s="94"/>
      <c r="L1474" s="89"/>
      <c r="M1474" s="16"/>
    </row>
    <row r="1475" spans="1:13">
      <c r="B1475" s="95" t="s">
        <v>355</v>
      </c>
      <c r="C1475" s="109"/>
      <c r="D1475" s="93" t="str">
        <f>IF(ISNUMBER(C1475),VLOOKUP(C1475,Approaches,2,0),"")</f>
        <v/>
      </c>
      <c r="E1475" s="83">
        <v>6</v>
      </c>
      <c r="F1475" s="16"/>
      <c r="G1475" s="17"/>
      <c r="H1475" s="110"/>
      <c r="I1475" s="19"/>
      <c r="J1475" s="17"/>
      <c r="K1475" s="94"/>
      <c r="L1475" s="89"/>
      <c r="M1475" s="16"/>
    </row>
    <row r="1476" spans="1:13">
      <c r="B1476" s="95" t="s">
        <v>355</v>
      </c>
      <c r="C1476" s="109"/>
      <c r="D1476" s="93" t="str">
        <f>IF(ISNUMBER(C1476),VLOOKUP(C1476,Approaches,2,0),"")</f>
        <v/>
      </c>
      <c r="E1476" s="83">
        <v>7</v>
      </c>
      <c r="F1476" s="16"/>
      <c r="G1476" s="17"/>
      <c r="H1476" s="110"/>
      <c r="I1476" s="19"/>
      <c r="J1476" s="17"/>
      <c r="K1476" s="94"/>
      <c r="L1476" s="89"/>
      <c r="M1476" s="16"/>
    </row>
    <row r="1477" spans="1:13">
      <c r="B1477" s="95" t="s">
        <v>355</v>
      </c>
      <c r="C1477" s="109"/>
      <c r="D1477" s="93" t="str">
        <f>IF(ISNUMBER(C1477),VLOOKUP(C1477,Approaches,2,0),"")</f>
        <v/>
      </c>
      <c r="E1477" s="83">
        <v>8</v>
      </c>
      <c r="F1477" s="16"/>
      <c r="G1477" s="17"/>
      <c r="H1477" s="110"/>
      <c r="I1477" s="19"/>
      <c r="J1477" s="17"/>
      <c r="K1477" s="94"/>
      <c r="L1477" s="89"/>
      <c r="M1477" s="16"/>
    </row>
    <row r="1478" spans="1:13">
      <c r="B1478" s="95" t="s">
        <v>355</v>
      </c>
      <c r="C1478" s="109"/>
      <c r="D1478" s="97" t="str">
        <f>IF(ISNUMBER(C1478),VLOOKUP(C1478,Approaches,2,0),"")</f>
        <v/>
      </c>
      <c r="E1478" s="83">
        <v>9</v>
      </c>
      <c r="F1478" s="16"/>
      <c r="G1478" s="17"/>
      <c r="H1478" s="110"/>
      <c r="I1478" s="19"/>
      <c r="J1478" s="17"/>
      <c r="K1478" s="94"/>
      <c r="L1478" s="89"/>
      <c r="M1478" s="16"/>
    </row>
    <row r="1479" spans="1:13" ht="14.25" thickBot="1">
      <c r="B1479" s="98"/>
      <c r="C1479" s="98"/>
      <c r="D1479" s="93"/>
      <c r="E1479" s="83">
        <v>10</v>
      </c>
      <c r="F1479" s="16"/>
      <c r="G1479" s="17"/>
      <c r="H1479" s="110"/>
      <c r="I1479" s="20"/>
      <c r="J1479" s="17"/>
      <c r="K1479" s="94"/>
      <c r="L1479" s="89"/>
      <c r="M1479" s="16"/>
    </row>
    <row r="1480" spans="1:13" ht="14.25" thickBot="1">
      <c r="A1480" s="79" t="str">
        <f>IF(B1480="Code",1+MAX(A$5:A1474),"")</f>
        <v/>
      </c>
      <c r="B1480" s="99"/>
      <c r="C1480" s="99"/>
      <c r="D1480" s="99"/>
      <c r="E1480" s="100"/>
      <c r="F1480" s="101"/>
      <c r="G1480" s="99" t="s">
        <v>259</v>
      </c>
      <c r="H1480" s="102">
        <f>B1470</f>
        <v>1302241</v>
      </c>
      <c r="I1480" s="111"/>
      <c r="J1480" s="100" t="s">
        <v>317</v>
      </c>
      <c r="K1480" s="100"/>
      <c r="L1480" s="100"/>
      <c r="M1480" s="100"/>
    </row>
    <row r="1481" spans="1:13" ht="14.25" thickBot="1">
      <c r="A1481" s="79">
        <f>IF(B1481="Code",1+MAX(A$5:A1480),"")</f>
        <v>124</v>
      </c>
      <c r="B1481" s="80" t="s">
        <v>254</v>
      </c>
      <c r="C1481" s="80"/>
      <c r="D1481" s="81" t="s">
        <v>255</v>
      </c>
      <c r="E1481" s="193"/>
      <c r="F1481" s="81" t="s">
        <v>256</v>
      </c>
      <c r="G1481" s="81" t="s">
        <v>257</v>
      </c>
      <c r="H1481" s="82" t="s">
        <v>253</v>
      </c>
      <c r="I1481" s="82" t="s">
        <v>258</v>
      </c>
      <c r="J1481" s="82" t="s">
        <v>316</v>
      </c>
      <c r="K1481" s="83"/>
      <c r="L1481" s="84" t="str">
        <f>IF(AND(ISNUMBER(I1492),ISNUMBER(H1492)),"OK","")</f>
        <v/>
      </c>
      <c r="M1481" s="194"/>
    </row>
    <row r="1482" spans="1:13">
      <c r="A1482" s="79" t="str">
        <f>IF(B1482="Code",1+MAX(A$5:A1481),"")</f>
        <v/>
      </c>
      <c r="B1482" s="87">
        <f>VLOOKUP(A1481,BasicHeadings,2,0)</f>
        <v>1302251</v>
      </c>
      <c r="C1482" s="88"/>
      <c r="D1482" s="87" t="str">
        <f>VLOOKUP(B1482,Step1EN,2,0)</f>
        <v>Receipts from sales</v>
      </c>
      <c r="E1482" s="83">
        <v>1</v>
      </c>
      <c r="F1482" s="16" t="str">
        <f>"Expenditure Value for "&amp;LatestYear</f>
        <v>Expenditure Value for 2009</v>
      </c>
      <c r="G1482" s="16" t="s">
        <v>331</v>
      </c>
      <c r="H1482" s="17">
        <f>LatestYear</f>
        <v>2009</v>
      </c>
      <c r="I1482" s="17">
        <f>VLOOKUP(B1482,LastYearEstimates,3,0)</f>
        <v>0</v>
      </c>
      <c r="J1482" s="17" t="str">
        <f>Currency_Unit</f>
        <v>Ficty</v>
      </c>
      <c r="K1482" s="83"/>
      <c r="L1482" s="89"/>
      <c r="M1482" s="16"/>
    </row>
    <row r="1483" spans="1:13">
      <c r="A1483" s="79" t="str">
        <f>IF(B1483="Code",1+MAX(A$5:A1482),"")</f>
        <v/>
      </c>
      <c r="B1483" s="90"/>
      <c r="C1483" s="91" t="s">
        <v>307</v>
      </c>
      <c r="D1483" s="90"/>
      <c r="E1483" s="83">
        <v>2</v>
      </c>
      <c r="F1483" s="16"/>
      <c r="G1483" s="16"/>
      <c r="H1483" s="17"/>
      <c r="I1483" s="17"/>
      <c r="J1483" s="17" t="s">
        <v>317</v>
      </c>
      <c r="K1483" s="83"/>
      <c r="L1483" s="89"/>
      <c r="M1483" s="16"/>
    </row>
    <row r="1484" spans="1:13" ht="13.5" customHeight="1">
      <c r="A1484" s="79" t="str">
        <f>IF(B1484="Code",1+MAX(A$5:A1483),"")</f>
        <v/>
      </c>
      <c r="B1484" s="92"/>
      <c r="C1484" s="211" t="s">
        <v>356</v>
      </c>
      <c r="D1484" s="212"/>
      <c r="E1484" s="83">
        <v>3</v>
      </c>
      <c r="F1484" s="16"/>
      <c r="G1484" s="16"/>
      <c r="H1484" s="17"/>
      <c r="I1484" s="18"/>
      <c r="J1484" s="17" t="s">
        <v>317</v>
      </c>
      <c r="K1484" s="83"/>
      <c r="L1484" s="89"/>
      <c r="M1484" s="16"/>
    </row>
    <row r="1485" spans="1:13">
      <c r="A1485" s="79" t="str">
        <f>IF(B1485="Code",1+MAX(A$5:A1484),"")</f>
        <v/>
      </c>
      <c r="B1485" s="93"/>
      <c r="C1485" s="213"/>
      <c r="D1485" s="214"/>
      <c r="E1485" s="83">
        <v>4</v>
      </c>
      <c r="F1485" s="16"/>
      <c r="G1485" s="16"/>
      <c r="H1485" s="17"/>
      <c r="I1485" s="17"/>
      <c r="J1485" s="17" t="s">
        <v>317</v>
      </c>
      <c r="K1485" s="83"/>
      <c r="L1485" s="89"/>
      <c r="M1485" s="16"/>
    </row>
    <row r="1486" spans="1:13">
      <c r="A1486" s="79" t="str">
        <f>IF(B1486="Code",1+MAX(A$5:A1485),"")</f>
        <v/>
      </c>
      <c r="B1486" s="95" t="s">
        <v>355</v>
      </c>
      <c r="C1486" s="109"/>
      <c r="D1486" s="96" t="str">
        <f>IF(ISNUMBER(C1486),VLOOKUP(C1486,Approaches,2,0),"")</f>
        <v/>
      </c>
      <c r="E1486" s="83">
        <v>5</v>
      </c>
      <c r="F1486" s="16"/>
      <c r="G1486" s="17"/>
      <c r="H1486" s="110"/>
      <c r="I1486" s="19"/>
      <c r="J1486" s="17" t="s">
        <v>317</v>
      </c>
      <c r="K1486" s="94"/>
      <c r="L1486" s="89"/>
      <c r="M1486" s="16"/>
    </row>
    <row r="1487" spans="1:13">
      <c r="B1487" s="95" t="s">
        <v>355</v>
      </c>
      <c r="C1487" s="109"/>
      <c r="D1487" s="93" t="str">
        <f>IF(ISNUMBER(C1487),VLOOKUP(C1487,Approaches,2,0),"")</f>
        <v/>
      </c>
      <c r="E1487" s="83">
        <v>6</v>
      </c>
      <c r="F1487" s="16"/>
      <c r="G1487" s="17"/>
      <c r="H1487" s="110"/>
      <c r="I1487" s="19"/>
      <c r="J1487" s="17"/>
      <c r="K1487" s="94"/>
      <c r="L1487" s="89"/>
      <c r="M1487" s="16"/>
    </row>
    <row r="1488" spans="1:13">
      <c r="B1488" s="95" t="s">
        <v>355</v>
      </c>
      <c r="C1488" s="109"/>
      <c r="D1488" s="93" t="str">
        <f>IF(ISNUMBER(C1488),VLOOKUP(C1488,Approaches,2,0),"")</f>
        <v/>
      </c>
      <c r="E1488" s="83">
        <v>7</v>
      </c>
      <c r="F1488" s="16"/>
      <c r="G1488" s="17"/>
      <c r="H1488" s="110"/>
      <c r="I1488" s="19"/>
      <c r="J1488" s="17"/>
      <c r="K1488" s="94"/>
      <c r="L1488" s="89"/>
      <c r="M1488" s="16"/>
    </row>
    <row r="1489" spans="1:13">
      <c r="B1489" s="95" t="s">
        <v>355</v>
      </c>
      <c r="C1489" s="109"/>
      <c r="D1489" s="93" t="str">
        <f>IF(ISNUMBER(C1489),VLOOKUP(C1489,Approaches,2,0),"")</f>
        <v/>
      </c>
      <c r="E1489" s="83">
        <v>8</v>
      </c>
      <c r="F1489" s="16"/>
      <c r="G1489" s="17"/>
      <c r="H1489" s="110"/>
      <c r="I1489" s="19"/>
      <c r="J1489" s="17"/>
      <c r="K1489" s="94"/>
      <c r="L1489" s="89"/>
      <c r="M1489" s="16"/>
    </row>
    <row r="1490" spans="1:13">
      <c r="B1490" s="95" t="s">
        <v>355</v>
      </c>
      <c r="C1490" s="109"/>
      <c r="D1490" s="97" t="str">
        <f>IF(ISNUMBER(C1490),VLOOKUP(C1490,Approaches,2,0),"")</f>
        <v/>
      </c>
      <c r="E1490" s="83">
        <v>9</v>
      </c>
      <c r="F1490" s="16"/>
      <c r="G1490" s="17"/>
      <c r="H1490" s="110"/>
      <c r="I1490" s="19"/>
      <c r="J1490" s="17"/>
      <c r="K1490" s="94"/>
      <c r="L1490" s="89"/>
      <c r="M1490" s="16"/>
    </row>
    <row r="1491" spans="1:13" ht="14.25" thickBot="1">
      <c r="B1491" s="98"/>
      <c r="C1491" s="98"/>
      <c r="D1491" s="93"/>
      <c r="E1491" s="83">
        <v>10</v>
      </c>
      <c r="F1491" s="16"/>
      <c r="G1491" s="17"/>
      <c r="H1491" s="110"/>
      <c r="I1491" s="20"/>
      <c r="J1491" s="17"/>
      <c r="K1491" s="94"/>
      <c r="L1491" s="89"/>
      <c r="M1491" s="16"/>
    </row>
    <row r="1492" spans="1:13" ht="14.25" thickBot="1">
      <c r="A1492" s="79" t="str">
        <f>IF(B1492="Code",1+MAX(A$5:A1486),"")</f>
        <v/>
      </c>
      <c r="B1492" s="99"/>
      <c r="C1492" s="99"/>
      <c r="D1492" s="99"/>
      <c r="E1492" s="100"/>
      <c r="F1492" s="101"/>
      <c r="G1492" s="99" t="s">
        <v>259</v>
      </c>
      <c r="H1492" s="102">
        <f>B1482</f>
        <v>1302251</v>
      </c>
      <c r="I1492" s="111"/>
      <c r="J1492" s="100" t="s">
        <v>317</v>
      </c>
      <c r="K1492" s="100"/>
      <c r="L1492" s="100"/>
      <c r="M1492" s="100"/>
    </row>
    <row r="1493" spans="1:13" ht="14.25" thickBot="1">
      <c r="A1493" s="79">
        <f>IF(B1493="Code",1+MAX(A$5:A1492),"")</f>
        <v>125</v>
      </c>
      <c r="B1493" s="80" t="s">
        <v>254</v>
      </c>
      <c r="C1493" s="80"/>
      <c r="D1493" s="81" t="s">
        <v>255</v>
      </c>
      <c r="E1493" s="193"/>
      <c r="F1493" s="81" t="s">
        <v>256</v>
      </c>
      <c r="G1493" s="81" t="s">
        <v>257</v>
      </c>
      <c r="H1493" s="82" t="s">
        <v>253</v>
      </c>
      <c r="I1493" s="82" t="s">
        <v>258</v>
      </c>
      <c r="J1493" s="82" t="s">
        <v>316</v>
      </c>
      <c r="K1493" s="83"/>
      <c r="L1493" s="84" t="str">
        <f>IF(AND(ISNUMBER(I1504),ISNUMBER(H1504)),"OK","")</f>
        <v/>
      </c>
      <c r="M1493" s="194"/>
    </row>
    <row r="1494" spans="1:13">
      <c r="A1494" s="79" t="str">
        <f>IF(B1494="Code",1+MAX(A$5:A1493),"")</f>
        <v/>
      </c>
      <c r="B1494" s="87">
        <f>VLOOKUP(A1493,BasicHeadings,2,0)</f>
        <v>1303111</v>
      </c>
      <c r="C1494" s="88"/>
      <c r="D1494" s="87" t="str">
        <f>VLOOKUP(B1494,Step1EN,2,0)</f>
        <v>Recreation and culture</v>
      </c>
      <c r="E1494" s="83">
        <v>1</v>
      </c>
      <c r="F1494" s="16" t="str">
        <f>"Expenditure Value for "&amp;LatestYear</f>
        <v>Expenditure Value for 2009</v>
      </c>
      <c r="G1494" s="16" t="s">
        <v>331</v>
      </c>
      <c r="H1494" s="17">
        <f>LatestYear</f>
        <v>2009</v>
      </c>
      <c r="I1494" s="17">
        <f>VLOOKUP(B1494,LastYearEstimates,3,0)</f>
        <v>0</v>
      </c>
      <c r="J1494" s="17" t="str">
        <f>Currency_Unit</f>
        <v>Ficty</v>
      </c>
      <c r="K1494" s="83"/>
      <c r="L1494" s="89"/>
      <c r="M1494" s="16"/>
    </row>
    <row r="1495" spans="1:13">
      <c r="A1495" s="79" t="str">
        <f>IF(B1495="Code",1+MAX(A$5:A1494),"")</f>
        <v/>
      </c>
      <c r="B1495" s="90"/>
      <c r="C1495" s="91" t="s">
        <v>307</v>
      </c>
      <c r="D1495" s="90"/>
      <c r="E1495" s="83">
        <v>2</v>
      </c>
      <c r="F1495" s="16"/>
      <c r="G1495" s="16"/>
      <c r="H1495" s="17"/>
      <c r="I1495" s="17"/>
      <c r="J1495" s="17" t="s">
        <v>317</v>
      </c>
      <c r="K1495" s="83"/>
      <c r="L1495" s="89"/>
      <c r="M1495" s="16"/>
    </row>
    <row r="1496" spans="1:13" ht="13.5" customHeight="1">
      <c r="A1496" s="79" t="str">
        <f>IF(B1496="Code",1+MAX(A$5:A1495),"")</f>
        <v/>
      </c>
      <c r="B1496" s="92"/>
      <c r="C1496" s="211" t="s">
        <v>356</v>
      </c>
      <c r="D1496" s="212"/>
      <c r="E1496" s="83">
        <v>3</v>
      </c>
      <c r="F1496" s="16"/>
      <c r="G1496" s="16"/>
      <c r="H1496" s="17"/>
      <c r="I1496" s="18"/>
      <c r="J1496" s="17" t="s">
        <v>317</v>
      </c>
      <c r="K1496" s="83"/>
      <c r="L1496" s="89"/>
      <c r="M1496" s="16"/>
    </row>
    <row r="1497" spans="1:13">
      <c r="A1497" s="79" t="str">
        <f>IF(B1497="Code",1+MAX(A$5:A1496),"")</f>
        <v/>
      </c>
      <c r="B1497" s="93"/>
      <c r="C1497" s="213"/>
      <c r="D1497" s="214"/>
      <c r="E1497" s="83">
        <v>4</v>
      </c>
      <c r="F1497" s="16"/>
      <c r="G1497" s="16"/>
      <c r="H1497" s="17"/>
      <c r="I1497" s="17"/>
      <c r="J1497" s="17" t="s">
        <v>317</v>
      </c>
      <c r="K1497" s="83"/>
      <c r="L1497" s="89"/>
      <c r="M1497" s="16"/>
    </row>
    <row r="1498" spans="1:13">
      <c r="A1498" s="79" t="str">
        <f>IF(B1498="Code",1+MAX(A$5:A1497),"")</f>
        <v/>
      </c>
      <c r="B1498" s="95" t="s">
        <v>355</v>
      </c>
      <c r="C1498" s="109"/>
      <c r="D1498" s="96" t="str">
        <f>IF(ISNUMBER(C1498),VLOOKUP(C1498,Approaches,2,0),"")</f>
        <v/>
      </c>
      <c r="E1498" s="83">
        <v>5</v>
      </c>
      <c r="F1498" s="16"/>
      <c r="G1498" s="17"/>
      <c r="H1498" s="110"/>
      <c r="I1498" s="19"/>
      <c r="J1498" s="17" t="s">
        <v>317</v>
      </c>
      <c r="K1498" s="94"/>
      <c r="L1498" s="89"/>
      <c r="M1498" s="16"/>
    </row>
    <row r="1499" spans="1:13">
      <c r="B1499" s="95" t="s">
        <v>355</v>
      </c>
      <c r="C1499" s="109"/>
      <c r="D1499" s="93" t="str">
        <f>IF(ISNUMBER(C1499),VLOOKUP(C1499,Approaches,2,0),"")</f>
        <v/>
      </c>
      <c r="E1499" s="83">
        <v>6</v>
      </c>
      <c r="F1499" s="16"/>
      <c r="G1499" s="17"/>
      <c r="H1499" s="110"/>
      <c r="I1499" s="19"/>
      <c r="J1499" s="17"/>
      <c r="K1499" s="94"/>
      <c r="L1499" s="89"/>
      <c r="M1499" s="16"/>
    </row>
    <row r="1500" spans="1:13">
      <c r="B1500" s="95" t="s">
        <v>355</v>
      </c>
      <c r="C1500" s="109"/>
      <c r="D1500" s="93" t="str">
        <f>IF(ISNUMBER(C1500),VLOOKUP(C1500,Approaches,2,0),"")</f>
        <v/>
      </c>
      <c r="E1500" s="83">
        <v>7</v>
      </c>
      <c r="F1500" s="16"/>
      <c r="G1500" s="17"/>
      <c r="H1500" s="110"/>
      <c r="I1500" s="19"/>
      <c r="J1500" s="17"/>
      <c r="K1500" s="94"/>
      <c r="L1500" s="89"/>
      <c r="M1500" s="16"/>
    </row>
    <row r="1501" spans="1:13">
      <c r="B1501" s="95" t="s">
        <v>355</v>
      </c>
      <c r="C1501" s="109"/>
      <c r="D1501" s="93" t="str">
        <f>IF(ISNUMBER(C1501),VLOOKUP(C1501,Approaches,2,0),"")</f>
        <v/>
      </c>
      <c r="E1501" s="83">
        <v>8</v>
      </c>
      <c r="F1501" s="16"/>
      <c r="G1501" s="17"/>
      <c r="H1501" s="110"/>
      <c r="I1501" s="19"/>
      <c r="J1501" s="17"/>
      <c r="K1501" s="94"/>
      <c r="L1501" s="89"/>
      <c r="M1501" s="16"/>
    </row>
    <row r="1502" spans="1:13">
      <c r="B1502" s="95" t="s">
        <v>355</v>
      </c>
      <c r="C1502" s="109"/>
      <c r="D1502" s="97" t="str">
        <f>IF(ISNUMBER(C1502),VLOOKUP(C1502,Approaches,2,0),"")</f>
        <v/>
      </c>
      <c r="E1502" s="83">
        <v>9</v>
      </c>
      <c r="F1502" s="16"/>
      <c r="G1502" s="17"/>
      <c r="H1502" s="110"/>
      <c r="I1502" s="19"/>
      <c r="J1502" s="17"/>
      <c r="K1502" s="94"/>
      <c r="L1502" s="89"/>
      <c r="M1502" s="16"/>
    </row>
    <row r="1503" spans="1:13" ht="14.25" thickBot="1">
      <c r="B1503" s="98"/>
      <c r="C1503" s="98"/>
      <c r="D1503" s="93"/>
      <c r="E1503" s="83">
        <v>10</v>
      </c>
      <c r="F1503" s="16"/>
      <c r="G1503" s="17"/>
      <c r="H1503" s="110"/>
      <c r="I1503" s="20"/>
      <c r="J1503" s="17"/>
      <c r="K1503" s="94"/>
      <c r="L1503" s="89"/>
      <c r="M1503" s="16"/>
    </row>
    <row r="1504" spans="1:13" ht="14.25" thickBot="1">
      <c r="A1504" s="79" t="str">
        <f>IF(B1504="Code",1+MAX(A$5:A1498),"")</f>
        <v/>
      </c>
      <c r="B1504" s="99"/>
      <c r="C1504" s="99"/>
      <c r="D1504" s="99"/>
      <c r="E1504" s="100"/>
      <c r="F1504" s="101"/>
      <c r="G1504" s="99" t="s">
        <v>259</v>
      </c>
      <c r="H1504" s="102">
        <f>B1494</f>
        <v>1303111</v>
      </c>
      <c r="I1504" s="111"/>
      <c r="J1504" s="100" t="s">
        <v>317</v>
      </c>
      <c r="K1504" s="100"/>
      <c r="L1504" s="100"/>
      <c r="M1504" s="100"/>
    </row>
    <row r="1505" spans="1:13" ht="14.25" thickBot="1">
      <c r="A1505" s="79">
        <f>IF(B1505="Code",1+MAX(A$5:A1504),"")</f>
        <v>126</v>
      </c>
      <c r="B1505" s="80" t="s">
        <v>254</v>
      </c>
      <c r="C1505" s="80"/>
      <c r="D1505" s="81" t="s">
        <v>255</v>
      </c>
      <c r="E1505" s="193"/>
      <c r="F1505" s="81" t="s">
        <v>256</v>
      </c>
      <c r="G1505" s="81" t="s">
        <v>257</v>
      </c>
      <c r="H1505" s="82" t="s">
        <v>253</v>
      </c>
      <c r="I1505" s="82" t="s">
        <v>258</v>
      </c>
      <c r="J1505" s="82" t="s">
        <v>316</v>
      </c>
      <c r="K1505" s="83"/>
      <c r="L1505" s="84" t="str">
        <f>IF(AND(ISNUMBER(I1516),ISNUMBER(H1516)),"OK","")</f>
        <v/>
      </c>
      <c r="M1505" s="194"/>
    </row>
    <row r="1506" spans="1:13">
      <c r="A1506" s="79" t="str">
        <f>IF(B1506="Code",1+MAX(A$5:A1505),"")</f>
        <v/>
      </c>
      <c r="B1506" s="87">
        <f>VLOOKUP(A1505,BasicHeadings,2,0)</f>
        <v>1304111</v>
      </c>
      <c r="C1506" s="88"/>
      <c r="D1506" s="87" t="str">
        <f>VLOOKUP(B1506,Step1EN,2,0)</f>
        <v>Education benefits and reimbursements</v>
      </c>
      <c r="E1506" s="83">
        <v>1</v>
      </c>
      <c r="F1506" s="16" t="str">
        <f>"Expenditure Value for "&amp;LatestYear</f>
        <v>Expenditure Value for 2009</v>
      </c>
      <c r="G1506" s="16" t="s">
        <v>331</v>
      </c>
      <c r="H1506" s="17">
        <f>LatestYear</f>
        <v>2009</v>
      </c>
      <c r="I1506" s="17">
        <f>VLOOKUP(B1506,LastYearEstimates,3,0)</f>
        <v>0</v>
      </c>
      <c r="J1506" s="17" t="str">
        <f>Currency_Unit</f>
        <v>Ficty</v>
      </c>
      <c r="K1506" s="83"/>
      <c r="L1506" s="89"/>
      <c r="M1506" s="16"/>
    </row>
    <row r="1507" spans="1:13">
      <c r="A1507" s="79" t="str">
        <f>IF(B1507="Code",1+MAX(A$5:A1506),"")</f>
        <v/>
      </c>
      <c r="B1507" s="90"/>
      <c r="C1507" s="91" t="s">
        <v>307</v>
      </c>
      <c r="D1507" s="90"/>
      <c r="E1507" s="83">
        <v>2</v>
      </c>
      <c r="F1507" s="16"/>
      <c r="G1507" s="16"/>
      <c r="H1507" s="17"/>
      <c r="I1507" s="17"/>
      <c r="J1507" s="17" t="s">
        <v>317</v>
      </c>
      <c r="K1507" s="83"/>
      <c r="L1507" s="89"/>
      <c r="M1507" s="16"/>
    </row>
    <row r="1508" spans="1:13" ht="13.5" customHeight="1">
      <c r="A1508" s="79" t="str">
        <f>IF(B1508="Code",1+MAX(A$5:A1507),"")</f>
        <v/>
      </c>
      <c r="B1508" s="92"/>
      <c r="C1508" s="211" t="s">
        <v>356</v>
      </c>
      <c r="D1508" s="212"/>
      <c r="E1508" s="83">
        <v>3</v>
      </c>
      <c r="F1508" s="16"/>
      <c r="G1508" s="16"/>
      <c r="H1508" s="17"/>
      <c r="I1508" s="18"/>
      <c r="J1508" s="17" t="s">
        <v>317</v>
      </c>
      <c r="K1508" s="83"/>
      <c r="L1508" s="89"/>
      <c r="M1508" s="16"/>
    </row>
    <row r="1509" spans="1:13">
      <c r="A1509" s="79" t="str">
        <f>IF(B1509="Code",1+MAX(A$5:A1508),"")</f>
        <v/>
      </c>
      <c r="B1509" s="93"/>
      <c r="C1509" s="213"/>
      <c r="D1509" s="214"/>
      <c r="E1509" s="83">
        <v>4</v>
      </c>
      <c r="F1509" s="16"/>
      <c r="G1509" s="16"/>
      <c r="H1509" s="17"/>
      <c r="I1509" s="17"/>
      <c r="J1509" s="17" t="s">
        <v>317</v>
      </c>
      <c r="K1509" s="83"/>
      <c r="L1509" s="89"/>
      <c r="M1509" s="16"/>
    </row>
    <row r="1510" spans="1:13">
      <c r="A1510" s="79" t="str">
        <f>IF(B1510="Code",1+MAX(A$5:A1509),"")</f>
        <v/>
      </c>
      <c r="B1510" s="95" t="s">
        <v>355</v>
      </c>
      <c r="C1510" s="109"/>
      <c r="D1510" s="96" t="str">
        <f>IF(ISNUMBER(C1510),VLOOKUP(C1510,Approaches,2,0),"")</f>
        <v/>
      </c>
      <c r="E1510" s="83">
        <v>5</v>
      </c>
      <c r="F1510" s="16"/>
      <c r="G1510" s="17"/>
      <c r="H1510" s="110"/>
      <c r="I1510" s="19"/>
      <c r="J1510" s="17" t="s">
        <v>317</v>
      </c>
      <c r="K1510" s="94"/>
      <c r="L1510" s="89"/>
      <c r="M1510" s="16"/>
    </row>
    <row r="1511" spans="1:13">
      <c r="B1511" s="95" t="s">
        <v>355</v>
      </c>
      <c r="C1511" s="109"/>
      <c r="D1511" s="93" t="str">
        <f>IF(ISNUMBER(C1511),VLOOKUP(C1511,Approaches,2,0),"")</f>
        <v/>
      </c>
      <c r="E1511" s="83">
        <v>6</v>
      </c>
      <c r="F1511" s="16"/>
      <c r="G1511" s="17"/>
      <c r="H1511" s="110"/>
      <c r="I1511" s="19"/>
      <c r="J1511" s="17"/>
      <c r="K1511" s="94"/>
      <c r="L1511" s="89"/>
      <c r="M1511" s="16"/>
    </row>
    <row r="1512" spans="1:13">
      <c r="B1512" s="95" t="s">
        <v>355</v>
      </c>
      <c r="C1512" s="109"/>
      <c r="D1512" s="93" t="str">
        <f>IF(ISNUMBER(C1512),VLOOKUP(C1512,Approaches,2,0),"")</f>
        <v/>
      </c>
      <c r="E1512" s="83">
        <v>7</v>
      </c>
      <c r="F1512" s="16"/>
      <c r="G1512" s="17"/>
      <c r="H1512" s="110"/>
      <c r="I1512" s="19"/>
      <c r="J1512" s="17"/>
      <c r="K1512" s="94"/>
      <c r="L1512" s="89"/>
      <c r="M1512" s="16"/>
    </row>
    <row r="1513" spans="1:13">
      <c r="B1513" s="95" t="s">
        <v>355</v>
      </c>
      <c r="C1513" s="109"/>
      <c r="D1513" s="93" t="str">
        <f>IF(ISNUMBER(C1513),VLOOKUP(C1513,Approaches,2,0),"")</f>
        <v/>
      </c>
      <c r="E1513" s="83">
        <v>8</v>
      </c>
      <c r="F1513" s="16"/>
      <c r="G1513" s="17"/>
      <c r="H1513" s="110"/>
      <c r="I1513" s="19"/>
      <c r="J1513" s="17"/>
      <c r="K1513" s="94"/>
      <c r="L1513" s="89"/>
      <c r="M1513" s="16"/>
    </row>
    <row r="1514" spans="1:13">
      <c r="B1514" s="95" t="s">
        <v>355</v>
      </c>
      <c r="C1514" s="109"/>
      <c r="D1514" s="97" t="str">
        <f>IF(ISNUMBER(C1514),VLOOKUP(C1514,Approaches,2,0),"")</f>
        <v/>
      </c>
      <c r="E1514" s="83">
        <v>9</v>
      </c>
      <c r="F1514" s="16"/>
      <c r="G1514" s="17"/>
      <c r="H1514" s="110"/>
      <c r="I1514" s="19"/>
      <c r="J1514" s="17"/>
      <c r="K1514" s="94"/>
      <c r="L1514" s="89"/>
      <c r="M1514" s="16"/>
    </row>
    <row r="1515" spans="1:13" ht="14.25" thickBot="1">
      <c r="B1515" s="98"/>
      <c r="C1515" s="98"/>
      <c r="D1515" s="93"/>
      <c r="E1515" s="83">
        <v>10</v>
      </c>
      <c r="F1515" s="16"/>
      <c r="G1515" s="17"/>
      <c r="H1515" s="110"/>
      <c r="I1515" s="20"/>
      <c r="J1515" s="17"/>
      <c r="K1515" s="94"/>
      <c r="L1515" s="89"/>
      <c r="M1515" s="16"/>
    </row>
    <row r="1516" spans="1:13" ht="14.25" thickBot="1">
      <c r="A1516" s="79" t="str">
        <f>IF(B1516="Code",1+MAX(A$5:A1510),"")</f>
        <v/>
      </c>
      <c r="B1516" s="99"/>
      <c r="C1516" s="99"/>
      <c r="D1516" s="99"/>
      <c r="E1516" s="100"/>
      <c r="F1516" s="101"/>
      <c r="G1516" s="99" t="s">
        <v>259</v>
      </c>
      <c r="H1516" s="102">
        <f>B1506</f>
        <v>1304111</v>
      </c>
      <c r="I1516" s="111"/>
      <c r="J1516" s="100" t="s">
        <v>317</v>
      </c>
      <c r="K1516" s="100"/>
      <c r="L1516" s="100"/>
      <c r="M1516" s="100"/>
    </row>
    <row r="1517" spans="1:13" ht="14.25" thickBot="1">
      <c r="A1517" s="79">
        <f>IF(B1517="Code",1+MAX(A$5:A1516),"")</f>
        <v>127</v>
      </c>
      <c r="B1517" s="80" t="s">
        <v>254</v>
      </c>
      <c r="C1517" s="80"/>
      <c r="D1517" s="81" t="s">
        <v>255</v>
      </c>
      <c r="E1517" s="193"/>
      <c r="F1517" s="81" t="s">
        <v>256</v>
      </c>
      <c r="G1517" s="81" t="s">
        <v>257</v>
      </c>
      <c r="H1517" s="82" t="s">
        <v>253</v>
      </c>
      <c r="I1517" s="82" t="s">
        <v>258</v>
      </c>
      <c r="J1517" s="82" t="s">
        <v>316</v>
      </c>
      <c r="K1517" s="83"/>
      <c r="L1517" s="84" t="str">
        <f>IF(AND(ISNUMBER(I1528),ISNUMBER(H1528)),"OK","")</f>
        <v/>
      </c>
      <c r="M1517" s="194"/>
    </row>
    <row r="1518" spans="1:13">
      <c r="A1518" s="79" t="str">
        <f>IF(B1518="Code",1+MAX(A$5:A1517),"")</f>
        <v/>
      </c>
      <c r="B1518" s="87">
        <f>VLOOKUP(A1517,BasicHeadings,2,0)</f>
        <v>1304211</v>
      </c>
      <c r="C1518" s="88"/>
      <c r="D1518" s="87" t="str">
        <f>VLOOKUP(B1518,Step1EN,2,0)</f>
        <v>Compensation of employees</v>
      </c>
      <c r="E1518" s="83">
        <v>1</v>
      </c>
      <c r="F1518" s="16" t="str">
        <f>"Expenditure Value for "&amp;LatestYear</f>
        <v>Expenditure Value for 2009</v>
      </c>
      <c r="G1518" s="16" t="s">
        <v>331</v>
      </c>
      <c r="H1518" s="17">
        <f>LatestYear</f>
        <v>2009</v>
      </c>
      <c r="I1518" s="17">
        <f>VLOOKUP(B1518,LastYearEstimates,3,0)</f>
        <v>0</v>
      </c>
      <c r="J1518" s="17" t="str">
        <f>Currency_Unit</f>
        <v>Ficty</v>
      </c>
      <c r="K1518" s="83"/>
      <c r="L1518" s="89"/>
      <c r="M1518" s="16"/>
    </row>
    <row r="1519" spans="1:13">
      <c r="A1519" s="79" t="str">
        <f>IF(B1519="Code",1+MAX(A$5:A1518),"")</f>
        <v/>
      </c>
      <c r="B1519" s="90"/>
      <c r="C1519" s="91" t="s">
        <v>307</v>
      </c>
      <c r="D1519" s="90"/>
      <c r="E1519" s="83">
        <v>2</v>
      </c>
      <c r="F1519" s="16"/>
      <c r="G1519" s="16"/>
      <c r="H1519" s="17"/>
      <c r="I1519" s="17"/>
      <c r="J1519" s="17" t="s">
        <v>317</v>
      </c>
      <c r="K1519" s="83"/>
      <c r="L1519" s="89"/>
      <c r="M1519" s="16"/>
    </row>
    <row r="1520" spans="1:13" ht="13.5" customHeight="1">
      <c r="A1520" s="79" t="str">
        <f>IF(B1520="Code",1+MAX(A$5:A1519),"")</f>
        <v/>
      </c>
      <c r="B1520" s="92"/>
      <c r="C1520" s="211" t="s">
        <v>356</v>
      </c>
      <c r="D1520" s="212"/>
      <c r="E1520" s="83">
        <v>3</v>
      </c>
      <c r="F1520" s="16"/>
      <c r="G1520" s="16"/>
      <c r="H1520" s="17"/>
      <c r="I1520" s="18"/>
      <c r="J1520" s="17" t="s">
        <v>317</v>
      </c>
      <c r="K1520" s="83"/>
      <c r="L1520" s="89"/>
      <c r="M1520" s="16"/>
    </row>
    <row r="1521" spans="1:13">
      <c r="A1521" s="79" t="str">
        <f>IF(B1521="Code",1+MAX(A$5:A1520),"")</f>
        <v/>
      </c>
      <c r="B1521" s="93"/>
      <c r="C1521" s="213"/>
      <c r="D1521" s="214"/>
      <c r="E1521" s="83">
        <v>4</v>
      </c>
      <c r="F1521" s="16"/>
      <c r="G1521" s="16"/>
      <c r="H1521" s="17"/>
      <c r="I1521" s="17"/>
      <c r="J1521" s="17" t="s">
        <v>317</v>
      </c>
      <c r="K1521" s="83"/>
      <c r="L1521" s="89"/>
      <c r="M1521" s="16"/>
    </row>
    <row r="1522" spans="1:13">
      <c r="A1522" s="79" t="str">
        <f>IF(B1522="Code",1+MAX(A$5:A1521),"")</f>
        <v/>
      </c>
      <c r="B1522" s="95" t="s">
        <v>355</v>
      </c>
      <c r="C1522" s="109"/>
      <c r="D1522" s="96" t="str">
        <f>IF(ISNUMBER(C1522),VLOOKUP(C1522,Approaches,2,0),"")</f>
        <v/>
      </c>
      <c r="E1522" s="83">
        <v>5</v>
      </c>
      <c r="F1522" s="16"/>
      <c r="G1522" s="17"/>
      <c r="H1522" s="110"/>
      <c r="I1522" s="19"/>
      <c r="J1522" s="17" t="s">
        <v>317</v>
      </c>
      <c r="K1522" s="94"/>
      <c r="L1522" s="89"/>
      <c r="M1522" s="16"/>
    </row>
    <row r="1523" spans="1:13">
      <c r="B1523" s="95" t="s">
        <v>355</v>
      </c>
      <c r="C1523" s="109"/>
      <c r="D1523" s="93" t="str">
        <f>IF(ISNUMBER(C1523),VLOOKUP(C1523,Approaches,2,0),"")</f>
        <v/>
      </c>
      <c r="E1523" s="83">
        <v>6</v>
      </c>
      <c r="F1523" s="16"/>
      <c r="G1523" s="17"/>
      <c r="H1523" s="110"/>
      <c r="I1523" s="19"/>
      <c r="J1523" s="17"/>
      <c r="K1523" s="94"/>
      <c r="L1523" s="89"/>
      <c r="M1523" s="16"/>
    </row>
    <row r="1524" spans="1:13">
      <c r="B1524" s="95" t="s">
        <v>355</v>
      </c>
      <c r="C1524" s="109"/>
      <c r="D1524" s="93" t="str">
        <f>IF(ISNUMBER(C1524),VLOOKUP(C1524,Approaches,2,0),"")</f>
        <v/>
      </c>
      <c r="E1524" s="83">
        <v>7</v>
      </c>
      <c r="F1524" s="16"/>
      <c r="G1524" s="17"/>
      <c r="H1524" s="110"/>
      <c r="I1524" s="19"/>
      <c r="J1524" s="17"/>
      <c r="K1524" s="94"/>
      <c r="L1524" s="89"/>
      <c r="M1524" s="16"/>
    </row>
    <row r="1525" spans="1:13">
      <c r="B1525" s="95" t="s">
        <v>355</v>
      </c>
      <c r="C1525" s="109"/>
      <c r="D1525" s="93" t="str">
        <f>IF(ISNUMBER(C1525),VLOOKUP(C1525,Approaches,2,0),"")</f>
        <v/>
      </c>
      <c r="E1525" s="83">
        <v>8</v>
      </c>
      <c r="F1525" s="16"/>
      <c r="G1525" s="17"/>
      <c r="H1525" s="110"/>
      <c r="I1525" s="19"/>
      <c r="J1525" s="17"/>
      <c r="K1525" s="94"/>
      <c r="L1525" s="89"/>
      <c r="M1525" s="16"/>
    </row>
    <row r="1526" spans="1:13">
      <c r="B1526" s="95" t="s">
        <v>355</v>
      </c>
      <c r="C1526" s="109"/>
      <c r="D1526" s="97" t="str">
        <f>IF(ISNUMBER(C1526),VLOOKUP(C1526,Approaches,2,0),"")</f>
        <v/>
      </c>
      <c r="E1526" s="83">
        <v>9</v>
      </c>
      <c r="F1526" s="16"/>
      <c r="G1526" s="17"/>
      <c r="H1526" s="110"/>
      <c r="I1526" s="19"/>
      <c r="J1526" s="17"/>
      <c r="K1526" s="94"/>
      <c r="L1526" s="89"/>
      <c r="M1526" s="16"/>
    </row>
    <row r="1527" spans="1:13" ht="14.25" thickBot="1">
      <c r="B1527" s="98"/>
      <c r="C1527" s="98"/>
      <c r="D1527" s="93"/>
      <c r="E1527" s="83">
        <v>10</v>
      </c>
      <c r="F1527" s="16"/>
      <c r="G1527" s="17"/>
      <c r="H1527" s="110"/>
      <c r="I1527" s="20"/>
      <c r="J1527" s="17"/>
      <c r="K1527" s="94"/>
      <c r="L1527" s="89"/>
      <c r="M1527" s="16"/>
    </row>
    <row r="1528" spans="1:13" ht="14.25" thickBot="1">
      <c r="A1528" s="79" t="str">
        <f>IF(B1528="Code",1+MAX(A$5:A1522),"")</f>
        <v/>
      </c>
      <c r="B1528" s="99"/>
      <c r="C1528" s="99"/>
      <c r="D1528" s="99"/>
      <c r="E1528" s="100"/>
      <c r="F1528" s="101"/>
      <c r="G1528" s="99" t="s">
        <v>259</v>
      </c>
      <c r="H1528" s="102">
        <f>B1518</f>
        <v>1304211</v>
      </c>
      <c r="I1528" s="111"/>
      <c r="J1528" s="100" t="s">
        <v>317</v>
      </c>
      <c r="K1528" s="100"/>
      <c r="L1528" s="100"/>
      <c r="M1528" s="100"/>
    </row>
    <row r="1529" spans="1:13" ht="14.25" thickBot="1">
      <c r="A1529" s="79">
        <f>IF(B1529="Code",1+MAX(A$5:A1528),"")</f>
        <v>128</v>
      </c>
      <c r="B1529" s="80" t="s">
        <v>254</v>
      </c>
      <c r="C1529" s="80"/>
      <c r="D1529" s="81" t="s">
        <v>255</v>
      </c>
      <c r="E1529" s="193"/>
      <c r="F1529" s="81" t="s">
        <v>256</v>
      </c>
      <c r="G1529" s="81" t="s">
        <v>257</v>
      </c>
      <c r="H1529" s="82" t="s">
        <v>253</v>
      </c>
      <c r="I1529" s="82" t="s">
        <v>258</v>
      </c>
      <c r="J1529" s="82" t="s">
        <v>316</v>
      </c>
      <c r="K1529" s="83"/>
      <c r="L1529" s="84" t="str">
        <f>IF(AND(ISNUMBER(I1540),ISNUMBER(H1540)),"OK","")</f>
        <v/>
      </c>
      <c r="M1529" s="194"/>
    </row>
    <row r="1530" spans="1:13">
      <c r="A1530" s="79" t="str">
        <f>IF(B1530="Code",1+MAX(A$5:A1529),"")</f>
        <v/>
      </c>
      <c r="B1530" s="87">
        <f>VLOOKUP(A1529,BasicHeadings,2,0)</f>
        <v>1304221</v>
      </c>
      <c r="C1530" s="88"/>
      <c r="D1530" s="87" t="str">
        <f>VLOOKUP(B1530,Step1EN,2,0)</f>
        <v>Intermediate consumption</v>
      </c>
      <c r="E1530" s="83">
        <v>1</v>
      </c>
      <c r="F1530" s="16" t="str">
        <f>"Expenditure Value for "&amp;LatestYear</f>
        <v>Expenditure Value for 2009</v>
      </c>
      <c r="G1530" s="16" t="s">
        <v>331</v>
      </c>
      <c r="H1530" s="17">
        <f>LatestYear</f>
        <v>2009</v>
      </c>
      <c r="I1530" s="17">
        <f>VLOOKUP(B1530,LastYearEstimates,3,0)</f>
        <v>0</v>
      </c>
      <c r="J1530" s="17" t="str">
        <f>Currency_Unit</f>
        <v>Ficty</v>
      </c>
      <c r="K1530" s="83"/>
      <c r="L1530" s="89"/>
      <c r="M1530" s="16"/>
    </row>
    <row r="1531" spans="1:13">
      <c r="A1531" s="79" t="str">
        <f>IF(B1531="Code",1+MAX(A$5:A1530),"")</f>
        <v/>
      </c>
      <c r="B1531" s="90"/>
      <c r="C1531" s="91" t="s">
        <v>307</v>
      </c>
      <c r="D1531" s="90"/>
      <c r="E1531" s="83">
        <v>2</v>
      </c>
      <c r="F1531" s="16"/>
      <c r="G1531" s="16"/>
      <c r="H1531" s="17"/>
      <c r="I1531" s="17"/>
      <c r="J1531" s="17" t="s">
        <v>317</v>
      </c>
      <c r="K1531" s="83"/>
      <c r="L1531" s="89"/>
      <c r="M1531" s="16"/>
    </row>
    <row r="1532" spans="1:13" ht="13.5" customHeight="1">
      <c r="A1532" s="79" t="str">
        <f>IF(B1532="Code",1+MAX(A$5:A1531),"")</f>
        <v/>
      </c>
      <c r="B1532" s="92"/>
      <c r="C1532" s="211" t="s">
        <v>356</v>
      </c>
      <c r="D1532" s="212"/>
      <c r="E1532" s="83">
        <v>3</v>
      </c>
      <c r="F1532" s="16"/>
      <c r="G1532" s="16"/>
      <c r="H1532" s="17"/>
      <c r="I1532" s="18"/>
      <c r="J1532" s="17" t="s">
        <v>317</v>
      </c>
      <c r="K1532" s="83"/>
      <c r="L1532" s="89"/>
      <c r="M1532" s="16"/>
    </row>
    <row r="1533" spans="1:13">
      <c r="A1533" s="79" t="str">
        <f>IF(B1533="Code",1+MAX(A$5:A1532),"")</f>
        <v/>
      </c>
      <c r="B1533" s="93"/>
      <c r="C1533" s="213"/>
      <c r="D1533" s="214"/>
      <c r="E1533" s="83">
        <v>4</v>
      </c>
      <c r="F1533" s="16"/>
      <c r="G1533" s="16"/>
      <c r="H1533" s="17"/>
      <c r="I1533" s="17"/>
      <c r="J1533" s="17" t="s">
        <v>317</v>
      </c>
      <c r="K1533" s="83"/>
      <c r="L1533" s="89"/>
      <c r="M1533" s="16"/>
    </row>
    <row r="1534" spans="1:13">
      <c r="A1534" s="79" t="str">
        <f>IF(B1534="Code",1+MAX(A$5:A1533),"")</f>
        <v/>
      </c>
      <c r="B1534" s="95" t="s">
        <v>355</v>
      </c>
      <c r="C1534" s="109"/>
      <c r="D1534" s="96" t="str">
        <f>IF(ISNUMBER(C1534),VLOOKUP(C1534,Approaches,2,0),"")</f>
        <v/>
      </c>
      <c r="E1534" s="83">
        <v>5</v>
      </c>
      <c r="F1534" s="16"/>
      <c r="G1534" s="17"/>
      <c r="H1534" s="110"/>
      <c r="I1534" s="19"/>
      <c r="J1534" s="17" t="s">
        <v>317</v>
      </c>
      <c r="K1534" s="94"/>
      <c r="L1534" s="89"/>
      <c r="M1534" s="16"/>
    </row>
    <row r="1535" spans="1:13">
      <c r="B1535" s="95" t="s">
        <v>355</v>
      </c>
      <c r="C1535" s="109"/>
      <c r="D1535" s="93" t="str">
        <f>IF(ISNUMBER(C1535),VLOOKUP(C1535,Approaches,2,0),"")</f>
        <v/>
      </c>
      <c r="E1535" s="83">
        <v>6</v>
      </c>
      <c r="F1535" s="16"/>
      <c r="G1535" s="17"/>
      <c r="H1535" s="110"/>
      <c r="I1535" s="19"/>
      <c r="J1535" s="17"/>
      <c r="K1535" s="94"/>
      <c r="L1535" s="89"/>
      <c r="M1535" s="16"/>
    </row>
    <row r="1536" spans="1:13">
      <c r="B1536" s="95" t="s">
        <v>355</v>
      </c>
      <c r="C1536" s="109"/>
      <c r="D1536" s="93" t="str">
        <f>IF(ISNUMBER(C1536),VLOOKUP(C1536,Approaches,2,0),"")</f>
        <v/>
      </c>
      <c r="E1536" s="83">
        <v>7</v>
      </c>
      <c r="F1536" s="16"/>
      <c r="G1536" s="17"/>
      <c r="H1536" s="110"/>
      <c r="I1536" s="19"/>
      <c r="J1536" s="17"/>
      <c r="K1536" s="94"/>
      <c r="L1536" s="89"/>
      <c r="M1536" s="16"/>
    </row>
    <row r="1537" spans="1:13">
      <c r="B1537" s="95" t="s">
        <v>355</v>
      </c>
      <c r="C1537" s="109"/>
      <c r="D1537" s="93" t="str">
        <f>IF(ISNUMBER(C1537),VLOOKUP(C1537,Approaches,2,0),"")</f>
        <v/>
      </c>
      <c r="E1537" s="83">
        <v>8</v>
      </c>
      <c r="F1537" s="16"/>
      <c r="G1537" s="17"/>
      <c r="H1537" s="110"/>
      <c r="I1537" s="19"/>
      <c r="J1537" s="17"/>
      <c r="K1537" s="94"/>
      <c r="L1537" s="89"/>
      <c r="M1537" s="16"/>
    </row>
    <row r="1538" spans="1:13">
      <c r="B1538" s="95" t="s">
        <v>355</v>
      </c>
      <c r="C1538" s="109"/>
      <c r="D1538" s="97" t="str">
        <f>IF(ISNUMBER(C1538),VLOOKUP(C1538,Approaches,2,0),"")</f>
        <v/>
      </c>
      <c r="E1538" s="83">
        <v>9</v>
      </c>
      <c r="F1538" s="16"/>
      <c r="G1538" s="17"/>
      <c r="H1538" s="110"/>
      <c r="I1538" s="19"/>
      <c r="J1538" s="17"/>
      <c r="K1538" s="94"/>
      <c r="L1538" s="89"/>
      <c r="M1538" s="16"/>
    </row>
    <row r="1539" spans="1:13" ht="14.25" thickBot="1">
      <c r="B1539" s="98"/>
      <c r="C1539" s="98"/>
      <c r="D1539" s="93"/>
      <c r="E1539" s="83">
        <v>10</v>
      </c>
      <c r="F1539" s="16"/>
      <c r="G1539" s="17"/>
      <c r="H1539" s="110"/>
      <c r="I1539" s="20"/>
      <c r="J1539" s="17"/>
      <c r="K1539" s="94"/>
      <c r="L1539" s="89"/>
      <c r="M1539" s="16"/>
    </row>
    <row r="1540" spans="1:13" ht="14.25" thickBot="1">
      <c r="A1540" s="79" t="str">
        <f>IF(B1540="Code",1+MAX(A$5:A1534),"")</f>
        <v/>
      </c>
      <c r="B1540" s="99"/>
      <c r="C1540" s="99"/>
      <c r="D1540" s="99"/>
      <c r="E1540" s="100"/>
      <c r="F1540" s="101"/>
      <c r="G1540" s="99" t="s">
        <v>259</v>
      </c>
      <c r="H1540" s="102">
        <f>B1530</f>
        <v>1304221</v>
      </c>
      <c r="I1540" s="111"/>
      <c r="J1540" s="100" t="s">
        <v>317</v>
      </c>
      <c r="K1540" s="100"/>
      <c r="L1540" s="100"/>
      <c r="M1540" s="100"/>
    </row>
    <row r="1541" spans="1:13" ht="14.25" thickBot="1">
      <c r="A1541" s="79">
        <f>IF(B1541="Code",1+MAX(A$5:A1540),"")</f>
        <v>129</v>
      </c>
      <c r="B1541" s="80" t="s">
        <v>254</v>
      </c>
      <c r="C1541" s="80"/>
      <c r="D1541" s="81" t="s">
        <v>255</v>
      </c>
      <c r="E1541" s="193"/>
      <c r="F1541" s="81" t="s">
        <v>256</v>
      </c>
      <c r="G1541" s="81" t="s">
        <v>257</v>
      </c>
      <c r="H1541" s="82" t="s">
        <v>253</v>
      </c>
      <c r="I1541" s="82" t="s">
        <v>258</v>
      </c>
      <c r="J1541" s="82" t="s">
        <v>316</v>
      </c>
      <c r="K1541" s="83"/>
      <c r="L1541" s="84" t="str">
        <f>IF(AND(ISNUMBER(I1552),ISNUMBER(H1552)),"OK","")</f>
        <v/>
      </c>
      <c r="M1541" s="194"/>
    </row>
    <row r="1542" spans="1:13">
      <c r="A1542" s="79" t="str">
        <f>IF(B1542="Code",1+MAX(A$5:A1541),"")</f>
        <v/>
      </c>
      <c r="B1542" s="87">
        <f>VLOOKUP(A1541,BasicHeadings,2,0)</f>
        <v>1304231</v>
      </c>
      <c r="C1542" s="88"/>
      <c r="D1542" s="87" t="str">
        <f>VLOOKUP(B1542,Step1EN,2,0)</f>
        <v>Gross operating surplus</v>
      </c>
      <c r="E1542" s="83">
        <v>1</v>
      </c>
      <c r="F1542" s="16" t="str">
        <f>"Expenditure Value for "&amp;LatestYear</f>
        <v>Expenditure Value for 2009</v>
      </c>
      <c r="G1542" s="16" t="s">
        <v>331</v>
      </c>
      <c r="H1542" s="17">
        <f>LatestYear</f>
        <v>2009</v>
      </c>
      <c r="I1542" s="17">
        <f>VLOOKUP(B1542,LastYearEstimates,3,0)</f>
        <v>0</v>
      </c>
      <c r="J1542" s="17" t="str">
        <f>Currency_Unit</f>
        <v>Ficty</v>
      </c>
      <c r="K1542" s="83"/>
      <c r="L1542" s="89"/>
      <c r="M1542" s="16"/>
    </row>
    <row r="1543" spans="1:13">
      <c r="A1543" s="79" t="str">
        <f>IF(B1543="Code",1+MAX(A$5:A1542),"")</f>
        <v/>
      </c>
      <c r="B1543" s="90"/>
      <c r="C1543" s="91" t="s">
        <v>307</v>
      </c>
      <c r="D1543" s="90"/>
      <c r="E1543" s="83">
        <v>2</v>
      </c>
      <c r="F1543" s="16"/>
      <c r="G1543" s="16"/>
      <c r="H1543" s="17"/>
      <c r="I1543" s="17"/>
      <c r="J1543" s="17" t="s">
        <v>317</v>
      </c>
      <c r="K1543" s="83"/>
      <c r="L1543" s="89"/>
      <c r="M1543" s="16"/>
    </row>
    <row r="1544" spans="1:13" ht="13.5" customHeight="1">
      <c r="A1544" s="79" t="str">
        <f>IF(B1544="Code",1+MAX(A$5:A1543),"")</f>
        <v/>
      </c>
      <c r="B1544" s="92"/>
      <c r="C1544" s="211" t="s">
        <v>356</v>
      </c>
      <c r="D1544" s="212"/>
      <c r="E1544" s="83">
        <v>3</v>
      </c>
      <c r="F1544" s="16"/>
      <c r="G1544" s="16"/>
      <c r="H1544" s="17"/>
      <c r="I1544" s="18"/>
      <c r="J1544" s="17" t="s">
        <v>317</v>
      </c>
      <c r="K1544" s="83"/>
      <c r="L1544" s="89"/>
      <c r="M1544" s="16"/>
    </row>
    <row r="1545" spans="1:13">
      <c r="A1545" s="79" t="str">
        <f>IF(B1545="Code",1+MAX(A$5:A1544),"")</f>
        <v/>
      </c>
      <c r="B1545" s="93"/>
      <c r="C1545" s="213"/>
      <c r="D1545" s="214"/>
      <c r="E1545" s="83">
        <v>4</v>
      </c>
      <c r="F1545" s="16"/>
      <c r="G1545" s="16"/>
      <c r="H1545" s="17"/>
      <c r="I1545" s="17"/>
      <c r="J1545" s="17" t="s">
        <v>317</v>
      </c>
      <c r="K1545" s="83"/>
      <c r="L1545" s="89"/>
      <c r="M1545" s="16"/>
    </row>
    <row r="1546" spans="1:13">
      <c r="A1546" s="79" t="str">
        <f>IF(B1546="Code",1+MAX(A$5:A1545),"")</f>
        <v/>
      </c>
      <c r="B1546" s="95" t="s">
        <v>355</v>
      </c>
      <c r="C1546" s="109"/>
      <c r="D1546" s="96" t="str">
        <f>IF(ISNUMBER(C1546),VLOOKUP(C1546,Approaches,2,0),"")</f>
        <v/>
      </c>
      <c r="E1546" s="83">
        <v>5</v>
      </c>
      <c r="F1546" s="16"/>
      <c r="G1546" s="17"/>
      <c r="H1546" s="110"/>
      <c r="I1546" s="19"/>
      <c r="J1546" s="17" t="s">
        <v>317</v>
      </c>
      <c r="K1546" s="94"/>
      <c r="L1546" s="89"/>
      <c r="M1546" s="16"/>
    </row>
    <row r="1547" spans="1:13">
      <c r="B1547" s="95" t="s">
        <v>355</v>
      </c>
      <c r="C1547" s="109"/>
      <c r="D1547" s="93" t="str">
        <f>IF(ISNUMBER(C1547),VLOOKUP(C1547,Approaches,2,0),"")</f>
        <v/>
      </c>
      <c r="E1547" s="83">
        <v>6</v>
      </c>
      <c r="F1547" s="16"/>
      <c r="G1547" s="17"/>
      <c r="H1547" s="110"/>
      <c r="I1547" s="19"/>
      <c r="J1547" s="17"/>
      <c r="K1547" s="94"/>
      <c r="L1547" s="89"/>
      <c r="M1547" s="16"/>
    </row>
    <row r="1548" spans="1:13">
      <c r="B1548" s="95" t="s">
        <v>355</v>
      </c>
      <c r="C1548" s="109"/>
      <c r="D1548" s="93" t="str">
        <f>IF(ISNUMBER(C1548),VLOOKUP(C1548,Approaches,2,0),"")</f>
        <v/>
      </c>
      <c r="E1548" s="83">
        <v>7</v>
      </c>
      <c r="F1548" s="16"/>
      <c r="G1548" s="17"/>
      <c r="H1548" s="110"/>
      <c r="I1548" s="19"/>
      <c r="J1548" s="17"/>
      <c r="K1548" s="94"/>
      <c r="L1548" s="89"/>
      <c r="M1548" s="16"/>
    </row>
    <row r="1549" spans="1:13">
      <c r="B1549" s="95" t="s">
        <v>355</v>
      </c>
      <c r="C1549" s="109"/>
      <c r="D1549" s="93" t="str">
        <f>IF(ISNUMBER(C1549),VLOOKUP(C1549,Approaches,2,0),"")</f>
        <v/>
      </c>
      <c r="E1549" s="83">
        <v>8</v>
      </c>
      <c r="F1549" s="16"/>
      <c r="G1549" s="17"/>
      <c r="H1549" s="110"/>
      <c r="I1549" s="19"/>
      <c r="J1549" s="17"/>
      <c r="K1549" s="94"/>
      <c r="L1549" s="89"/>
      <c r="M1549" s="16"/>
    </row>
    <row r="1550" spans="1:13">
      <c r="B1550" s="95" t="s">
        <v>355</v>
      </c>
      <c r="C1550" s="109"/>
      <c r="D1550" s="97" t="str">
        <f>IF(ISNUMBER(C1550),VLOOKUP(C1550,Approaches,2,0),"")</f>
        <v/>
      </c>
      <c r="E1550" s="83">
        <v>9</v>
      </c>
      <c r="F1550" s="16"/>
      <c r="G1550" s="17"/>
      <c r="H1550" s="110"/>
      <c r="I1550" s="19"/>
      <c r="J1550" s="17"/>
      <c r="K1550" s="94"/>
      <c r="L1550" s="89"/>
      <c r="M1550" s="16"/>
    </row>
    <row r="1551" spans="1:13" ht="14.25" thickBot="1">
      <c r="B1551" s="98"/>
      <c r="C1551" s="98"/>
      <c r="D1551" s="93"/>
      <c r="E1551" s="83">
        <v>10</v>
      </c>
      <c r="F1551" s="16"/>
      <c r="G1551" s="17"/>
      <c r="H1551" s="110"/>
      <c r="I1551" s="20"/>
      <c r="J1551" s="17"/>
      <c r="K1551" s="94"/>
      <c r="L1551" s="89"/>
      <c r="M1551" s="16"/>
    </row>
    <row r="1552" spans="1:13" ht="14.25" thickBot="1">
      <c r="A1552" s="79" t="str">
        <f>IF(B1552="Code",1+MAX(A$5:A1546),"")</f>
        <v/>
      </c>
      <c r="B1552" s="99"/>
      <c r="C1552" s="99"/>
      <c r="D1552" s="99"/>
      <c r="E1552" s="100"/>
      <c r="F1552" s="101"/>
      <c r="G1552" s="99" t="s">
        <v>259</v>
      </c>
      <c r="H1552" s="102">
        <f>B1542</f>
        <v>1304231</v>
      </c>
      <c r="I1552" s="111"/>
      <c r="J1552" s="100" t="s">
        <v>317</v>
      </c>
      <c r="K1552" s="100"/>
      <c r="L1552" s="100"/>
      <c r="M1552" s="100"/>
    </row>
    <row r="1553" spans="1:13" ht="14.25" thickBot="1">
      <c r="A1553" s="79">
        <f>IF(B1553="Code",1+MAX(A$5:A1552),"")</f>
        <v>130</v>
      </c>
      <c r="B1553" s="80" t="s">
        <v>254</v>
      </c>
      <c r="C1553" s="80"/>
      <c r="D1553" s="81" t="s">
        <v>255</v>
      </c>
      <c r="E1553" s="193"/>
      <c r="F1553" s="81" t="s">
        <v>256</v>
      </c>
      <c r="G1553" s="81" t="s">
        <v>257</v>
      </c>
      <c r="H1553" s="82" t="s">
        <v>253</v>
      </c>
      <c r="I1553" s="82" t="s">
        <v>258</v>
      </c>
      <c r="J1553" s="82" t="s">
        <v>316</v>
      </c>
      <c r="K1553" s="83"/>
      <c r="L1553" s="84" t="str">
        <f>IF(AND(ISNUMBER(I1564),ISNUMBER(H1564)),"OK","")</f>
        <v/>
      </c>
      <c r="M1553" s="194"/>
    </row>
    <row r="1554" spans="1:13">
      <c r="A1554" s="79" t="str">
        <f>IF(B1554="Code",1+MAX(A$5:A1553),"")</f>
        <v/>
      </c>
      <c r="B1554" s="87">
        <f>VLOOKUP(A1553,BasicHeadings,2,0)</f>
        <v>1304241</v>
      </c>
      <c r="C1554" s="88"/>
      <c r="D1554" s="87" t="str">
        <f>VLOOKUP(B1554,Step1EN,2,0)</f>
        <v>Net taxes on production</v>
      </c>
      <c r="E1554" s="83">
        <v>1</v>
      </c>
      <c r="F1554" s="16" t="str">
        <f>"Expenditure Value for "&amp;LatestYear</f>
        <v>Expenditure Value for 2009</v>
      </c>
      <c r="G1554" s="16" t="s">
        <v>331</v>
      </c>
      <c r="H1554" s="17">
        <f>LatestYear</f>
        <v>2009</v>
      </c>
      <c r="I1554" s="17">
        <f>VLOOKUP(B1554,LastYearEstimates,3,0)</f>
        <v>0</v>
      </c>
      <c r="J1554" s="17" t="str">
        <f>Currency_Unit</f>
        <v>Ficty</v>
      </c>
      <c r="K1554" s="83"/>
      <c r="L1554" s="89"/>
      <c r="M1554" s="16"/>
    </row>
    <row r="1555" spans="1:13">
      <c r="A1555" s="79" t="str">
        <f>IF(B1555="Code",1+MAX(A$5:A1554),"")</f>
        <v/>
      </c>
      <c r="B1555" s="90"/>
      <c r="C1555" s="91" t="s">
        <v>307</v>
      </c>
      <c r="D1555" s="90"/>
      <c r="E1555" s="83">
        <v>2</v>
      </c>
      <c r="F1555" s="16"/>
      <c r="G1555" s="16"/>
      <c r="H1555" s="17"/>
      <c r="I1555" s="17"/>
      <c r="J1555" s="17" t="s">
        <v>317</v>
      </c>
      <c r="K1555" s="83"/>
      <c r="L1555" s="89"/>
      <c r="M1555" s="16"/>
    </row>
    <row r="1556" spans="1:13" ht="13.5" customHeight="1">
      <c r="A1556" s="79" t="str">
        <f>IF(B1556="Code",1+MAX(A$5:A1555),"")</f>
        <v/>
      </c>
      <c r="B1556" s="92"/>
      <c r="C1556" s="211" t="s">
        <v>356</v>
      </c>
      <c r="D1556" s="212"/>
      <c r="E1556" s="83">
        <v>3</v>
      </c>
      <c r="F1556" s="16"/>
      <c r="G1556" s="16"/>
      <c r="H1556" s="17"/>
      <c r="I1556" s="18"/>
      <c r="J1556" s="17" t="s">
        <v>317</v>
      </c>
      <c r="K1556" s="83"/>
      <c r="L1556" s="89"/>
      <c r="M1556" s="16"/>
    </row>
    <row r="1557" spans="1:13">
      <c r="A1557" s="79" t="str">
        <f>IF(B1557="Code",1+MAX(A$5:A1556),"")</f>
        <v/>
      </c>
      <c r="B1557" s="93"/>
      <c r="C1557" s="213"/>
      <c r="D1557" s="214"/>
      <c r="E1557" s="83">
        <v>4</v>
      </c>
      <c r="F1557" s="16"/>
      <c r="G1557" s="16"/>
      <c r="H1557" s="17"/>
      <c r="I1557" s="17"/>
      <c r="J1557" s="17" t="s">
        <v>317</v>
      </c>
      <c r="K1557" s="83"/>
      <c r="L1557" s="89"/>
      <c r="M1557" s="16"/>
    </row>
    <row r="1558" spans="1:13">
      <c r="A1558" s="79" t="str">
        <f>IF(B1558="Code",1+MAX(A$5:A1557),"")</f>
        <v/>
      </c>
      <c r="B1558" s="95" t="s">
        <v>355</v>
      </c>
      <c r="C1558" s="109"/>
      <c r="D1558" s="96" t="str">
        <f>IF(ISNUMBER(C1558),VLOOKUP(C1558,Approaches,2,0),"")</f>
        <v/>
      </c>
      <c r="E1558" s="83">
        <v>5</v>
      </c>
      <c r="F1558" s="16"/>
      <c r="G1558" s="17"/>
      <c r="H1558" s="110"/>
      <c r="I1558" s="19"/>
      <c r="J1558" s="17" t="s">
        <v>317</v>
      </c>
      <c r="K1558" s="94"/>
      <c r="L1558" s="89"/>
      <c r="M1558" s="16"/>
    </row>
    <row r="1559" spans="1:13">
      <c r="B1559" s="95" t="s">
        <v>355</v>
      </c>
      <c r="C1559" s="109"/>
      <c r="D1559" s="93" t="str">
        <f>IF(ISNUMBER(C1559),VLOOKUP(C1559,Approaches,2,0),"")</f>
        <v/>
      </c>
      <c r="E1559" s="83">
        <v>6</v>
      </c>
      <c r="F1559" s="16"/>
      <c r="G1559" s="17"/>
      <c r="H1559" s="110"/>
      <c r="I1559" s="19"/>
      <c r="J1559" s="17"/>
      <c r="K1559" s="94"/>
      <c r="L1559" s="89"/>
      <c r="M1559" s="16"/>
    </row>
    <row r="1560" spans="1:13">
      <c r="B1560" s="95" t="s">
        <v>355</v>
      </c>
      <c r="C1560" s="109"/>
      <c r="D1560" s="93" t="str">
        <f>IF(ISNUMBER(C1560),VLOOKUP(C1560,Approaches,2,0),"")</f>
        <v/>
      </c>
      <c r="E1560" s="83">
        <v>7</v>
      </c>
      <c r="F1560" s="16"/>
      <c r="G1560" s="17"/>
      <c r="H1560" s="110"/>
      <c r="I1560" s="19"/>
      <c r="J1560" s="17"/>
      <c r="K1560" s="94"/>
      <c r="L1560" s="89"/>
      <c r="M1560" s="16"/>
    </row>
    <row r="1561" spans="1:13">
      <c r="B1561" s="95" t="s">
        <v>355</v>
      </c>
      <c r="C1561" s="109"/>
      <c r="D1561" s="93" t="str">
        <f>IF(ISNUMBER(C1561),VLOOKUP(C1561,Approaches,2,0),"")</f>
        <v/>
      </c>
      <c r="E1561" s="83">
        <v>8</v>
      </c>
      <c r="F1561" s="16"/>
      <c r="G1561" s="17"/>
      <c r="H1561" s="110"/>
      <c r="I1561" s="19"/>
      <c r="J1561" s="17"/>
      <c r="K1561" s="94"/>
      <c r="L1561" s="89"/>
      <c r="M1561" s="16"/>
    </row>
    <row r="1562" spans="1:13">
      <c r="B1562" s="95" t="s">
        <v>355</v>
      </c>
      <c r="C1562" s="109"/>
      <c r="D1562" s="97" t="str">
        <f>IF(ISNUMBER(C1562),VLOOKUP(C1562,Approaches,2,0),"")</f>
        <v/>
      </c>
      <c r="E1562" s="83">
        <v>9</v>
      </c>
      <c r="F1562" s="16"/>
      <c r="G1562" s="17"/>
      <c r="H1562" s="110"/>
      <c r="I1562" s="19"/>
      <c r="J1562" s="17"/>
      <c r="K1562" s="94"/>
      <c r="L1562" s="89"/>
      <c r="M1562" s="16"/>
    </row>
    <row r="1563" spans="1:13" ht="14.25" thickBot="1">
      <c r="B1563" s="98"/>
      <c r="C1563" s="98"/>
      <c r="D1563" s="93"/>
      <c r="E1563" s="83">
        <v>10</v>
      </c>
      <c r="F1563" s="16"/>
      <c r="G1563" s="17"/>
      <c r="H1563" s="110"/>
      <c r="I1563" s="20"/>
      <c r="J1563" s="17"/>
      <c r="K1563" s="94"/>
      <c r="L1563" s="89"/>
      <c r="M1563" s="16"/>
    </row>
    <row r="1564" spans="1:13" ht="14.25" thickBot="1">
      <c r="A1564" s="79" t="str">
        <f>IF(B1564="Code",1+MAX(A$5:A1558),"")</f>
        <v/>
      </c>
      <c r="B1564" s="99"/>
      <c r="C1564" s="99"/>
      <c r="D1564" s="99"/>
      <c r="E1564" s="100"/>
      <c r="F1564" s="101"/>
      <c r="G1564" s="99" t="s">
        <v>259</v>
      </c>
      <c r="H1564" s="102">
        <f>B1554</f>
        <v>1304241</v>
      </c>
      <c r="I1564" s="111"/>
      <c r="J1564" s="100" t="s">
        <v>317</v>
      </c>
      <c r="K1564" s="100"/>
      <c r="L1564" s="100"/>
      <c r="M1564" s="100"/>
    </row>
    <row r="1565" spans="1:13" ht="14.25" thickBot="1">
      <c r="A1565" s="79">
        <f>IF(B1565="Code",1+MAX(A$5:A1564),"")</f>
        <v>131</v>
      </c>
      <c r="B1565" s="80" t="s">
        <v>254</v>
      </c>
      <c r="C1565" s="80"/>
      <c r="D1565" s="81" t="s">
        <v>255</v>
      </c>
      <c r="E1565" s="193"/>
      <c r="F1565" s="81" t="s">
        <v>256</v>
      </c>
      <c r="G1565" s="81" t="s">
        <v>257</v>
      </c>
      <c r="H1565" s="82" t="s">
        <v>253</v>
      </c>
      <c r="I1565" s="82" t="s">
        <v>258</v>
      </c>
      <c r="J1565" s="82" t="s">
        <v>316</v>
      </c>
      <c r="K1565" s="83"/>
      <c r="L1565" s="84" t="str">
        <f>IF(AND(ISNUMBER(I1576),ISNUMBER(H1576)),"OK","")</f>
        <v/>
      </c>
      <c r="M1565" s="194"/>
    </row>
    <row r="1566" spans="1:13">
      <c r="A1566" s="79" t="str">
        <f>IF(B1566="Code",1+MAX(A$5:A1565),"")</f>
        <v/>
      </c>
      <c r="B1566" s="87">
        <f>VLOOKUP(A1565,BasicHeadings,2,0)</f>
        <v>1304251</v>
      </c>
      <c r="C1566" s="88"/>
      <c r="D1566" s="87" t="str">
        <f>VLOOKUP(B1566,Step1EN,2,0)</f>
        <v>Receipt from sales</v>
      </c>
      <c r="E1566" s="83">
        <v>1</v>
      </c>
      <c r="F1566" s="16" t="str">
        <f>"Expenditure Value for "&amp;LatestYear</f>
        <v>Expenditure Value for 2009</v>
      </c>
      <c r="G1566" s="16" t="s">
        <v>331</v>
      </c>
      <c r="H1566" s="17">
        <f>LatestYear</f>
        <v>2009</v>
      </c>
      <c r="I1566" s="17">
        <f>VLOOKUP(B1566,LastYearEstimates,3,0)</f>
        <v>0</v>
      </c>
      <c r="J1566" s="17" t="str">
        <f>Currency_Unit</f>
        <v>Ficty</v>
      </c>
      <c r="K1566" s="83"/>
      <c r="L1566" s="89"/>
      <c r="M1566" s="16"/>
    </row>
    <row r="1567" spans="1:13">
      <c r="A1567" s="79" t="str">
        <f>IF(B1567="Code",1+MAX(A$5:A1566),"")</f>
        <v/>
      </c>
      <c r="B1567" s="90"/>
      <c r="C1567" s="91" t="s">
        <v>307</v>
      </c>
      <c r="D1567" s="90"/>
      <c r="E1567" s="83">
        <v>2</v>
      </c>
      <c r="F1567" s="16"/>
      <c r="G1567" s="16"/>
      <c r="H1567" s="17"/>
      <c r="I1567" s="17"/>
      <c r="J1567" s="17" t="s">
        <v>317</v>
      </c>
      <c r="K1567" s="83"/>
      <c r="L1567" s="89"/>
      <c r="M1567" s="16"/>
    </row>
    <row r="1568" spans="1:13" ht="13.5" customHeight="1">
      <c r="A1568" s="79" t="str">
        <f>IF(B1568="Code",1+MAX(A$5:A1567),"")</f>
        <v/>
      </c>
      <c r="B1568" s="92"/>
      <c r="C1568" s="211" t="s">
        <v>356</v>
      </c>
      <c r="D1568" s="212"/>
      <c r="E1568" s="83">
        <v>3</v>
      </c>
      <c r="F1568" s="16"/>
      <c r="G1568" s="16"/>
      <c r="H1568" s="17"/>
      <c r="I1568" s="18"/>
      <c r="J1568" s="17" t="s">
        <v>317</v>
      </c>
      <c r="K1568" s="83"/>
      <c r="L1568" s="89"/>
      <c r="M1568" s="16"/>
    </row>
    <row r="1569" spans="1:13">
      <c r="A1569" s="79" t="str">
        <f>IF(B1569="Code",1+MAX(A$5:A1568),"")</f>
        <v/>
      </c>
      <c r="B1569" s="93"/>
      <c r="C1569" s="213"/>
      <c r="D1569" s="214"/>
      <c r="E1569" s="83">
        <v>4</v>
      </c>
      <c r="F1569" s="16"/>
      <c r="G1569" s="16"/>
      <c r="H1569" s="17"/>
      <c r="I1569" s="17"/>
      <c r="J1569" s="17" t="s">
        <v>317</v>
      </c>
      <c r="K1569" s="83"/>
      <c r="L1569" s="89"/>
      <c r="M1569" s="16"/>
    </row>
    <row r="1570" spans="1:13">
      <c r="A1570" s="79" t="str">
        <f>IF(B1570="Code",1+MAX(A$5:A1569),"")</f>
        <v/>
      </c>
      <c r="B1570" s="95" t="s">
        <v>355</v>
      </c>
      <c r="C1570" s="109"/>
      <c r="D1570" s="96" t="str">
        <f>IF(ISNUMBER(C1570),VLOOKUP(C1570,Approaches,2,0),"")</f>
        <v/>
      </c>
      <c r="E1570" s="83">
        <v>5</v>
      </c>
      <c r="F1570" s="16"/>
      <c r="G1570" s="17"/>
      <c r="H1570" s="110"/>
      <c r="I1570" s="19"/>
      <c r="J1570" s="17" t="s">
        <v>317</v>
      </c>
      <c r="K1570" s="94"/>
      <c r="L1570" s="89"/>
      <c r="M1570" s="16"/>
    </row>
    <row r="1571" spans="1:13">
      <c r="B1571" s="95" t="s">
        <v>355</v>
      </c>
      <c r="C1571" s="109"/>
      <c r="D1571" s="93" t="str">
        <f>IF(ISNUMBER(C1571),VLOOKUP(C1571,Approaches,2,0),"")</f>
        <v/>
      </c>
      <c r="E1571" s="83">
        <v>6</v>
      </c>
      <c r="F1571" s="16"/>
      <c r="G1571" s="17"/>
      <c r="H1571" s="110"/>
      <c r="I1571" s="19"/>
      <c r="J1571" s="17"/>
      <c r="K1571" s="94"/>
      <c r="L1571" s="89"/>
      <c r="M1571" s="16"/>
    </row>
    <row r="1572" spans="1:13">
      <c r="B1572" s="95" t="s">
        <v>355</v>
      </c>
      <c r="C1572" s="109"/>
      <c r="D1572" s="93" t="str">
        <f>IF(ISNUMBER(C1572),VLOOKUP(C1572,Approaches,2,0),"")</f>
        <v/>
      </c>
      <c r="E1572" s="83">
        <v>7</v>
      </c>
      <c r="F1572" s="16"/>
      <c r="G1572" s="17"/>
      <c r="H1572" s="110"/>
      <c r="I1572" s="19"/>
      <c r="J1572" s="17"/>
      <c r="K1572" s="94"/>
      <c r="L1572" s="89"/>
      <c r="M1572" s="16"/>
    </row>
    <row r="1573" spans="1:13">
      <c r="B1573" s="95" t="s">
        <v>355</v>
      </c>
      <c r="C1573" s="109"/>
      <c r="D1573" s="93" t="str">
        <f>IF(ISNUMBER(C1573),VLOOKUP(C1573,Approaches,2,0),"")</f>
        <v/>
      </c>
      <c r="E1573" s="83">
        <v>8</v>
      </c>
      <c r="F1573" s="16"/>
      <c r="G1573" s="17"/>
      <c r="H1573" s="110"/>
      <c r="I1573" s="19"/>
      <c r="J1573" s="17"/>
      <c r="K1573" s="94"/>
      <c r="L1573" s="89"/>
      <c r="M1573" s="16"/>
    </row>
    <row r="1574" spans="1:13">
      <c r="B1574" s="95" t="s">
        <v>355</v>
      </c>
      <c r="C1574" s="109"/>
      <c r="D1574" s="97" t="str">
        <f>IF(ISNUMBER(C1574),VLOOKUP(C1574,Approaches,2,0),"")</f>
        <v/>
      </c>
      <c r="E1574" s="83">
        <v>9</v>
      </c>
      <c r="F1574" s="16"/>
      <c r="G1574" s="17"/>
      <c r="H1574" s="110"/>
      <c r="I1574" s="19"/>
      <c r="J1574" s="17"/>
      <c r="K1574" s="94"/>
      <c r="L1574" s="89"/>
      <c r="M1574" s="16"/>
    </row>
    <row r="1575" spans="1:13" ht="14.25" thickBot="1">
      <c r="B1575" s="98"/>
      <c r="C1575" s="98"/>
      <c r="D1575" s="93"/>
      <c r="E1575" s="83">
        <v>10</v>
      </c>
      <c r="F1575" s="16"/>
      <c r="G1575" s="17"/>
      <c r="H1575" s="110"/>
      <c r="I1575" s="20"/>
      <c r="J1575" s="17"/>
      <c r="K1575" s="94"/>
      <c r="L1575" s="89"/>
      <c r="M1575" s="16"/>
    </row>
    <row r="1576" spans="1:13" ht="14.25" thickBot="1">
      <c r="A1576" s="79" t="str">
        <f>IF(B1576="Code",1+MAX(A$5:A1570),"")</f>
        <v/>
      </c>
      <c r="B1576" s="99"/>
      <c r="C1576" s="99"/>
      <c r="D1576" s="99"/>
      <c r="E1576" s="100"/>
      <c r="F1576" s="101"/>
      <c r="G1576" s="99" t="s">
        <v>259</v>
      </c>
      <c r="H1576" s="102">
        <f>B1566</f>
        <v>1304251</v>
      </c>
      <c r="I1576" s="111"/>
      <c r="J1576" s="100" t="s">
        <v>317</v>
      </c>
      <c r="K1576" s="100"/>
      <c r="L1576" s="100"/>
      <c r="M1576" s="100"/>
    </row>
    <row r="1577" spans="1:13" ht="14.25" thickBot="1">
      <c r="A1577" s="79">
        <f>IF(B1577="Code",1+MAX(A$5:A1576),"")</f>
        <v>132</v>
      </c>
      <c r="B1577" s="80" t="s">
        <v>254</v>
      </c>
      <c r="C1577" s="80"/>
      <c r="D1577" s="81" t="s">
        <v>255</v>
      </c>
      <c r="E1577" s="193"/>
      <c r="F1577" s="81" t="s">
        <v>256</v>
      </c>
      <c r="G1577" s="81" t="s">
        <v>257</v>
      </c>
      <c r="H1577" s="82" t="s">
        <v>253</v>
      </c>
      <c r="I1577" s="82" t="s">
        <v>258</v>
      </c>
      <c r="J1577" s="82" t="s">
        <v>316</v>
      </c>
      <c r="K1577" s="83"/>
      <c r="L1577" s="84" t="str">
        <f>IF(AND(ISNUMBER(I1588),ISNUMBER(H1588)),"OK","")</f>
        <v/>
      </c>
      <c r="M1577" s="194"/>
    </row>
    <row r="1578" spans="1:13">
      <c r="A1578" s="79" t="str">
        <f>IF(B1578="Code",1+MAX(A$5:A1577),"")</f>
        <v/>
      </c>
      <c r="B1578" s="87">
        <f>VLOOKUP(A1577,BasicHeadings,2,0)</f>
        <v>1305111</v>
      </c>
      <c r="C1578" s="88"/>
      <c r="D1578" s="87" t="str">
        <f>VLOOKUP(B1578,Step1EN,2,0)</f>
        <v>Social protection</v>
      </c>
      <c r="E1578" s="83">
        <v>1</v>
      </c>
      <c r="F1578" s="16" t="str">
        <f>"Expenditure Value for "&amp;LatestYear</f>
        <v>Expenditure Value for 2009</v>
      </c>
      <c r="G1578" s="16" t="s">
        <v>331</v>
      </c>
      <c r="H1578" s="17">
        <f>LatestYear</f>
        <v>2009</v>
      </c>
      <c r="I1578" s="17">
        <f>VLOOKUP(B1578,LastYearEstimates,3,0)</f>
        <v>0</v>
      </c>
      <c r="J1578" s="17" t="str">
        <f>Currency_Unit</f>
        <v>Ficty</v>
      </c>
      <c r="K1578" s="83"/>
      <c r="L1578" s="89"/>
      <c r="M1578" s="16"/>
    </row>
    <row r="1579" spans="1:13">
      <c r="A1579" s="79" t="str">
        <f>IF(B1579="Code",1+MAX(A$5:A1578),"")</f>
        <v/>
      </c>
      <c r="B1579" s="90"/>
      <c r="C1579" s="91" t="s">
        <v>307</v>
      </c>
      <c r="D1579" s="90"/>
      <c r="E1579" s="83">
        <v>2</v>
      </c>
      <c r="F1579" s="16"/>
      <c r="G1579" s="16"/>
      <c r="H1579" s="17"/>
      <c r="I1579" s="17"/>
      <c r="J1579" s="17" t="s">
        <v>317</v>
      </c>
      <c r="K1579" s="83"/>
      <c r="L1579" s="89"/>
      <c r="M1579" s="16"/>
    </row>
    <row r="1580" spans="1:13" ht="13.5" customHeight="1">
      <c r="A1580" s="79" t="str">
        <f>IF(B1580="Code",1+MAX(A$5:A1579),"")</f>
        <v/>
      </c>
      <c r="B1580" s="92"/>
      <c r="C1580" s="211" t="s">
        <v>356</v>
      </c>
      <c r="D1580" s="212"/>
      <c r="E1580" s="83">
        <v>3</v>
      </c>
      <c r="F1580" s="16"/>
      <c r="G1580" s="16"/>
      <c r="H1580" s="17"/>
      <c r="I1580" s="18"/>
      <c r="J1580" s="17" t="s">
        <v>317</v>
      </c>
      <c r="K1580" s="83"/>
      <c r="L1580" s="89"/>
      <c r="M1580" s="16"/>
    </row>
    <row r="1581" spans="1:13">
      <c r="A1581" s="79" t="str">
        <f>IF(B1581="Code",1+MAX(A$5:A1580),"")</f>
        <v/>
      </c>
      <c r="B1581" s="93"/>
      <c r="C1581" s="213"/>
      <c r="D1581" s="214"/>
      <c r="E1581" s="83">
        <v>4</v>
      </c>
      <c r="F1581" s="16"/>
      <c r="G1581" s="16"/>
      <c r="H1581" s="17"/>
      <c r="I1581" s="17"/>
      <c r="J1581" s="17" t="s">
        <v>317</v>
      </c>
      <c r="K1581" s="83"/>
      <c r="L1581" s="89"/>
      <c r="M1581" s="16"/>
    </row>
    <row r="1582" spans="1:13">
      <c r="A1582" s="79" t="str">
        <f>IF(B1582="Code",1+MAX(A$5:A1581),"")</f>
        <v/>
      </c>
      <c r="B1582" s="95" t="s">
        <v>355</v>
      </c>
      <c r="C1582" s="109"/>
      <c r="D1582" s="96" t="str">
        <f>IF(ISNUMBER(C1582),VLOOKUP(C1582,Approaches,2,0),"")</f>
        <v/>
      </c>
      <c r="E1582" s="83">
        <v>5</v>
      </c>
      <c r="F1582" s="16"/>
      <c r="G1582" s="17"/>
      <c r="H1582" s="110"/>
      <c r="I1582" s="19"/>
      <c r="J1582" s="17" t="s">
        <v>317</v>
      </c>
      <c r="K1582" s="94"/>
      <c r="L1582" s="89"/>
      <c r="M1582" s="16"/>
    </row>
    <row r="1583" spans="1:13">
      <c r="B1583" s="95" t="s">
        <v>355</v>
      </c>
      <c r="C1583" s="109"/>
      <c r="D1583" s="93" t="str">
        <f>IF(ISNUMBER(C1583),VLOOKUP(C1583,Approaches,2,0),"")</f>
        <v/>
      </c>
      <c r="E1583" s="83">
        <v>6</v>
      </c>
      <c r="F1583" s="16"/>
      <c r="G1583" s="17"/>
      <c r="H1583" s="110"/>
      <c r="I1583" s="19"/>
      <c r="J1583" s="17"/>
      <c r="K1583" s="94"/>
      <c r="L1583" s="89"/>
      <c r="M1583" s="16"/>
    </row>
    <row r="1584" spans="1:13">
      <c r="B1584" s="95" t="s">
        <v>355</v>
      </c>
      <c r="C1584" s="109"/>
      <c r="D1584" s="93" t="str">
        <f>IF(ISNUMBER(C1584),VLOOKUP(C1584,Approaches,2,0),"")</f>
        <v/>
      </c>
      <c r="E1584" s="83">
        <v>7</v>
      </c>
      <c r="F1584" s="16"/>
      <c r="G1584" s="17"/>
      <c r="H1584" s="110"/>
      <c r="I1584" s="19"/>
      <c r="J1584" s="17"/>
      <c r="K1584" s="94"/>
      <c r="L1584" s="89"/>
      <c r="M1584" s="16"/>
    </row>
    <row r="1585" spans="1:13">
      <c r="B1585" s="95" t="s">
        <v>355</v>
      </c>
      <c r="C1585" s="109"/>
      <c r="D1585" s="93" t="str">
        <f>IF(ISNUMBER(C1585),VLOOKUP(C1585,Approaches,2,0),"")</f>
        <v/>
      </c>
      <c r="E1585" s="83">
        <v>8</v>
      </c>
      <c r="F1585" s="16"/>
      <c r="G1585" s="17"/>
      <c r="H1585" s="110"/>
      <c r="I1585" s="19"/>
      <c r="J1585" s="17"/>
      <c r="K1585" s="94"/>
      <c r="L1585" s="89"/>
      <c r="M1585" s="16"/>
    </row>
    <row r="1586" spans="1:13">
      <c r="B1586" s="95" t="s">
        <v>355</v>
      </c>
      <c r="C1586" s="109"/>
      <c r="D1586" s="97" t="str">
        <f>IF(ISNUMBER(C1586),VLOOKUP(C1586,Approaches,2,0),"")</f>
        <v/>
      </c>
      <c r="E1586" s="83">
        <v>9</v>
      </c>
      <c r="F1586" s="16"/>
      <c r="G1586" s="17"/>
      <c r="H1586" s="110"/>
      <c r="I1586" s="19"/>
      <c r="J1586" s="17"/>
      <c r="K1586" s="94"/>
      <c r="L1586" s="89"/>
      <c r="M1586" s="16"/>
    </row>
    <row r="1587" spans="1:13" ht="14.25" thickBot="1">
      <c r="B1587" s="98"/>
      <c r="C1587" s="98"/>
      <c r="D1587" s="93"/>
      <c r="E1587" s="83">
        <v>10</v>
      </c>
      <c r="F1587" s="16"/>
      <c r="G1587" s="17"/>
      <c r="H1587" s="110"/>
      <c r="I1587" s="20"/>
      <c r="J1587" s="17"/>
      <c r="K1587" s="94"/>
      <c r="L1587" s="89"/>
      <c r="M1587" s="16"/>
    </row>
    <row r="1588" spans="1:13" ht="14.25" thickBot="1">
      <c r="A1588" s="79" t="str">
        <f>IF(B1588="Code",1+MAX(A$5:A1582),"")</f>
        <v/>
      </c>
      <c r="B1588" s="99"/>
      <c r="C1588" s="99"/>
      <c r="D1588" s="99"/>
      <c r="E1588" s="100"/>
      <c r="F1588" s="101"/>
      <c r="G1588" s="99" t="s">
        <v>259</v>
      </c>
      <c r="H1588" s="102">
        <f>B1578</f>
        <v>1305111</v>
      </c>
      <c r="I1588" s="111"/>
      <c r="J1588" s="100" t="s">
        <v>317</v>
      </c>
      <c r="K1588" s="100"/>
      <c r="L1588" s="100"/>
      <c r="M1588" s="100"/>
    </row>
    <row r="1589" spans="1:13" ht="14.25" thickBot="1">
      <c r="A1589" s="79">
        <f>IF(B1589="Code",1+MAX(A$5:A1588),"")</f>
        <v>133</v>
      </c>
      <c r="B1589" s="80" t="s">
        <v>254</v>
      </c>
      <c r="C1589" s="80"/>
      <c r="D1589" s="81" t="s">
        <v>255</v>
      </c>
      <c r="E1589" s="193"/>
      <c r="F1589" s="81" t="s">
        <v>256</v>
      </c>
      <c r="G1589" s="81" t="s">
        <v>257</v>
      </c>
      <c r="H1589" s="82" t="s">
        <v>253</v>
      </c>
      <c r="I1589" s="82" t="s">
        <v>258</v>
      </c>
      <c r="J1589" s="82" t="s">
        <v>316</v>
      </c>
      <c r="K1589" s="83"/>
      <c r="L1589" s="84" t="str">
        <f>IF(AND(ISNUMBER(I1600),ISNUMBER(H1600)),"OK","")</f>
        <v/>
      </c>
      <c r="M1589" s="194"/>
    </row>
    <row r="1590" spans="1:13">
      <c r="A1590" s="79" t="str">
        <f>IF(B1590="Code",1+MAX(A$5:A1589),"")</f>
        <v/>
      </c>
      <c r="B1590" s="87">
        <f>VLOOKUP(A1589,BasicHeadings,2,0)</f>
        <v>1401111</v>
      </c>
      <c r="C1590" s="88"/>
      <c r="D1590" s="87" t="str">
        <f>VLOOKUP(B1590,Step1EN,2,0)</f>
        <v>Compensation of employees</v>
      </c>
      <c r="E1590" s="83">
        <v>1</v>
      </c>
      <c r="F1590" s="16" t="str">
        <f>"Expenditure Value for "&amp;LatestYear</f>
        <v>Expenditure Value for 2009</v>
      </c>
      <c r="G1590" s="16" t="s">
        <v>331</v>
      </c>
      <c r="H1590" s="17">
        <f>LatestYear</f>
        <v>2009</v>
      </c>
      <c r="I1590" s="17">
        <f>VLOOKUP(B1590,LastYearEstimates,3,0)</f>
        <v>0</v>
      </c>
      <c r="J1590" s="17" t="str">
        <f>Currency_Unit</f>
        <v>Ficty</v>
      </c>
      <c r="K1590" s="83"/>
      <c r="L1590" s="89"/>
      <c r="M1590" s="16"/>
    </row>
    <row r="1591" spans="1:13">
      <c r="A1591" s="79" t="str">
        <f>IF(B1591="Code",1+MAX(A$5:A1590),"")</f>
        <v/>
      </c>
      <c r="B1591" s="90"/>
      <c r="C1591" s="91" t="s">
        <v>307</v>
      </c>
      <c r="D1591" s="90"/>
      <c r="E1591" s="83">
        <v>2</v>
      </c>
      <c r="F1591" s="16"/>
      <c r="G1591" s="16"/>
      <c r="H1591" s="17"/>
      <c r="I1591" s="17"/>
      <c r="J1591" s="17" t="s">
        <v>317</v>
      </c>
      <c r="K1591" s="83"/>
      <c r="L1591" s="89"/>
      <c r="M1591" s="16"/>
    </row>
    <row r="1592" spans="1:13" ht="13.5" customHeight="1">
      <c r="A1592" s="79" t="str">
        <f>IF(B1592="Code",1+MAX(A$5:A1591),"")</f>
        <v/>
      </c>
      <c r="B1592" s="92"/>
      <c r="C1592" s="211" t="s">
        <v>356</v>
      </c>
      <c r="D1592" s="212"/>
      <c r="E1592" s="83">
        <v>3</v>
      </c>
      <c r="F1592" s="16"/>
      <c r="G1592" s="16"/>
      <c r="H1592" s="17"/>
      <c r="I1592" s="18"/>
      <c r="J1592" s="17" t="s">
        <v>317</v>
      </c>
      <c r="K1592" s="83"/>
      <c r="L1592" s="89"/>
      <c r="M1592" s="16"/>
    </row>
    <row r="1593" spans="1:13">
      <c r="A1593" s="79" t="str">
        <f>IF(B1593="Code",1+MAX(A$5:A1592),"")</f>
        <v/>
      </c>
      <c r="B1593" s="93"/>
      <c r="C1593" s="213"/>
      <c r="D1593" s="214"/>
      <c r="E1593" s="83">
        <v>4</v>
      </c>
      <c r="F1593" s="16"/>
      <c r="G1593" s="16"/>
      <c r="H1593" s="17"/>
      <c r="I1593" s="17"/>
      <c r="J1593" s="17" t="s">
        <v>317</v>
      </c>
      <c r="K1593" s="83"/>
      <c r="L1593" s="89"/>
      <c r="M1593" s="16"/>
    </row>
    <row r="1594" spans="1:13">
      <c r="A1594" s="79" t="str">
        <f>IF(B1594="Code",1+MAX(A$5:A1593),"")</f>
        <v/>
      </c>
      <c r="B1594" s="95" t="s">
        <v>355</v>
      </c>
      <c r="C1594" s="109"/>
      <c r="D1594" s="96" t="str">
        <f>IF(ISNUMBER(C1594),VLOOKUP(C1594,Approaches,2,0),"")</f>
        <v/>
      </c>
      <c r="E1594" s="83">
        <v>5</v>
      </c>
      <c r="F1594" s="16"/>
      <c r="G1594" s="17"/>
      <c r="H1594" s="110"/>
      <c r="I1594" s="19"/>
      <c r="J1594" s="17" t="s">
        <v>317</v>
      </c>
      <c r="K1594" s="94"/>
      <c r="L1594" s="89"/>
      <c r="M1594" s="16"/>
    </row>
    <row r="1595" spans="1:13">
      <c r="B1595" s="95" t="s">
        <v>355</v>
      </c>
      <c r="C1595" s="109"/>
      <c r="D1595" s="93" t="str">
        <f>IF(ISNUMBER(C1595),VLOOKUP(C1595,Approaches,2,0),"")</f>
        <v/>
      </c>
      <c r="E1595" s="83">
        <v>6</v>
      </c>
      <c r="F1595" s="16"/>
      <c r="G1595" s="17"/>
      <c r="H1595" s="110"/>
      <c r="I1595" s="19"/>
      <c r="J1595" s="17"/>
      <c r="K1595" s="94"/>
      <c r="L1595" s="89"/>
      <c r="M1595" s="16"/>
    </row>
    <row r="1596" spans="1:13">
      <c r="B1596" s="95" t="s">
        <v>355</v>
      </c>
      <c r="C1596" s="109"/>
      <c r="D1596" s="93" t="str">
        <f>IF(ISNUMBER(C1596),VLOOKUP(C1596,Approaches,2,0),"")</f>
        <v/>
      </c>
      <c r="E1596" s="83">
        <v>7</v>
      </c>
      <c r="F1596" s="16"/>
      <c r="G1596" s="17"/>
      <c r="H1596" s="110"/>
      <c r="I1596" s="19"/>
      <c r="J1596" s="17"/>
      <c r="K1596" s="94"/>
      <c r="L1596" s="89"/>
      <c r="M1596" s="16"/>
    </row>
    <row r="1597" spans="1:13">
      <c r="B1597" s="95" t="s">
        <v>355</v>
      </c>
      <c r="C1597" s="109"/>
      <c r="D1597" s="93" t="str">
        <f>IF(ISNUMBER(C1597),VLOOKUP(C1597,Approaches,2,0),"")</f>
        <v/>
      </c>
      <c r="E1597" s="83">
        <v>8</v>
      </c>
      <c r="F1597" s="16"/>
      <c r="G1597" s="17"/>
      <c r="H1597" s="110"/>
      <c r="I1597" s="19"/>
      <c r="J1597" s="17"/>
      <c r="K1597" s="94"/>
      <c r="L1597" s="89"/>
      <c r="M1597" s="16"/>
    </row>
    <row r="1598" spans="1:13">
      <c r="B1598" s="95" t="s">
        <v>355</v>
      </c>
      <c r="C1598" s="109"/>
      <c r="D1598" s="97" t="str">
        <f>IF(ISNUMBER(C1598),VLOOKUP(C1598,Approaches,2,0),"")</f>
        <v/>
      </c>
      <c r="E1598" s="83">
        <v>9</v>
      </c>
      <c r="F1598" s="16"/>
      <c r="G1598" s="17"/>
      <c r="H1598" s="110"/>
      <c r="I1598" s="19"/>
      <c r="J1598" s="17"/>
      <c r="K1598" s="94"/>
      <c r="L1598" s="89"/>
      <c r="M1598" s="16"/>
    </row>
    <row r="1599" spans="1:13" ht="14.25" thickBot="1">
      <c r="B1599" s="98"/>
      <c r="C1599" s="98"/>
      <c r="D1599" s="93"/>
      <c r="E1599" s="83">
        <v>10</v>
      </c>
      <c r="F1599" s="16"/>
      <c r="G1599" s="17"/>
      <c r="H1599" s="110"/>
      <c r="I1599" s="20"/>
      <c r="J1599" s="17"/>
      <c r="K1599" s="94"/>
      <c r="L1599" s="89"/>
      <c r="M1599" s="16"/>
    </row>
    <row r="1600" spans="1:13" ht="14.25" thickBot="1">
      <c r="A1600" s="79" t="str">
        <f>IF(B1600="Code",1+MAX(A$5:A1594),"")</f>
        <v/>
      </c>
      <c r="B1600" s="99"/>
      <c r="C1600" s="99"/>
      <c r="D1600" s="99"/>
      <c r="E1600" s="100"/>
      <c r="F1600" s="101"/>
      <c r="G1600" s="99" t="s">
        <v>259</v>
      </c>
      <c r="H1600" s="102">
        <f>B1590</f>
        <v>1401111</v>
      </c>
      <c r="I1600" s="111"/>
      <c r="J1600" s="100" t="s">
        <v>317</v>
      </c>
      <c r="K1600" s="100"/>
      <c r="L1600" s="100"/>
      <c r="M1600" s="100"/>
    </row>
    <row r="1601" spans="1:13" ht="14.25" thickBot="1">
      <c r="A1601" s="79">
        <f>IF(B1601="Code",1+MAX(A$5:A1600),"")</f>
        <v>134</v>
      </c>
      <c r="B1601" s="80" t="s">
        <v>254</v>
      </c>
      <c r="C1601" s="80"/>
      <c r="D1601" s="81" t="s">
        <v>255</v>
      </c>
      <c r="E1601" s="193"/>
      <c r="F1601" s="81" t="s">
        <v>256</v>
      </c>
      <c r="G1601" s="81" t="s">
        <v>257</v>
      </c>
      <c r="H1601" s="82" t="s">
        <v>253</v>
      </c>
      <c r="I1601" s="82" t="s">
        <v>258</v>
      </c>
      <c r="J1601" s="82" t="s">
        <v>316</v>
      </c>
      <c r="K1601" s="83"/>
      <c r="L1601" s="84" t="str">
        <f>IF(AND(ISNUMBER(I1612),ISNUMBER(H1612)),"OK","")</f>
        <v/>
      </c>
      <c r="M1601" s="194"/>
    </row>
    <row r="1602" spans="1:13">
      <c r="A1602" s="79" t="str">
        <f>IF(B1602="Code",1+MAX(A$5:A1601),"")</f>
        <v/>
      </c>
      <c r="B1602" s="87">
        <f>VLOOKUP(A1601,BasicHeadings,2,0)</f>
        <v>1401121</v>
      </c>
      <c r="C1602" s="88"/>
      <c r="D1602" s="87" t="str">
        <f>VLOOKUP(B1602,Step1EN,2,0)</f>
        <v>Intermediate consumption</v>
      </c>
      <c r="E1602" s="83">
        <v>1</v>
      </c>
      <c r="F1602" s="16" t="str">
        <f>"Expenditure Value for "&amp;LatestYear</f>
        <v>Expenditure Value for 2009</v>
      </c>
      <c r="G1602" s="16" t="s">
        <v>331</v>
      </c>
      <c r="H1602" s="17">
        <f>LatestYear</f>
        <v>2009</v>
      </c>
      <c r="I1602" s="17">
        <f>VLOOKUP(B1602,LastYearEstimates,3,0)</f>
        <v>0</v>
      </c>
      <c r="J1602" s="17" t="str">
        <f>Currency_Unit</f>
        <v>Ficty</v>
      </c>
      <c r="K1602" s="83"/>
      <c r="L1602" s="89"/>
      <c r="M1602" s="16"/>
    </row>
    <row r="1603" spans="1:13">
      <c r="A1603" s="79" t="str">
        <f>IF(B1603="Code",1+MAX(A$5:A1602),"")</f>
        <v/>
      </c>
      <c r="B1603" s="90"/>
      <c r="C1603" s="91" t="s">
        <v>307</v>
      </c>
      <c r="D1603" s="90"/>
      <c r="E1603" s="83">
        <v>2</v>
      </c>
      <c r="F1603" s="16"/>
      <c r="G1603" s="16"/>
      <c r="H1603" s="17"/>
      <c r="I1603" s="17"/>
      <c r="J1603" s="17" t="s">
        <v>317</v>
      </c>
      <c r="K1603" s="83"/>
      <c r="L1603" s="89"/>
      <c r="M1603" s="16"/>
    </row>
    <row r="1604" spans="1:13" ht="13.5" customHeight="1">
      <c r="A1604" s="79" t="str">
        <f>IF(B1604="Code",1+MAX(A$5:A1603),"")</f>
        <v/>
      </c>
      <c r="B1604" s="92"/>
      <c r="C1604" s="211" t="s">
        <v>356</v>
      </c>
      <c r="D1604" s="212"/>
      <c r="E1604" s="83">
        <v>3</v>
      </c>
      <c r="F1604" s="16"/>
      <c r="G1604" s="16"/>
      <c r="H1604" s="17"/>
      <c r="I1604" s="18"/>
      <c r="J1604" s="17" t="s">
        <v>317</v>
      </c>
      <c r="K1604" s="83"/>
      <c r="L1604" s="89"/>
      <c r="M1604" s="16"/>
    </row>
    <row r="1605" spans="1:13">
      <c r="A1605" s="79" t="str">
        <f>IF(B1605="Code",1+MAX(A$5:A1604),"")</f>
        <v/>
      </c>
      <c r="B1605" s="93"/>
      <c r="C1605" s="213"/>
      <c r="D1605" s="214"/>
      <c r="E1605" s="83">
        <v>4</v>
      </c>
      <c r="F1605" s="16"/>
      <c r="G1605" s="16"/>
      <c r="H1605" s="17"/>
      <c r="I1605" s="17"/>
      <c r="J1605" s="17" t="s">
        <v>317</v>
      </c>
      <c r="K1605" s="83"/>
      <c r="L1605" s="89"/>
      <c r="M1605" s="16"/>
    </row>
    <row r="1606" spans="1:13">
      <c r="A1606" s="79" t="str">
        <f>IF(B1606="Code",1+MAX(A$5:A1605),"")</f>
        <v/>
      </c>
      <c r="B1606" s="95" t="s">
        <v>355</v>
      </c>
      <c r="C1606" s="109"/>
      <c r="D1606" s="96" t="str">
        <f>IF(ISNUMBER(C1606),VLOOKUP(C1606,Approaches,2,0),"")</f>
        <v/>
      </c>
      <c r="E1606" s="83">
        <v>5</v>
      </c>
      <c r="F1606" s="16"/>
      <c r="G1606" s="17"/>
      <c r="H1606" s="110"/>
      <c r="I1606" s="19"/>
      <c r="J1606" s="17" t="s">
        <v>317</v>
      </c>
      <c r="K1606" s="94"/>
      <c r="L1606" s="89"/>
      <c r="M1606" s="16"/>
    </row>
    <row r="1607" spans="1:13">
      <c r="B1607" s="95" t="s">
        <v>355</v>
      </c>
      <c r="C1607" s="109"/>
      <c r="D1607" s="93" t="str">
        <f>IF(ISNUMBER(C1607),VLOOKUP(C1607,Approaches,2,0),"")</f>
        <v/>
      </c>
      <c r="E1607" s="83">
        <v>6</v>
      </c>
      <c r="F1607" s="16"/>
      <c r="G1607" s="17"/>
      <c r="H1607" s="110"/>
      <c r="I1607" s="19"/>
      <c r="J1607" s="17"/>
      <c r="K1607" s="94"/>
      <c r="L1607" s="89"/>
      <c r="M1607" s="16"/>
    </row>
    <row r="1608" spans="1:13">
      <c r="B1608" s="95" t="s">
        <v>355</v>
      </c>
      <c r="C1608" s="109"/>
      <c r="D1608" s="93" t="str">
        <f>IF(ISNUMBER(C1608),VLOOKUP(C1608,Approaches,2,0),"")</f>
        <v/>
      </c>
      <c r="E1608" s="83">
        <v>7</v>
      </c>
      <c r="F1608" s="16"/>
      <c r="G1608" s="17"/>
      <c r="H1608" s="110"/>
      <c r="I1608" s="19"/>
      <c r="J1608" s="17"/>
      <c r="K1608" s="94"/>
      <c r="L1608" s="89"/>
      <c r="M1608" s="16"/>
    </row>
    <row r="1609" spans="1:13">
      <c r="B1609" s="95" t="s">
        <v>355</v>
      </c>
      <c r="C1609" s="109"/>
      <c r="D1609" s="93" t="str">
        <f>IF(ISNUMBER(C1609),VLOOKUP(C1609,Approaches,2,0),"")</f>
        <v/>
      </c>
      <c r="E1609" s="83">
        <v>8</v>
      </c>
      <c r="F1609" s="16"/>
      <c r="G1609" s="17"/>
      <c r="H1609" s="110"/>
      <c r="I1609" s="19"/>
      <c r="J1609" s="17"/>
      <c r="K1609" s="94"/>
      <c r="L1609" s="89"/>
      <c r="M1609" s="16"/>
    </row>
    <row r="1610" spans="1:13">
      <c r="B1610" s="95" t="s">
        <v>355</v>
      </c>
      <c r="C1610" s="109"/>
      <c r="D1610" s="97" t="str">
        <f>IF(ISNUMBER(C1610),VLOOKUP(C1610,Approaches,2,0),"")</f>
        <v/>
      </c>
      <c r="E1610" s="83">
        <v>9</v>
      </c>
      <c r="F1610" s="16"/>
      <c r="G1610" s="17"/>
      <c r="H1610" s="110"/>
      <c r="I1610" s="19"/>
      <c r="J1610" s="17"/>
      <c r="K1610" s="94"/>
      <c r="L1610" s="89"/>
      <c r="M1610" s="16"/>
    </row>
    <row r="1611" spans="1:13" ht="14.25" thickBot="1">
      <c r="B1611" s="98"/>
      <c r="C1611" s="98"/>
      <c r="D1611" s="93"/>
      <c r="E1611" s="83">
        <v>10</v>
      </c>
      <c r="F1611" s="16"/>
      <c r="G1611" s="17"/>
      <c r="H1611" s="110"/>
      <c r="I1611" s="20"/>
      <c r="J1611" s="17"/>
      <c r="K1611" s="94"/>
      <c r="L1611" s="89"/>
      <c r="M1611" s="16"/>
    </row>
    <row r="1612" spans="1:13" ht="14.25" thickBot="1">
      <c r="A1612" s="79" t="str">
        <f>IF(B1612="Code",1+MAX(A$5:A1606),"")</f>
        <v/>
      </c>
      <c r="B1612" s="99"/>
      <c r="C1612" s="99"/>
      <c r="D1612" s="99"/>
      <c r="E1612" s="100"/>
      <c r="F1612" s="101"/>
      <c r="G1612" s="99" t="s">
        <v>259</v>
      </c>
      <c r="H1612" s="102">
        <f>B1602</f>
        <v>1401121</v>
      </c>
      <c r="I1612" s="111"/>
      <c r="J1612" s="100" t="s">
        <v>317</v>
      </c>
      <c r="K1612" s="100"/>
      <c r="L1612" s="100"/>
      <c r="M1612" s="100"/>
    </row>
    <row r="1613" spans="1:13" ht="14.25" thickBot="1">
      <c r="A1613" s="79">
        <f>IF(B1613="Code",1+MAX(A$5:A1612),"")</f>
        <v>135</v>
      </c>
      <c r="B1613" s="80" t="s">
        <v>254</v>
      </c>
      <c r="C1613" s="80"/>
      <c r="D1613" s="81" t="s">
        <v>255</v>
      </c>
      <c r="E1613" s="193"/>
      <c r="F1613" s="81" t="s">
        <v>256</v>
      </c>
      <c r="G1613" s="81" t="s">
        <v>257</v>
      </c>
      <c r="H1613" s="82" t="s">
        <v>253</v>
      </c>
      <c r="I1613" s="82" t="s">
        <v>258</v>
      </c>
      <c r="J1613" s="82" t="s">
        <v>316</v>
      </c>
      <c r="K1613" s="83"/>
      <c r="L1613" s="84" t="str">
        <f>IF(AND(ISNUMBER(I1624),ISNUMBER(H1624)),"OK","")</f>
        <v/>
      </c>
      <c r="M1613" s="194"/>
    </row>
    <row r="1614" spans="1:13">
      <c r="A1614" s="79" t="str">
        <f>IF(B1614="Code",1+MAX(A$5:A1613),"")</f>
        <v/>
      </c>
      <c r="B1614" s="87">
        <f>VLOOKUP(A1613,BasicHeadings,2,0)</f>
        <v>1401131</v>
      </c>
      <c r="C1614" s="88"/>
      <c r="D1614" s="87" t="str">
        <f>VLOOKUP(B1614,Step1EN,2,0)</f>
        <v>Gross operating surplus</v>
      </c>
      <c r="E1614" s="83">
        <v>1</v>
      </c>
      <c r="F1614" s="16" t="str">
        <f>"Expenditure Value for "&amp;LatestYear</f>
        <v>Expenditure Value for 2009</v>
      </c>
      <c r="G1614" s="16" t="s">
        <v>331</v>
      </c>
      <c r="H1614" s="17">
        <f>LatestYear</f>
        <v>2009</v>
      </c>
      <c r="I1614" s="17">
        <f>VLOOKUP(B1614,LastYearEstimates,3,0)</f>
        <v>0</v>
      </c>
      <c r="J1614" s="17" t="str">
        <f>Currency_Unit</f>
        <v>Ficty</v>
      </c>
      <c r="K1614" s="83"/>
      <c r="L1614" s="89"/>
      <c r="M1614" s="16"/>
    </row>
    <row r="1615" spans="1:13">
      <c r="A1615" s="79" t="str">
        <f>IF(B1615="Code",1+MAX(A$5:A1614),"")</f>
        <v/>
      </c>
      <c r="B1615" s="90"/>
      <c r="C1615" s="91" t="s">
        <v>307</v>
      </c>
      <c r="D1615" s="90"/>
      <c r="E1615" s="83">
        <v>2</v>
      </c>
      <c r="F1615" s="16"/>
      <c r="G1615" s="16"/>
      <c r="H1615" s="17"/>
      <c r="I1615" s="17"/>
      <c r="J1615" s="17" t="s">
        <v>317</v>
      </c>
      <c r="K1615" s="83"/>
      <c r="L1615" s="89"/>
      <c r="M1615" s="16"/>
    </row>
    <row r="1616" spans="1:13" ht="13.5" customHeight="1">
      <c r="A1616" s="79" t="str">
        <f>IF(B1616="Code",1+MAX(A$5:A1615),"")</f>
        <v/>
      </c>
      <c r="B1616" s="92"/>
      <c r="C1616" s="211" t="s">
        <v>356</v>
      </c>
      <c r="D1616" s="212"/>
      <c r="E1616" s="83">
        <v>3</v>
      </c>
      <c r="F1616" s="16"/>
      <c r="G1616" s="16"/>
      <c r="H1616" s="17"/>
      <c r="I1616" s="18"/>
      <c r="J1616" s="17" t="s">
        <v>317</v>
      </c>
      <c r="K1616" s="83"/>
      <c r="L1616" s="89"/>
      <c r="M1616" s="16"/>
    </row>
    <row r="1617" spans="1:13">
      <c r="A1617" s="79" t="str">
        <f>IF(B1617="Code",1+MAX(A$5:A1616),"")</f>
        <v/>
      </c>
      <c r="B1617" s="93"/>
      <c r="C1617" s="213"/>
      <c r="D1617" s="214"/>
      <c r="E1617" s="83">
        <v>4</v>
      </c>
      <c r="F1617" s="16"/>
      <c r="G1617" s="16"/>
      <c r="H1617" s="17"/>
      <c r="I1617" s="17"/>
      <c r="J1617" s="17" t="s">
        <v>317</v>
      </c>
      <c r="K1617" s="83"/>
      <c r="L1617" s="89"/>
      <c r="M1617" s="16"/>
    </row>
    <row r="1618" spans="1:13">
      <c r="A1618" s="79" t="str">
        <f>IF(B1618="Code",1+MAX(A$5:A1617),"")</f>
        <v/>
      </c>
      <c r="B1618" s="95" t="s">
        <v>355</v>
      </c>
      <c r="C1618" s="109"/>
      <c r="D1618" s="96" t="str">
        <f>IF(ISNUMBER(C1618),VLOOKUP(C1618,Approaches,2,0),"")</f>
        <v/>
      </c>
      <c r="E1618" s="83">
        <v>5</v>
      </c>
      <c r="F1618" s="16"/>
      <c r="G1618" s="17"/>
      <c r="H1618" s="110"/>
      <c r="I1618" s="19"/>
      <c r="J1618" s="17" t="s">
        <v>317</v>
      </c>
      <c r="K1618" s="94"/>
      <c r="L1618" s="89"/>
      <c r="M1618" s="16"/>
    </row>
    <row r="1619" spans="1:13">
      <c r="B1619" s="95" t="s">
        <v>355</v>
      </c>
      <c r="C1619" s="109"/>
      <c r="D1619" s="93" t="str">
        <f>IF(ISNUMBER(C1619),VLOOKUP(C1619,Approaches,2,0),"")</f>
        <v/>
      </c>
      <c r="E1619" s="83">
        <v>6</v>
      </c>
      <c r="F1619" s="16"/>
      <c r="G1619" s="17"/>
      <c r="H1619" s="110"/>
      <c r="I1619" s="19"/>
      <c r="J1619" s="17"/>
      <c r="K1619" s="94"/>
      <c r="L1619" s="89"/>
      <c r="M1619" s="16"/>
    </row>
    <row r="1620" spans="1:13">
      <c r="B1620" s="95" t="s">
        <v>355</v>
      </c>
      <c r="C1620" s="109"/>
      <c r="D1620" s="93" t="str">
        <f>IF(ISNUMBER(C1620),VLOOKUP(C1620,Approaches,2,0),"")</f>
        <v/>
      </c>
      <c r="E1620" s="83">
        <v>7</v>
      </c>
      <c r="F1620" s="16"/>
      <c r="G1620" s="17"/>
      <c r="H1620" s="110"/>
      <c r="I1620" s="19"/>
      <c r="J1620" s="17"/>
      <c r="K1620" s="94"/>
      <c r="L1620" s="89"/>
      <c r="M1620" s="16"/>
    </row>
    <row r="1621" spans="1:13">
      <c r="B1621" s="95" t="s">
        <v>355</v>
      </c>
      <c r="C1621" s="109"/>
      <c r="D1621" s="93" t="str">
        <f>IF(ISNUMBER(C1621),VLOOKUP(C1621,Approaches,2,0),"")</f>
        <v/>
      </c>
      <c r="E1621" s="83">
        <v>8</v>
      </c>
      <c r="F1621" s="16"/>
      <c r="G1621" s="17"/>
      <c r="H1621" s="110"/>
      <c r="I1621" s="19"/>
      <c r="J1621" s="17"/>
      <c r="K1621" s="94"/>
      <c r="L1621" s="89"/>
      <c r="M1621" s="16"/>
    </row>
    <row r="1622" spans="1:13">
      <c r="B1622" s="95" t="s">
        <v>355</v>
      </c>
      <c r="C1622" s="109"/>
      <c r="D1622" s="97" t="str">
        <f>IF(ISNUMBER(C1622),VLOOKUP(C1622,Approaches,2,0),"")</f>
        <v/>
      </c>
      <c r="E1622" s="83">
        <v>9</v>
      </c>
      <c r="F1622" s="16"/>
      <c r="G1622" s="17"/>
      <c r="H1622" s="110"/>
      <c r="I1622" s="19"/>
      <c r="J1622" s="17"/>
      <c r="K1622" s="94"/>
      <c r="L1622" s="89"/>
      <c r="M1622" s="16"/>
    </row>
    <row r="1623" spans="1:13" ht="14.25" thickBot="1">
      <c r="B1623" s="98"/>
      <c r="C1623" s="98"/>
      <c r="D1623" s="93"/>
      <c r="E1623" s="83">
        <v>10</v>
      </c>
      <c r="F1623" s="16"/>
      <c r="G1623" s="17"/>
      <c r="H1623" s="110"/>
      <c r="I1623" s="20"/>
      <c r="J1623" s="17"/>
      <c r="K1623" s="94"/>
      <c r="L1623" s="89"/>
      <c r="M1623" s="16"/>
    </row>
    <row r="1624" spans="1:13" ht="14.25" thickBot="1">
      <c r="A1624" s="79" t="str">
        <f>IF(B1624="Code",1+MAX(A$5:A1618),"")</f>
        <v/>
      </c>
      <c r="B1624" s="99"/>
      <c r="C1624" s="99"/>
      <c r="D1624" s="99"/>
      <c r="E1624" s="100"/>
      <c r="F1624" s="101"/>
      <c r="G1624" s="99" t="s">
        <v>259</v>
      </c>
      <c r="H1624" s="102">
        <f>B1614</f>
        <v>1401131</v>
      </c>
      <c r="I1624" s="111"/>
      <c r="J1624" s="100" t="s">
        <v>317</v>
      </c>
      <c r="K1624" s="100"/>
      <c r="L1624" s="100"/>
      <c r="M1624" s="100"/>
    </row>
    <row r="1625" spans="1:13" ht="14.25" thickBot="1">
      <c r="A1625" s="79">
        <f>IF(B1625="Code",1+MAX(A$5:A1624),"")</f>
        <v>136</v>
      </c>
      <c r="B1625" s="80" t="s">
        <v>254</v>
      </c>
      <c r="C1625" s="80"/>
      <c r="D1625" s="81" t="s">
        <v>255</v>
      </c>
      <c r="E1625" s="193"/>
      <c r="F1625" s="81" t="s">
        <v>256</v>
      </c>
      <c r="G1625" s="81" t="s">
        <v>257</v>
      </c>
      <c r="H1625" s="82" t="s">
        <v>253</v>
      </c>
      <c r="I1625" s="82" t="s">
        <v>258</v>
      </c>
      <c r="J1625" s="82" t="s">
        <v>316</v>
      </c>
      <c r="K1625" s="83"/>
      <c r="L1625" s="84" t="str">
        <f>IF(AND(ISNUMBER(I1636),ISNUMBER(H1636)),"OK","")</f>
        <v/>
      </c>
      <c r="M1625" s="194"/>
    </row>
    <row r="1626" spans="1:13">
      <c r="A1626" s="79" t="str">
        <f>IF(B1626="Code",1+MAX(A$5:A1625),"")</f>
        <v/>
      </c>
      <c r="B1626" s="87">
        <f>VLOOKUP(A1625,BasicHeadings,2,0)</f>
        <v>1401141</v>
      </c>
      <c r="C1626" s="88"/>
      <c r="D1626" s="87" t="str">
        <f>VLOOKUP(B1626,Step1EN,2,0)</f>
        <v>Net taxes on production</v>
      </c>
      <c r="E1626" s="83">
        <v>1</v>
      </c>
      <c r="F1626" s="16" t="str">
        <f>"Expenditure Value for "&amp;LatestYear</f>
        <v>Expenditure Value for 2009</v>
      </c>
      <c r="G1626" s="16" t="s">
        <v>331</v>
      </c>
      <c r="H1626" s="17">
        <f>LatestYear</f>
        <v>2009</v>
      </c>
      <c r="I1626" s="17">
        <f>VLOOKUP(B1626,LastYearEstimates,3,0)</f>
        <v>0</v>
      </c>
      <c r="J1626" s="17" t="str">
        <f>Currency_Unit</f>
        <v>Ficty</v>
      </c>
      <c r="K1626" s="83"/>
      <c r="L1626" s="89"/>
      <c r="M1626" s="16"/>
    </row>
    <row r="1627" spans="1:13">
      <c r="A1627" s="79" t="str">
        <f>IF(B1627="Code",1+MAX(A$5:A1626),"")</f>
        <v/>
      </c>
      <c r="B1627" s="90"/>
      <c r="C1627" s="91" t="s">
        <v>307</v>
      </c>
      <c r="D1627" s="90"/>
      <c r="E1627" s="83">
        <v>2</v>
      </c>
      <c r="F1627" s="16"/>
      <c r="G1627" s="16"/>
      <c r="H1627" s="17"/>
      <c r="I1627" s="17"/>
      <c r="J1627" s="17" t="s">
        <v>317</v>
      </c>
      <c r="K1627" s="83"/>
      <c r="L1627" s="89"/>
      <c r="M1627" s="16"/>
    </row>
    <row r="1628" spans="1:13" ht="13.5" customHeight="1">
      <c r="A1628" s="79" t="str">
        <f>IF(B1628="Code",1+MAX(A$5:A1627),"")</f>
        <v/>
      </c>
      <c r="B1628" s="92"/>
      <c r="C1628" s="211" t="s">
        <v>356</v>
      </c>
      <c r="D1628" s="212"/>
      <c r="E1628" s="83">
        <v>3</v>
      </c>
      <c r="F1628" s="16"/>
      <c r="G1628" s="16"/>
      <c r="H1628" s="17"/>
      <c r="I1628" s="18"/>
      <c r="J1628" s="17" t="s">
        <v>317</v>
      </c>
      <c r="K1628" s="83"/>
      <c r="L1628" s="89"/>
      <c r="M1628" s="16"/>
    </row>
    <row r="1629" spans="1:13">
      <c r="A1629" s="79" t="str">
        <f>IF(B1629="Code",1+MAX(A$5:A1628),"")</f>
        <v/>
      </c>
      <c r="B1629" s="93"/>
      <c r="C1629" s="213"/>
      <c r="D1629" s="214"/>
      <c r="E1629" s="83">
        <v>4</v>
      </c>
      <c r="F1629" s="16"/>
      <c r="G1629" s="16"/>
      <c r="H1629" s="17"/>
      <c r="I1629" s="17"/>
      <c r="J1629" s="17" t="s">
        <v>317</v>
      </c>
      <c r="K1629" s="83"/>
      <c r="L1629" s="89"/>
      <c r="M1629" s="16"/>
    </row>
    <row r="1630" spans="1:13">
      <c r="A1630" s="79" t="str">
        <f>IF(B1630="Code",1+MAX(A$5:A1629),"")</f>
        <v/>
      </c>
      <c r="B1630" s="95" t="s">
        <v>355</v>
      </c>
      <c r="C1630" s="109"/>
      <c r="D1630" s="96" t="str">
        <f>IF(ISNUMBER(C1630),VLOOKUP(C1630,Approaches,2,0),"")</f>
        <v/>
      </c>
      <c r="E1630" s="83">
        <v>5</v>
      </c>
      <c r="F1630" s="16"/>
      <c r="G1630" s="17"/>
      <c r="H1630" s="110"/>
      <c r="I1630" s="19"/>
      <c r="J1630" s="17" t="s">
        <v>317</v>
      </c>
      <c r="K1630" s="94"/>
      <c r="L1630" s="89"/>
      <c r="M1630" s="16"/>
    </row>
    <row r="1631" spans="1:13">
      <c r="B1631" s="95" t="s">
        <v>355</v>
      </c>
      <c r="C1631" s="109"/>
      <c r="D1631" s="93" t="str">
        <f>IF(ISNUMBER(C1631),VLOOKUP(C1631,Approaches,2,0),"")</f>
        <v/>
      </c>
      <c r="E1631" s="83">
        <v>6</v>
      </c>
      <c r="F1631" s="16"/>
      <c r="G1631" s="17"/>
      <c r="H1631" s="110"/>
      <c r="I1631" s="19"/>
      <c r="J1631" s="17"/>
      <c r="K1631" s="94"/>
      <c r="L1631" s="89"/>
      <c r="M1631" s="16"/>
    </row>
    <row r="1632" spans="1:13">
      <c r="B1632" s="95" t="s">
        <v>355</v>
      </c>
      <c r="C1632" s="109"/>
      <c r="D1632" s="93" t="str">
        <f>IF(ISNUMBER(C1632),VLOOKUP(C1632,Approaches,2,0),"")</f>
        <v/>
      </c>
      <c r="E1632" s="83">
        <v>7</v>
      </c>
      <c r="F1632" s="16"/>
      <c r="G1632" s="17"/>
      <c r="H1632" s="110"/>
      <c r="I1632" s="19"/>
      <c r="J1632" s="17"/>
      <c r="K1632" s="94"/>
      <c r="L1632" s="89"/>
      <c r="M1632" s="16"/>
    </row>
    <row r="1633" spans="1:13">
      <c r="B1633" s="95" t="s">
        <v>355</v>
      </c>
      <c r="C1633" s="109"/>
      <c r="D1633" s="93" t="str">
        <f>IF(ISNUMBER(C1633),VLOOKUP(C1633,Approaches,2,0),"")</f>
        <v/>
      </c>
      <c r="E1633" s="83">
        <v>8</v>
      </c>
      <c r="F1633" s="16"/>
      <c r="G1633" s="17"/>
      <c r="H1633" s="110"/>
      <c r="I1633" s="19"/>
      <c r="J1633" s="17"/>
      <c r="K1633" s="94"/>
      <c r="L1633" s="89"/>
      <c r="M1633" s="16"/>
    </row>
    <row r="1634" spans="1:13">
      <c r="B1634" s="95" t="s">
        <v>355</v>
      </c>
      <c r="C1634" s="109"/>
      <c r="D1634" s="97" t="str">
        <f>IF(ISNUMBER(C1634),VLOOKUP(C1634,Approaches,2,0),"")</f>
        <v/>
      </c>
      <c r="E1634" s="83">
        <v>9</v>
      </c>
      <c r="F1634" s="16"/>
      <c r="G1634" s="17"/>
      <c r="H1634" s="110"/>
      <c r="I1634" s="19"/>
      <c r="J1634" s="17"/>
      <c r="K1634" s="94"/>
      <c r="L1634" s="89"/>
      <c r="M1634" s="16"/>
    </row>
    <row r="1635" spans="1:13" ht="14.25" thickBot="1">
      <c r="B1635" s="98"/>
      <c r="C1635" s="98"/>
      <c r="D1635" s="93"/>
      <c r="E1635" s="83">
        <v>10</v>
      </c>
      <c r="F1635" s="16"/>
      <c r="G1635" s="17"/>
      <c r="H1635" s="110"/>
      <c r="I1635" s="20"/>
      <c r="J1635" s="17"/>
      <c r="K1635" s="94"/>
      <c r="L1635" s="89"/>
      <c r="M1635" s="16"/>
    </row>
    <row r="1636" spans="1:13" ht="14.25" thickBot="1">
      <c r="A1636" s="79" t="str">
        <f>IF(B1636="Code",1+MAX(A$5:A1630),"")</f>
        <v/>
      </c>
      <c r="B1636" s="99"/>
      <c r="C1636" s="99"/>
      <c r="D1636" s="99"/>
      <c r="E1636" s="100"/>
      <c r="F1636" s="101"/>
      <c r="G1636" s="99" t="s">
        <v>259</v>
      </c>
      <c r="H1636" s="102">
        <f>B1626</f>
        <v>1401141</v>
      </c>
      <c r="I1636" s="111"/>
      <c r="J1636" s="100" t="s">
        <v>317</v>
      </c>
      <c r="K1636" s="100"/>
      <c r="L1636" s="100"/>
      <c r="M1636" s="100"/>
    </row>
    <row r="1637" spans="1:13" ht="14.25" thickBot="1">
      <c r="A1637" s="79">
        <f>IF(B1637="Code",1+MAX(A$5:A1636),"")</f>
        <v>137</v>
      </c>
      <c r="B1637" s="80" t="s">
        <v>254</v>
      </c>
      <c r="C1637" s="80"/>
      <c r="D1637" s="81" t="s">
        <v>255</v>
      </c>
      <c r="E1637" s="193"/>
      <c r="F1637" s="81" t="s">
        <v>256</v>
      </c>
      <c r="G1637" s="81" t="s">
        <v>257</v>
      </c>
      <c r="H1637" s="82" t="s">
        <v>253</v>
      </c>
      <c r="I1637" s="82" t="s">
        <v>258</v>
      </c>
      <c r="J1637" s="82" t="s">
        <v>316</v>
      </c>
      <c r="K1637" s="83"/>
      <c r="L1637" s="84" t="str">
        <f>IF(AND(ISNUMBER(I1648),ISNUMBER(H1648)),"OK","")</f>
        <v/>
      </c>
      <c r="M1637" s="194"/>
    </row>
    <row r="1638" spans="1:13">
      <c r="A1638" s="79" t="str">
        <f>IF(B1638="Code",1+MAX(A$5:A1637),"")</f>
        <v/>
      </c>
      <c r="B1638" s="87">
        <f>VLOOKUP(A1637,BasicHeadings,2,0)</f>
        <v>1401151</v>
      </c>
      <c r="C1638" s="88"/>
      <c r="D1638" s="87" t="str">
        <f>VLOOKUP(B1638,Step1EN,2,0)</f>
        <v>Receipts from sales</v>
      </c>
      <c r="E1638" s="83">
        <v>1</v>
      </c>
      <c r="F1638" s="16" t="str">
        <f>"Expenditure Value for "&amp;LatestYear</f>
        <v>Expenditure Value for 2009</v>
      </c>
      <c r="G1638" s="16" t="s">
        <v>331</v>
      </c>
      <c r="H1638" s="17">
        <f>LatestYear</f>
        <v>2009</v>
      </c>
      <c r="I1638" s="17">
        <f>VLOOKUP(B1638,LastYearEstimates,3,0)</f>
        <v>0</v>
      </c>
      <c r="J1638" s="17" t="str">
        <f>Currency_Unit</f>
        <v>Ficty</v>
      </c>
      <c r="K1638" s="83"/>
      <c r="L1638" s="89"/>
      <c r="M1638" s="16"/>
    </row>
    <row r="1639" spans="1:13">
      <c r="A1639" s="79" t="str">
        <f>IF(B1639="Code",1+MAX(A$5:A1638),"")</f>
        <v/>
      </c>
      <c r="B1639" s="90"/>
      <c r="C1639" s="91" t="s">
        <v>307</v>
      </c>
      <c r="D1639" s="90"/>
      <c r="E1639" s="83">
        <v>2</v>
      </c>
      <c r="F1639" s="16"/>
      <c r="G1639" s="16"/>
      <c r="H1639" s="17"/>
      <c r="I1639" s="17"/>
      <c r="J1639" s="17" t="s">
        <v>317</v>
      </c>
      <c r="K1639" s="83"/>
      <c r="L1639" s="89"/>
      <c r="M1639" s="16"/>
    </row>
    <row r="1640" spans="1:13" ht="13.5" customHeight="1">
      <c r="A1640" s="79" t="str">
        <f>IF(B1640="Code",1+MAX(A$5:A1639),"")</f>
        <v/>
      </c>
      <c r="B1640" s="92"/>
      <c r="C1640" s="211" t="s">
        <v>356</v>
      </c>
      <c r="D1640" s="212"/>
      <c r="E1640" s="83">
        <v>3</v>
      </c>
      <c r="F1640" s="16"/>
      <c r="G1640" s="16"/>
      <c r="H1640" s="17"/>
      <c r="I1640" s="18"/>
      <c r="J1640" s="17" t="s">
        <v>317</v>
      </c>
      <c r="K1640" s="83"/>
      <c r="L1640" s="89"/>
      <c r="M1640" s="16"/>
    </row>
    <row r="1641" spans="1:13">
      <c r="A1641" s="79" t="str">
        <f>IF(B1641="Code",1+MAX(A$5:A1640),"")</f>
        <v/>
      </c>
      <c r="B1641" s="93"/>
      <c r="C1641" s="213"/>
      <c r="D1641" s="214"/>
      <c r="E1641" s="83">
        <v>4</v>
      </c>
      <c r="F1641" s="16"/>
      <c r="G1641" s="16"/>
      <c r="H1641" s="17"/>
      <c r="I1641" s="17"/>
      <c r="J1641" s="17" t="s">
        <v>317</v>
      </c>
      <c r="K1641" s="83"/>
      <c r="L1641" s="89"/>
      <c r="M1641" s="16"/>
    </row>
    <row r="1642" spans="1:13">
      <c r="A1642" s="79" t="str">
        <f>IF(B1642="Code",1+MAX(A$5:A1641),"")</f>
        <v/>
      </c>
      <c r="B1642" s="95" t="s">
        <v>355</v>
      </c>
      <c r="C1642" s="109"/>
      <c r="D1642" s="96" t="str">
        <f>IF(ISNUMBER(C1642),VLOOKUP(C1642,Approaches,2,0),"")</f>
        <v/>
      </c>
      <c r="E1642" s="83">
        <v>5</v>
      </c>
      <c r="F1642" s="16"/>
      <c r="G1642" s="17"/>
      <c r="H1642" s="110"/>
      <c r="I1642" s="19"/>
      <c r="J1642" s="17" t="s">
        <v>317</v>
      </c>
      <c r="K1642" s="94"/>
      <c r="L1642" s="89"/>
      <c r="M1642" s="16"/>
    </row>
    <row r="1643" spans="1:13">
      <c r="B1643" s="95" t="s">
        <v>355</v>
      </c>
      <c r="C1643" s="109"/>
      <c r="D1643" s="93" t="str">
        <f>IF(ISNUMBER(C1643),VLOOKUP(C1643,Approaches,2,0),"")</f>
        <v/>
      </c>
      <c r="E1643" s="83">
        <v>6</v>
      </c>
      <c r="F1643" s="16"/>
      <c r="G1643" s="17"/>
      <c r="H1643" s="110"/>
      <c r="I1643" s="19"/>
      <c r="J1643" s="17"/>
      <c r="K1643" s="94"/>
      <c r="L1643" s="89"/>
      <c r="M1643" s="16"/>
    </row>
    <row r="1644" spans="1:13">
      <c r="B1644" s="95" t="s">
        <v>355</v>
      </c>
      <c r="C1644" s="109"/>
      <c r="D1644" s="93" t="str">
        <f>IF(ISNUMBER(C1644),VLOOKUP(C1644,Approaches,2,0),"")</f>
        <v/>
      </c>
      <c r="E1644" s="83">
        <v>7</v>
      </c>
      <c r="F1644" s="16"/>
      <c r="G1644" s="17"/>
      <c r="H1644" s="110"/>
      <c r="I1644" s="19"/>
      <c r="J1644" s="17"/>
      <c r="K1644" s="94"/>
      <c r="L1644" s="89"/>
      <c r="M1644" s="16"/>
    </row>
    <row r="1645" spans="1:13">
      <c r="B1645" s="95" t="s">
        <v>355</v>
      </c>
      <c r="C1645" s="109"/>
      <c r="D1645" s="93" t="str">
        <f>IF(ISNUMBER(C1645),VLOOKUP(C1645,Approaches,2,0),"")</f>
        <v/>
      </c>
      <c r="E1645" s="83">
        <v>8</v>
      </c>
      <c r="F1645" s="16"/>
      <c r="G1645" s="17"/>
      <c r="H1645" s="110"/>
      <c r="I1645" s="19"/>
      <c r="J1645" s="17"/>
      <c r="K1645" s="94"/>
      <c r="L1645" s="89"/>
      <c r="M1645" s="16"/>
    </row>
    <row r="1646" spans="1:13">
      <c r="B1646" s="95" t="s">
        <v>355</v>
      </c>
      <c r="C1646" s="109"/>
      <c r="D1646" s="97" t="str">
        <f>IF(ISNUMBER(C1646),VLOOKUP(C1646,Approaches,2,0),"")</f>
        <v/>
      </c>
      <c r="E1646" s="83">
        <v>9</v>
      </c>
      <c r="F1646" s="16"/>
      <c r="G1646" s="17"/>
      <c r="H1646" s="110"/>
      <c r="I1646" s="19"/>
      <c r="J1646" s="17"/>
      <c r="K1646" s="94"/>
      <c r="L1646" s="89"/>
      <c r="M1646" s="16"/>
    </row>
    <row r="1647" spans="1:13" ht="14.25" thickBot="1">
      <c r="B1647" s="98"/>
      <c r="C1647" s="98"/>
      <c r="D1647" s="93"/>
      <c r="E1647" s="83">
        <v>10</v>
      </c>
      <c r="F1647" s="16"/>
      <c r="G1647" s="17"/>
      <c r="H1647" s="110"/>
      <c r="I1647" s="20"/>
      <c r="J1647" s="17"/>
      <c r="K1647" s="94"/>
      <c r="L1647" s="89"/>
      <c r="M1647" s="16"/>
    </row>
    <row r="1648" spans="1:13" ht="14.25" thickBot="1">
      <c r="A1648" s="79" t="str">
        <f>IF(B1648="Code",1+MAX(A$5:A1642),"")</f>
        <v/>
      </c>
      <c r="B1648" s="99"/>
      <c r="C1648" s="99"/>
      <c r="D1648" s="99"/>
      <c r="E1648" s="100"/>
      <c r="F1648" s="101"/>
      <c r="G1648" s="99" t="s">
        <v>259</v>
      </c>
      <c r="H1648" s="102">
        <f>B1638</f>
        <v>1401151</v>
      </c>
      <c r="I1648" s="111"/>
      <c r="J1648" s="100" t="s">
        <v>317</v>
      </c>
      <c r="K1648" s="100"/>
      <c r="L1648" s="100"/>
      <c r="M1648" s="100"/>
    </row>
    <row r="1649" spans="1:13" ht="14.25" thickBot="1">
      <c r="A1649" s="79">
        <f>IF(B1649="Code",1+MAX(A$5:A1648),"")</f>
        <v>138</v>
      </c>
      <c r="B1649" s="80" t="s">
        <v>254</v>
      </c>
      <c r="C1649" s="80"/>
      <c r="D1649" s="81" t="s">
        <v>255</v>
      </c>
      <c r="E1649" s="193"/>
      <c r="F1649" s="81" t="s">
        <v>256</v>
      </c>
      <c r="G1649" s="81" t="s">
        <v>257</v>
      </c>
      <c r="H1649" s="82" t="s">
        <v>253</v>
      </c>
      <c r="I1649" s="82" t="s">
        <v>258</v>
      </c>
      <c r="J1649" s="82" t="s">
        <v>316</v>
      </c>
      <c r="K1649" s="83"/>
      <c r="L1649" s="84" t="str">
        <f>IF(AND(ISNUMBER(I1660),ISNUMBER(H1660)),"OK","")</f>
        <v/>
      </c>
      <c r="M1649" s="194"/>
    </row>
    <row r="1650" spans="1:13">
      <c r="A1650" s="79" t="str">
        <f>IF(B1650="Code",1+MAX(A$5:A1649),"")</f>
        <v/>
      </c>
      <c r="B1650" s="87">
        <f>VLOOKUP(A1649,BasicHeadings,2,0)</f>
        <v>1501111</v>
      </c>
      <c r="C1650" s="88"/>
      <c r="D1650" s="87" t="str">
        <f>VLOOKUP(B1650,Step1EN,2,0)</f>
        <v>Fabricated metal products, except machinery and equipment</v>
      </c>
      <c r="E1650" s="83">
        <v>1</v>
      </c>
      <c r="F1650" s="16" t="str">
        <f>"Expenditure Value for "&amp;LatestYear</f>
        <v>Expenditure Value for 2009</v>
      </c>
      <c r="G1650" s="16" t="s">
        <v>331</v>
      </c>
      <c r="H1650" s="17">
        <f>LatestYear</f>
        <v>2009</v>
      </c>
      <c r="I1650" s="17">
        <f>VLOOKUP(B1650,LastYearEstimates,3,0)</f>
        <v>0</v>
      </c>
      <c r="J1650" s="17" t="str">
        <f>Currency_Unit</f>
        <v>Ficty</v>
      </c>
      <c r="K1650" s="83"/>
      <c r="L1650" s="89"/>
      <c r="M1650" s="16"/>
    </row>
    <row r="1651" spans="1:13">
      <c r="A1651" s="79" t="str">
        <f>IF(B1651="Code",1+MAX(A$5:A1650),"")</f>
        <v/>
      </c>
      <c r="B1651" s="90"/>
      <c r="C1651" s="91" t="s">
        <v>307</v>
      </c>
      <c r="D1651" s="90"/>
      <c r="E1651" s="83">
        <v>2</v>
      </c>
      <c r="F1651" s="16"/>
      <c r="G1651" s="16"/>
      <c r="H1651" s="17"/>
      <c r="I1651" s="17"/>
      <c r="J1651" s="17" t="s">
        <v>317</v>
      </c>
      <c r="K1651" s="83"/>
      <c r="L1651" s="89"/>
      <c r="M1651" s="16"/>
    </row>
    <row r="1652" spans="1:13" ht="13.5" customHeight="1">
      <c r="A1652" s="79" t="str">
        <f>IF(B1652="Code",1+MAX(A$5:A1651),"")</f>
        <v/>
      </c>
      <c r="B1652" s="92"/>
      <c r="C1652" s="211" t="s">
        <v>356</v>
      </c>
      <c r="D1652" s="212"/>
      <c r="E1652" s="83">
        <v>3</v>
      </c>
      <c r="F1652" s="16"/>
      <c r="G1652" s="16"/>
      <c r="H1652" s="17"/>
      <c r="I1652" s="18"/>
      <c r="J1652" s="17" t="s">
        <v>317</v>
      </c>
      <c r="K1652" s="83"/>
      <c r="L1652" s="89"/>
      <c r="M1652" s="16"/>
    </row>
    <row r="1653" spans="1:13">
      <c r="A1653" s="79" t="str">
        <f>IF(B1653="Code",1+MAX(A$5:A1652),"")</f>
        <v/>
      </c>
      <c r="B1653" s="93"/>
      <c r="C1653" s="213"/>
      <c r="D1653" s="214"/>
      <c r="E1653" s="83">
        <v>4</v>
      </c>
      <c r="F1653" s="16"/>
      <c r="G1653" s="16"/>
      <c r="H1653" s="17"/>
      <c r="I1653" s="17"/>
      <c r="J1653" s="17" t="s">
        <v>317</v>
      </c>
      <c r="K1653" s="83"/>
      <c r="L1653" s="89"/>
      <c r="M1653" s="16"/>
    </row>
    <row r="1654" spans="1:13">
      <c r="A1654" s="79" t="str">
        <f>IF(B1654="Code",1+MAX(A$5:A1653),"")</f>
        <v/>
      </c>
      <c r="B1654" s="95" t="s">
        <v>355</v>
      </c>
      <c r="C1654" s="109"/>
      <c r="D1654" s="96" t="str">
        <f>IF(ISNUMBER(C1654),VLOOKUP(C1654,Approaches,2,0),"")</f>
        <v/>
      </c>
      <c r="E1654" s="83">
        <v>5</v>
      </c>
      <c r="F1654" s="16"/>
      <c r="G1654" s="17"/>
      <c r="H1654" s="110"/>
      <c r="I1654" s="19"/>
      <c r="J1654" s="17" t="s">
        <v>317</v>
      </c>
      <c r="K1654" s="94"/>
      <c r="L1654" s="89"/>
      <c r="M1654" s="16"/>
    </row>
    <row r="1655" spans="1:13">
      <c r="B1655" s="95" t="s">
        <v>355</v>
      </c>
      <c r="C1655" s="109"/>
      <c r="D1655" s="93" t="str">
        <f>IF(ISNUMBER(C1655),VLOOKUP(C1655,Approaches,2,0),"")</f>
        <v/>
      </c>
      <c r="E1655" s="83">
        <v>6</v>
      </c>
      <c r="F1655" s="16"/>
      <c r="G1655" s="17"/>
      <c r="H1655" s="110"/>
      <c r="I1655" s="19"/>
      <c r="J1655" s="17"/>
      <c r="K1655" s="94"/>
      <c r="L1655" s="89"/>
      <c r="M1655" s="16"/>
    </row>
    <row r="1656" spans="1:13">
      <c r="B1656" s="95" t="s">
        <v>355</v>
      </c>
      <c r="C1656" s="109"/>
      <c r="D1656" s="93" t="str">
        <f>IF(ISNUMBER(C1656),VLOOKUP(C1656,Approaches,2,0),"")</f>
        <v/>
      </c>
      <c r="E1656" s="83">
        <v>7</v>
      </c>
      <c r="F1656" s="16"/>
      <c r="G1656" s="17"/>
      <c r="H1656" s="110"/>
      <c r="I1656" s="19"/>
      <c r="J1656" s="17"/>
      <c r="K1656" s="94"/>
      <c r="L1656" s="89"/>
      <c r="M1656" s="16"/>
    </row>
    <row r="1657" spans="1:13">
      <c r="B1657" s="95" t="s">
        <v>355</v>
      </c>
      <c r="C1657" s="109"/>
      <c r="D1657" s="93" t="str">
        <f>IF(ISNUMBER(C1657),VLOOKUP(C1657,Approaches,2,0),"")</f>
        <v/>
      </c>
      <c r="E1657" s="83">
        <v>8</v>
      </c>
      <c r="F1657" s="16"/>
      <c r="G1657" s="17"/>
      <c r="H1657" s="110"/>
      <c r="I1657" s="19"/>
      <c r="J1657" s="17"/>
      <c r="K1657" s="94"/>
      <c r="L1657" s="89"/>
      <c r="M1657" s="16"/>
    </row>
    <row r="1658" spans="1:13">
      <c r="B1658" s="95" t="s">
        <v>355</v>
      </c>
      <c r="C1658" s="109"/>
      <c r="D1658" s="97" t="str">
        <f>IF(ISNUMBER(C1658),VLOOKUP(C1658,Approaches,2,0),"")</f>
        <v/>
      </c>
      <c r="E1658" s="83">
        <v>9</v>
      </c>
      <c r="F1658" s="16"/>
      <c r="G1658" s="17"/>
      <c r="H1658" s="110"/>
      <c r="I1658" s="19"/>
      <c r="J1658" s="17"/>
      <c r="K1658" s="94"/>
      <c r="L1658" s="89"/>
      <c r="M1658" s="16"/>
    </row>
    <row r="1659" spans="1:13" ht="14.25" thickBot="1">
      <c r="B1659" s="98"/>
      <c r="C1659" s="98"/>
      <c r="D1659" s="93"/>
      <c r="E1659" s="83">
        <v>10</v>
      </c>
      <c r="F1659" s="16"/>
      <c r="G1659" s="17"/>
      <c r="H1659" s="110"/>
      <c r="I1659" s="20"/>
      <c r="J1659" s="17"/>
      <c r="K1659" s="94"/>
      <c r="L1659" s="89"/>
      <c r="M1659" s="16"/>
    </row>
    <row r="1660" spans="1:13" ht="14.25" thickBot="1">
      <c r="A1660" s="79" t="str">
        <f>IF(B1660="Code",1+MAX(A$5:A1654),"")</f>
        <v/>
      </c>
      <c r="B1660" s="99"/>
      <c r="C1660" s="99"/>
      <c r="D1660" s="99"/>
      <c r="E1660" s="100"/>
      <c r="F1660" s="101"/>
      <c r="G1660" s="99" t="s">
        <v>259</v>
      </c>
      <c r="H1660" s="102">
        <f>B1650</f>
        <v>1501111</v>
      </c>
      <c r="I1660" s="111"/>
      <c r="J1660" s="100" t="s">
        <v>317</v>
      </c>
      <c r="K1660" s="100"/>
      <c r="L1660" s="100"/>
      <c r="M1660" s="100"/>
    </row>
    <row r="1661" spans="1:13" ht="14.25" thickBot="1">
      <c r="A1661" s="79">
        <f>IF(B1661="Code",1+MAX(A$5:A1660),"")</f>
        <v>139</v>
      </c>
      <c r="B1661" s="80" t="s">
        <v>254</v>
      </c>
      <c r="C1661" s="80"/>
      <c r="D1661" s="81" t="s">
        <v>255</v>
      </c>
      <c r="E1661" s="193"/>
      <c r="F1661" s="81" t="s">
        <v>256</v>
      </c>
      <c r="G1661" s="81" t="s">
        <v>257</v>
      </c>
      <c r="H1661" s="82" t="s">
        <v>253</v>
      </c>
      <c r="I1661" s="82" t="s">
        <v>258</v>
      </c>
      <c r="J1661" s="82" t="s">
        <v>316</v>
      </c>
      <c r="K1661" s="83"/>
      <c r="L1661" s="84" t="str">
        <f>IF(AND(ISNUMBER(I1672),ISNUMBER(H1672)),"OK","")</f>
        <v/>
      </c>
      <c r="M1661" s="194"/>
    </row>
    <row r="1662" spans="1:13">
      <c r="A1662" s="79" t="str">
        <f>IF(B1662="Code",1+MAX(A$5:A1661),"")</f>
        <v/>
      </c>
      <c r="B1662" s="87">
        <f>VLOOKUP(A1661,BasicHeadings,2,0)</f>
        <v>1501121</v>
      </c>
      <c r="C1662" s="88"/>
      <c r="D1662" s="87" t="str">
        <f>VLOOKUP(B1662,Step1EN,2,0)</f>
        <v>General purpose machinery</v>
      </c>
      <c r="E1662" s="83">
        <v>1</v>
      </c>
      <c r="F1662" s="16" t="str">
        <f>"Expenditure Value for "&amp;LatestYear</f>
        <v>Expenditure Value for 2009</v>
      </c>
      <c r="G1662" s="16" t="s">
        <v>331</v>
      </c>
      <c r="H1662" s="17">
        <f>LatestYear</f>
        <v>2009</v>
      </c>
      <c r="I1662" s="17">
        <f>VLOOKUP(B1662,LastYearEstimates,3,0)</f>
        <v>0</v>
      </c>
      <c r="J1662" s="17" t="str">
        <f>Currency_Unit</f>
        <v>Ficty</v>
      </c>
      <c r="K1662" s="83"/>
      <c r="L1662" s="89"/>
      <c r="M1662" s="16"/>
    </row>
    <row r="1663" spans="1:13">
      <c r="A1663" s="79" t="str">
        <f>IF(B1663="Code",1+MAX(A$5:A1662),"")</f>
        <v/>
      </c>
      <c r="B1663" s="90"/>
      <c r="C1663" s="91" t="s">
        <v>307</v>
      </c>
      <c r="D1663" s="90"/>
      <c r="E1663" s="83">
        <v>2</v>
      </c>
      <c r="F1663" s="16"/>
      <c r="G1663" s="16"/>
      <c r="H1663" s="17"/>
      <c r="I1663" s="17"/>
      <c r="J1663" s="17" t="s">
        <v>317</v>
      </c>
      <c r="K1663" s="83"/>
      <c r="L1663" s="89"/>
      <c r="M1663" s="16"/>
    </row>
    <row r="1664" spans="1:13" ht="13.5" customHeight="1">
      <c r="A1664" s="79" t="str">
        <f>IF(B1664="Code",1+MAX(A$5:A1663),"")</f>
        <v/>
      </c>
      <c r="B1664" s="92"/>
      <c r="C1664" s="211" t="s">
        <v>356</v>
      </c>
      <c r="D1664" s="212"/>
      <c r="E1664" s="83">
        <v>3</v>
      </c>
      <c r="F1664" s="16"/>
      <c r="G1664" s="16"/>
      <c r="H1664" s="17"/>
      <c r="I1664" s="18"/>
      <c r="J1664" s="17" t="s">
        <v>317</v>
      </c>
      <c r="K1664" s="83"/>
      <c r="L1664" s="89"/>
      <c r="M1664" s="16"/>
    </row>
    <row r="1665" spans="1:13">
      <c r="A1665" s="79" t="str">
        <f>IF(B1665="Code",1+MAX(A$5:A1664),"")</f>
        <v/>
      </c>
      <c r="B1665" s="93"/>
      <c r="C1665" s="213"/>
      <c r="D1665" s="214"/>
      <c r="E1665" s="83">
        <v>4</v>
      </c>
      <c r="F1665" s="16"/>
      <c r="G1665" s="16"/>
      <c r="H1665" s="17"/>
      <c r="I1665" s="17"/>
      <c r="J1665" s="17" t="s">
        <v>317</v>
      </c>
      <c r="K1665" s="83"/>
      <c r="L1665" s="89"/>
      <c r="M1665" s="16"/>
    </row>
    <row r="1666" spans="1:13">
      <c r="A1666" s="79" t="str">
        <f>IF(B1666="Code",1+MAX(A$5:A1665),"")</f>
        <v/>
      </c>
      <c r="B1666" s="95" t="s">
        <v>355</v>
      </c>
      <c r="C1666" s="109"/>
      <c r="D1666" s="96" t="str">
        <f>IF(ISNUMBER(C1666),VLOOKUP(C1666,Approaches,2,0),"")</f>
        <v/>
      </c>
      <c r="E1666" s="83">
        <v>5</v>
      </c>
      <c r="F1666" s="16"/>
      <c r="G1666" s="17"/>
      <c r="H1666" s="110"/>
      <c r="I1666" s="19"/>
      <c r="J1666" s="17" t="s">
        <v>317</v>
      </c>
      <c r="K1666" s="94"/>
      <c r="L1666" s="89"/>
      <c r="M1666" s="16"/>
    </row>
    <row r="1667" spans="1:13">
      <c r="B1667" s="95" t="s">
        <v>355</v>
      </c>
      <c r="C1667" s="109"/>
      <c r="D1667" s="93" t="str">
        <f>IF(ISNUMBER(C1667),VLOOKUP(C1667,Approaches,2,0),"")</f>
        <v/>
      </c>
      <c r="E1667" s="83">
        <v>6</v>
      </c>
      <c r="F1667" s="16"/>
      <c r="G1667" s="17"/>
      <c r="H1667" s="110"/>
      <c r="I1667" s="19"/>
      <c r="J1667" s="17"/>
      <c r="K1667" s="94"/>
      <c r="L1667" s="89"/>
      <c r="M1667" s="16"/>
    </row>
    <row r="1668" spans="1:13">
      <c r="B1668" s="95" t="s">
        <v>355</v>
      </c>
      <c r="C1668" s="109"/>
      <c r="D1668" s="93" t="str">
        <f>IF(ISNUMBER(C1668),VLOOKUP(C1668,Approaches,2,0),"")</f>
        <v/>
      </c>
      <c r="E1668" s="83">
        <v>7</v>
      </c>
      <c r="F1668" s="16"/>
      <c r="G1668" s="17"/>
      <c r="H1668" s="110"/>
      <c r="I1668" s="19"/>
      <c r="J1668" s="17"/>
      <c r="K1668" s="94"/>
      <c r="L1668" s="89"/>
      <c r="M1668" s="16"/>
    </row>
    <row r="1669" spans="1:13">
      <c r="B1669" s="95" t="s">
        <v>355</v>
      </c>
      <c r="C1669" s="109"/>
      <c r="D1669" s="93" t="str">
        <f>IF(ISNUMBER(C1669),VLOOKUP(C1669,Approaches,2,0),"")</f>
        <v/>
      </c>
      <c r="E1669" s="83">
        <v>8</v>
      </c>
      <c r="F1669" s="16"/>
      <c r="G1669" s="17"/>
      <c r="H1669" s="110"/>
      <c r="I1669" s="19"/>
      <c r="J1669" s="17"/>
      <c r="K1669" s="94"/>
      <c r="L1669" s="89"/>
      <c r="M1669" s="16"/>
    </row>
    <row r="1670" spans="1:13">
      <c r="B1670" s="95" t="s">
        <v>355</v>
      </c>
      <c r="C1670" s="109"/>
      <c r="D1670" s="97" t="str">
        <f>IF(ISNUMBER(C1670),VLOOKUP(C1670,Approaches,2,0),"")</f>
        <v/>
      </c>
      <c r="E1670" s="83">
        <v>9</v>
      </c>
      <c r="F1670" s="16"/>
      <c r="G1670" s="17"/>
      <c r="H1670" s="110"/>
      <c r="I1670" s="19"/>
      <c r="J1670" s="17"/>
      <c r="K1670" s="94"/>
      <c r="L1670" s="89"/>
      <c r="M1670" s="16"/>
    </row>
    <row r="1671" spans="1:13" ht="14.25" thickBot="1">
      <c r="B1671" s="98"/>
      <c r="C1671" s="98"/>
      <c r="D1671" s="93"/>
      <c r="E1671" s="83">
        <v>10</v>
      </c>
      <c r="F1671" s="16"/>
      <c r="G1671" s="17"/>
      <c r="H1671" s="110"/>
      <c r="I1671" s="20"/>
      <c r="J1671" s="17"/>
      <c r="K1671" s="94"/>
      <c r="L1671" s="89"/>
      <c r="M1671" s="16"/>
    </row>
    <row r="1672" spans="1:13" ht="14.25" thickBot="1">
      <c r="A1672" s="79" t="str">
        <f>IF(B1672="Code",1+MAX(A$5:A1666),"")</f>
        <v/>
      </c>
      <c r="B1672" s="99"/>
      <c r="C1672" s="99"/>
      <c r="D1672" s="99"/>
      <c r="E1672" s="100"/>
      <c r="F1672" s="101"/>
      <c r="G1672" s="99" t="s">
        <v>259</v>
      </c>
      <c r="H1672" s="102">
        <f>B1662</f>
        <v>1501121</v>
      </c>
      <c r="I1672" s="111"/>
      <c r="J1672" s="100" t="s">
        <v>317</v>
      </c>
      <c r="K1672" s="100"/>
      <c r="L1672" s="100"/>
      <c r="M1672" s="100"/>
    </row>
    <row r="1673" spans="1:13" ht="14.25" thickBot="1">
      <c r="A1673" s="79">
        <f>IF(B1673="Code",1+MAX(A$5:A1672),"")</f>
        <v>140</v>
      </c>
      <c r="B1673" s="80" t="s">
        <v>254</v>
      </c>
      <c r="C1673" s="80"/>
      <c r="D1673" s="81" t="s">
        <v>255</v>
      </c>
      <c r="E1673" s="193"/>
      <c r="F1673" s="81" t="s">
        <v>256</v>
      </c>
      <c r="G1673" s="81" t="s">
        <v>257</v>
      </c>
      <c r="H1673" s="82" t="s">
        <v>253</v>
      </c>
      <c r="I1673" s="82" t="s">
        <v>258</v>
      </c>
      <c r="J1673" s="82" t="s">
        <v>316</v>
      </c>
      <c r="K1673" s="83"/>
      <c r="L1673" s="84" t="str">
        <f>IF(AND(ISNUMBER(I1684),ISNUMBER(H1684)),"OK","")</f>
        <v/>
      </c>
      <c r="M1673" s="194"/>
    </row>
    <row r="1674" spans="1:13">
      <c r="A1674" s="79" t="str">
        <f>IF(B1674="Code",1+MAX(A$5:A1673),"")</f>
        <v/>
      </c>
      <c r="B1674" s="87">
        <f>VLOOKUP(A1673,BasicHeadings,2,0)</f>
        <v>1501131</v>
      </c>
      <c r="C1674" s="88"/>
      <c r="D1674" s="87" t="str">
        <f>VLOOKUP(B1674,Step1EN,2,0)</f>
        <v>Special purpose machinery</v>
      </c>
      <c r="E1674" s="83">
        <v>1</v>
      </c>
      <c r="F1674" s="16" t="str">
        <f>"Expenditure Value for "&amp;LatestYear</f>
        <v>Expenditure Value for 2009</v>
      </c>
      <c r="G1674" s="16" t="s">
        <v>331</v>
      </c>
      <c r="H1674" s="17">
        <f>LatestYear</f>
        <v>2009</v>
      </c>
      <c r="I1674" s="17">
        <f>VLOOKUP(B1674,LastYearEstimates,3,0)</f>
        <v>0</v>
      </c>
      <c r="J1674" s="17" t="str">
        <f>Currency_Unit</f>
        <v>Ficty</v>
      </c>
      <c r="K1674" s="83"/>
      <c r="L1674" s="89"/>
      <c r="M1674" s="16"/>
    </row>
    <row r="1675" spans="1:13">
      <c r="A1675" s="79" t="str">
        <f>IF(B1675="Code",1+MAX(A$5:A1674),"")</f>
        <v/>
      </c>
      <c r="B1675" s="90"/>
      <c r="C1675" s="91" t="s">
        <v>307</v>
      </c>
      <c r="D1675" s="90"/>
      <c r="E1675" s="83">
        <v>2</v>
      </c>
      <c r="F1675" s="16"/>
      <c r="G1675" s="16"/>
      <c r="H1675" s="17"/>
      <c r="I1675" s="17"/>
      <c r="J1675" s="17" t="s">
        <v>317</v>
      </c>
      <c r="K1675" s="83"/>
      <c r="L1675" s="89"/>
      <c r="M1675" s="16"/>
    </row>
    <row r="1676" spans="1:13" ht="13.5" customHeight="1">
      <c r="A1676" s="79" t="str">
        <f>IF(B1676="Code",1+MAX(A$5:A1675),"")</f>
        <v/>
      </c>
      <c r="B1676" s="92"/>
      <c r="C1676" s="211" t="s">
        <v>356</v>
      </c>
      <c r="D1676" s="212"/>
      <c r="E1676" s="83">
        <v>3</v>
      </c>
      <c r="F1676" s="16"/>
      <c r="G1676" s="16"/>
      <c r="H1676" s="17"/>
      <c r="I1676" s="18"/>
      <c r="J1676" s="17" t="s">
        <v>317</v>
      </c>
      <c r="K1676" s="83"/>
      <c r="L1676" s="89"/>
      <c r="M1676" s="16"/>
    </row>
    <row r="1677" spans="1:13">
      <c r="A1677" s="79" t="str">
        <f>IF(B1677="Code",1+MAX(A$5:A1676),"")</f>
        <v/>
      </c>
      <c r="B1677" s="93"/>
      <c r="C1677" s="213"/>
      <c r="D1677" s="214"/>
      <c r="E1677" s="83">
        <v>4</v>
      </c>
      <c r="F1677" s="16"/>
      <c r="G1677" s="16"/>
      <c r="H1677" s="17"/>
      <c r="I1677" s="17"/>
      <c r="J1677" s="17" t="s">
        <v>317</v>
      </c>
      <c r="K1677" s="83"/>
      <c r="L1677" s="89"/>
      <c r="M1677" s="16"/>
    </row>
    <row r="1678" spans="1:13">
      <c r="A1678" s="79" t="str">
        <f>IF(B1678="Code",1+MAX(A$5:A1677),"")</f>
        <v/>
      </c>
      <c r="B1678" s="95" t="s">
        <v>355</v>
      </c>
      <c r="C1678" s="109"/>
      <c r="D1678" s="96" t="str">
        <f>IF(ISNUMBER(C1678),VLOOKUP(C1678,Approaches,2,0),"")</f>
        <v/>
      </c>
      <c r="E1678" s="83">
        <v>5</v>
      </c>
      <c r="F1678" s="16"/>
      <c r="G1678" s="17"/>
      <c r="H1678" s="110"/>
      <c r="I1678" s="19"/>
      <c r="J1678" s="17" t="s">
        <v>317</v>
      </c>
      <c r="K1678" s="94"/>
      <c r="L1678" s="89"/>
      <c r="M1678" s="16"/>
    </row>
    <row r="1679" spans="1:13">
      <c r="B1679" s="95" t="s">
        <v>355</v>
      </c>
      <c r="C1679" s="109"/>
      <c r="D1679" s="93" t="str">
        <f>IF(ISNUMBER(C1679),VLOOKUP(C1679,Approaches,2,0),"")</f>
        <v/>
      </c>
      <c r="E1679" s="83">
        <v>6</v>
      </c>
      <c r="F1679" s="16"/>
      <c r="G1679" s="17"/>
      <c r="H1679" s="110"/>
      <c r="I1679" s="19"/>
      <c r="J1679" s="17"/>
      <c r="K1679" s="94"/>
      <c r="L1679" s="89"/>
      <c r="M1679" s="16"/>
    </row>
    <row r="1680" spans="1:13">
      <c r="B1680" s="95" t="s">
        <v>355</v>
      </c>
      <c r="C1680" s="109"/>
      <c r="D1680" s="93" t="str">
        <f>IF(ISNUMBER(C1680),VLOOKUP(C1680,Approaches,2,0),"")</f>
        <v/>
      </c>
      <c r="E1680" s="83">
        <v>7</v>
      </c>
      <c r="F1680" s="16"/>
      <c r="G1680" s="17"/>
      <c r="H1680" s="110"/>
      <c r="I1680" s="19"/>
      <c r="J1680" s="17"/>
      <c r="K1680" s="94"/>
      <c r="L1680" s="89"/>
      <c r="M1680" s="16"/>
    </row>
    <row r="1681" spans="1:13">
      <c r="B1681" s="95" t="s">
        <v>355</v>
      </c>
      <c r="C1681" s="109"/>
      <c r="D1681" s="93" t="str">
        <f>IF(ISNUMBER(C1681),VLOOKUP(C1681,Approaches,2,0),"")</f>
        <v/>
      </c>
      <c r="E1681" s="83">
        <v>8</v>
      </c>
      <c r="F1681" s="16"/>
      <c r="G1681" s="17"/>
      <c r="H1681" s="110"/>
      <c r="I1681" s="19"/>
      <c r="J1681" s="17"/>
      <c r="K1681" s="94"/>
      <c r="L1681" s="89"/>
      <c r="M1681" s="16"/>
    </row>
    <row r="1682" spans="1:13">
      <c r="B1682" s="95" t="s">
        <v>355</v>
      </c>
      <c r="C1682" s="109"/>
      <c r="D1682" s="97" t="str">
        <f>IF(ISNUMBER(C1682),VLOOKUP(C1682,Approaches,2,0),"")</f>
        <v/>
      </c>
      <c r="E1682" s="83">
        <v>9</v>
      </c>
      <c r="F1682" s="16"/>
      <c r="G1682" s="17"/>
      <c r="H1682" s="110"/>
      <c r="I1682" s="19"/>
      <c r="J1682" s="17"/>
      <c r="K1682" s="94"/>
      <c r="L1682" s="89"/>
      <c r="M1682" s="16"/>
    </row>
    <row r="1683" spans="1:13" ht="14.25" thickBot="1">
      <c r="B1683" s="98"/>
      <c r="C1683" s="98"/>
      <c r="D1683" s="93"/>
      <c r="E1683" s="83">
        <v>10</v>
      </c>
      <c r="F1683" s="16"/>
      <c r="G1683" s="17"/>
      <c r="H1683" s="110"/>
      <c r="I1683" s="20"/>
      <c r="J1683" s="17"/>
      <c r="K1683" s="94"/>
      <c r="L1683" s="89"/>
      <c r="M1683" s="16"/>
    </row>
    <row r="1684" spans="1:13" ht="14.25" thickBot="1">
      <c r="A1684" s="79" t="str">
        <f>IF(B1684="Code",1+MAX(A$5:A1678),"")</f>
        <v/>
      </c>
      <c r="B1684" s="99"/>
      <c r="C1684" s="99"/>
      <c r="D1684" s="99"/>
      <c r="E1684" s="100"/>
      <c r="F1684" s="101"/>
      <c r="G1684" s="99" t="s">
        <v>259</v>
      </c>
      <c r="H1684" s="102">
        <f>B1674</f>
        <v>1501131</v>
      </c>
      <c r="I1684" s="111"/>
      <c r="J1684" s="100" t="s">
        <v>317</v>
      </c>
      <c r="K1684" s="100"/>
      <c r="L1684" s="100"/>
      <c r="M1684" s="100"/>
    </row>
    <row r="1685" spans="1:13" ht="14.25" thickBot="1">
      <c r="A1685" s="79">
        <f>IF(B1685="Code",1+MAX(A$5:A1684),"")</f>
        <v>141</v>
      </c>
      <c r="B1685" s="80" t="s">
        <v>254</v>
      </c>
      <c r="C1685" s="80"/>
      <c r="D1685" s="81" t="s">
        <v>255</v>
      </c>
      <c r="E1685" s="193"/>
      <c r="F1685" s="81" t="s">
        <v>256</v>
      </c>
      <c r="G1685" s="81" t="s">
        <v>257</v>
      </c>
      <c r="H1685" s="82" t="s">
        <v>253</v>
      </c>
      <c r="I1685" s="82" t="s">
        <v>258</v>
      </c>
      <c r="J1685" s="82" t="s">
        <v>316</v>
      </c>
      <c r="K1685" s="83"/>
      <c r="L1685" s="84" t="str">
        <f>IF(AND(ISNUMBER(I1696),ISNUMBER(H1696)),"OK","")</f>
        <v/>
      </c>
      <c r="M1685" s="194"/>
    </row>
    <row r="1686" spans="1:13">
      <c r="A1686" s="79" t="str">
        <f>IF(B1686="Code",1+MAX(A$5:A1685),"")</f>
        <v/>
      </c>
      <c r="B1686" s="87">
        <f>VLOOKUP(A1685,BasicHeadings,2,0)</f>
        <v>1501141</v>
      </c>
      <c r="C1686" s="88"/>
      <c r="D1686" s="87" t="str">
        <f>VLOOKUP(B1686,Step1EN,2,0)</f>
        <v>Electrical and optical equipment</v>
      </c>
      <c r="E1686" s="83">
        <v>1</v>
      </c>
      <c r="F1686" s="16" t="str">
        <f>"Expenditure Value for "&amp;LatestYear</f>
        <v>Expenditure Value for 2009</v>
      </c>
      <c r="G1686" s="16" t="s">
        <v>331</v>
      </c>
      <c r="H1686" s="17">
        <f>LatestYear</f>
        <v>2009</v>
      </c>
      <c r="I1686" s="17">
        <f>VLOOKUP(B1686,LastYearEstimates,3,0)</f>
        <v>0</v>
      </c>
      <c r="J1686" s="17" t="str">
        <f>Currency_Unit</f>
        <v>Ficty</v>
      </c>
      <c r="K1686" s="83"/>
      <c r="L1686" s="89"/>
      <c r="M1686" s="16"/>
    </row>
    <row r="1687" spans="1:13">
      <c r="A1687" s="79" t="str">
        <f>IF(B1687="Code",1+MAX(A$5:A1686),"")</f>
        <v/>
      </c>
      <c r="B1687" s="90"/>
      <c r="C1687" s="91" t="s">
        <v>307</v>
      </c>
      <c r="D1687" s="90"/>
      <c r="E1687" s="83">
        <v>2</v>
      </c>
      <c r="F1687" s="16"/>
      <c r="G1687" s="16"/>
      <c r="H1687" s="17"/>
      <c r="I1687" s="17"/>
      <c r="J1687" s="17" t="s">
        <v>317</v>
      </c>
      <c r="K1687" s="83"/>
      <c r="L1687" s="89"/>
      <c r="M1687" s="16"/>
    </row>
    <row r="1688" spans="1:13" ht="13.5" customHeight="1">
      <c r="A1688" s="79" t="str">
        <f>IF(B1688="Code",1+MAX(A$5:A1687),"")</f>
        <v/>
      </c>
      <c r="B1688" s="92"/>
      <c r="C1688" s="211" t="s">
        <v>356</v>
      </c>
      <c r="D1688" s="212"/>
      <c r="E1688" s="83">
        <v>3</v>
      </c>
      <c r="F1688" s="16"/>
      <c r="G1688" s="16"/>
      <c r="H1688" s="17"/>
      <c r="I1688" s="18"/>
      <c r="J1688" s="17" t="s">
        <v>317</v>
      </c>
      <c r="K1688" s="83"/>
      <c r="L1688" s="89"/>
      <c r="M1688" s="16"/>
    </row>
    <row r="1689" spans="1:13">
      <c r="A1689" s="79" t="str">
        <f>IF(B1689="Code",1+MAX(A$5:A1688),"")</f>
        <v/>
      </c>
      <c r="B1689" s="93"/>
      <c r="C1689" s="213"/>
      <c r="D1689" s="214"/>
      <c r="E1689" s="83">
        <v>4</v>
      </c>
      <c r="F1689" s="16"/>
      <c r="G1689" s="16"/>
      <c r="H1689" s="17"/>
      <c r="I1689" s="17"/>
      <c r="J1689" s="17" t="s">
        <v>317</v>
      </c>
      <c r="K1689" s="83"/>
      <c r="L1689" s="89"/>
      <c r="M1689" s="16"/>
    </row>
    <row r="1690" spans="1:13">
      <c r="A1690" s="79" t="str">
        <f>IF(B1690="Code",1+MAX(A$5:A1689),"")</f>
        <v/>
      </c>
      <c r="B1690" s="95" t="s">
        <v>355</v>
      </c>
      <c r="C1690" s="109"/>
      <c r="D1690" s="96" t="str">
        <f>IF(ISNUMBER(C1690),VLOOKUP(C1690,Approaches,2,0),"")</f>
        <v/>
      </c>
      <c r="E1690" s="83">
        <v>5</v>
      </c>
      <c r="F1690" s="16"/>
      <c r="G1690" s="17"/>
      <c r="H1690" s="110"/>
      <c r="I1690" s="19"/>
      <c r="J1690" s="17" t="s">
        <v>317</v>
      </c>
      <c r="K1690" s="94"/>
      <c r="L1690" s="89"/>
      <c r="M1690" s="16"/>
    </row>
    <row r="1691" spans="1:13">
      <c r="B1691" s="95" t="s">
        <v>355</v>
      </c>
      <c r="C1691" s="109"/>
      <c r="D1691" s="93" t="str">
        <f>IF(ISNUMBER(C1691),VLOOKUP(C1691,Approaches,2,0),"")</f>
        <v/>
      </c>
      <c r="E1691" s="83">
        <v>6</v>
      </c>
      <c r="F1691" s="16"/>
      <c r="G1691" s="17"/>
      <c r="H1691" s="110"/>
      <c r="I1691" s="19"/>
      <c r="J1691" s="17"/>
      <c r="K1691" s="94"/>
      <c r="L1691" s="89"/>
      <c r="M1691" s="16"/>
    </row>
    <row r="1692" spans="1:13">
      <c r="B1692" s="95" t="s">
        <v>355</v>
      </c>
      <c r="C1692" s="109"/>
      <c r="D1692" s="93" t="str">
        <f>IF(ISNUMBER(C1692),VLOOKUP(C1692,Approaches,2,0),"")</f>
        <v/>
      </c>
      <c r="E1692" s="83">
        <v>7</v>
      </c>
      <c r="F1692" s="16"/>
      <c r="G1692" s="17"/>
      <c r="H1692" s="110"/>
      <c r="I1692" s="19"/>
      <c r="J1692" s="17"/>
      <c r="K1692" s="94"/>
      <c r="L1692" s="89"/>
      <c r="M1692" s="16"/>
    </row>
    <row r="1693" spans="1:13">
      <c r="B1693" s="95" t="s">
        <v>355</v>
      </c>
      <c r="C1693" s="109"/>
      <c r="D1693" s="93" t="str">
        <f>IF(ISNUMBER(C1693),VLOOKUP(C1693,Approaches,2,0),"")</f>
        <v/>
      </c>
      <c r="E1693" s="83">
        <v>8</v>
      </c>
      <c r="F1693" s="16"/>
      <c r="G1693" s="17"/>
      <c r="H1693" s="110"/>
      <c r="I1693" s="19"/>
      <c r="J1693" s="17"/>
      <c r="K1693" s="94"/>
      <c r="L1693" s="89"/>
      <c r="M1693" s="16"/>
    </row>
    <row r="1694" spans="1:13">
      <c r="B1694" s="95" t="s">
        <v>355</v>
      </c>
      <c r="C1694" s="109"/>
      <c r="D1694" s="97" t="str">
        <f>IF(ISNUMBER(C1694),VLOOKUP(C1694,Approaches,2,0),"")</f>
        <v/>
      </c>
      <c r="E1694" s="83">
        <v>9</v>
      </c>
      <c r="F1694" s="16"/>
      <c r="G1694" s="17"/>
      <c r="H1694" s="110"/>
      <c r="I1694" s="19"/>
      <c r="J1694" s="17"/>
      <c r="K1694" s="94"/>
      <c r="L1694" s="89"/>
      <c r="M1694" s="16"/>
    </row>
    <row r="1695" spans="1:13" ht="14.25" thickBot="1">
      <c r="B1695" s="98"/>
      <c r="C1695" s="98"/>
      <c r="D1695" s="93"/>
      <c r="E1695" s="83">
        <v>10</v>
      </c>
      <c r="F1695" s="16"/>
      <c r="G1695" s="17"/>
      <c r="H1695" s="110"/>
      <c r="I1695" s="20"/>
      <c r="J1695" s="17"/>
      <c r="K1695" s="94"/>
      <c r="L1695" s="89"/>
      <c r="M1695" s="16"/>
    </row>
    <row r="1696" spans="1:13" ht="14.25" thickBot="1">
      <c r="A1696" s="79" t="str">
        <f>IF(B1696="Code",1+MAX(A$5:A1690),"")</f>
        <v/>
      </c>
      <c r="B1696" s="99"/>
      <c r="C1696" s="99"/>
      <c r="D1696" s="99"/>
      <c r="E1696" s="100"/>
      <c r="F1696" s="101"/>
      <c r="G1696" s="99" t="s">
        <v>259</v>
      </c>
      <c r="H1696" s="102">
        <f>B1686</f>
        <v>1501141</v>
      </c>
      <c r="I1696" s="111"/>
      <c r="J1696" s="100" t="s">
        <v>317</v>
      </c>
      <c r="K1696" s="100"/>
      <c r="L1696" s="100"/>
      <c r="M1696" s="100"/>
    </row>
    <row r="1697" spans="1:13" ht="14.25" thickBot="1">
      <c r="A1697" s="79">
        <f>IF(B1697="Code",1+MAX(A$5:A1696),"")</f>
        <v>142</v>
      </c>
      <c r="B1697" s="80" t="s">
        <v>254</v>
      </c>
      <c r="C1697" s="80"/>
      <c r="D1697" s="81" t="s">
        <v>255</v>
      </c>
      <c r="E1697" s="193"/>
      <c r="F1697" s="81" t="s">
        <v>256</v>
      </c>
      <c r="G1697" s="81" t="s">
        <v>257</v>
      </c>
      <c r="H1697" s="82" t="s">
        <v>253</v>
      </c>
      <c r="I1697" s="82" t="s">
        <v>258</v>
      </c>
      <c r="J1697" s="82" t="s">
        <v>316</v>
      </c>
      <c r="K1697" s="83"/>
      <c r="L1697" s="84" t="str">
        <f>IF(AND(ISNUMBER(I1708),ISNUMBER(H1708)),"OK","")</f>
        <v/>
      </c>
      <c r="M1697" s="194"/>
    </row>
    <row r="1698" spans="1:13">
      <c r="A1698" s="79" t="str">
        <f>IF(B1698="Code",1+MAX(A$5:A1697),"")</f>
        <v/>
      </c>
      <c r="B1698" s="87">
        <f>VLOOKUP(A1697,BasicHeadings,2,0)</f>
        <v>1501151</v>
      </c>
      <c r="C1698" s="88"/>
      <c r="D1698" s="87" t="str">
        <f>VLOOKUP(B1698,Step1EN,2,0)</f>
        <v>Other manufactured goods n.e.c.</v>
      </c>
      <c r="E1698" s="83">
        <v>1</v>
      </c>
      <c r="F1698" s="16" t="str">
        <f>"Expenditure Value for "&amp;LatestYear</f>
        <v>Expenditure Value for 2009</v>
      </c>
      <c r="G1698" s="16" t="s">
        <v>331</v>
      </c>
      <c r="H1698" s="17">
        <f>LatestYear</f>
        <v>2009</v>
      </c>
      <c r="I1698" s="17">
        <f>VLOOKUP(B1698,LastYearEstimates,3,0)</f>
        <v>0</v>
      </c>
      <c r="J1698" s="17" t="str">
        <f>Currency_Unit</f>
        <v>Ficty</v>
      </c>
      <c r="K1698" s="83"/>
      <c r="L1698" s="89"/>
      <c r="M1698" s="16"/>
    </row>
    <row r="1699" spans="1:13">
      <c r="A1699" s="79" t="str">
        <f>IF(B1699="Code",1+MAX(A$5:A1698),"")</f>
        <v/>
      </c>
      <c r="B1699" s="90"/>
      <c r="C1699" s="91" t="s">
        <v>307</v>
      </c>
      <c r="D1699" s="90"/>
      <c r="E1699" s="83">
        <v>2</v>
      </c>
      <c r="F1699" s="16"/>
      <c r="G1699" s="16"/>
      <c r="H1699" s="17"/>
      <c r="I1699" s="17"/>
      <c r="J1699" s="17" t="s">
        <v>317</v>
      </c>
      <c r="K1699" s="83"/>
      <c r="L1699" s="89"/>
      <c r="M1699" s="16"/>
    </row>
    <row r="1700" spans="1:13" ht="13.5" customHeight="1">
      <c r="A1700" s="79" t="str">
        <f>IF(B1700="Code",1+MAX(A$5:A1699),"")</f>
        <v/>
      </c>
      <c r="B1700" s="92"/>
      <c r="C1700" s="211" t="s">
        <v>356</v>
      </c>
      <c r="D1700" s="212"/>
      <c r="E1700" s="83">
        <v>3</v>
      </c>
      <c r="F1700" s="16"/>
      <c r="G1700" s="16"/>
      <c r="H1700" s="17"/>
      <c r="I1700" s="18"/>
      <c r="J1700" s="17" t="s">
        <v>317</v>
      </c>
      <c r="K1700" s="83"/>
      <c r="L1700" s="89"/>
      <c r="M1700" s="16"/>
    </row>
    <row r="1701" spans="1:13">
      <c r="A1701" s="79" t="str">
        <f>IF(B1701="Code",1+MAX(A$5:A1700),"")</f>
        <v/>
      </c>
      <c r="B1701" s="93"/>
      <c r="C1701" s="213"/>
      <c r="D1701" s="214"/>
      <c r="E1701" s="83">
        <v>4</v>
      </c>
      <c r="F1701" s="16"/>
      <c r="G1701" s="16"/>
      <c r="H1701" s="17"/>
      <c r="I1701" s="17"/>
      <c r="J1701" s="17" t="s">
        <v>317</v>
      </c>
      <c r="K1701" s="83"/>
      <c r="L1701" s="89"/>
      <c r="M1701" s="16"/>
    </row>
    <row r="1702" spans="1:13">
      <c r="A1702" s="79" t="str">
        <f>IF(B1702="Code",1+MAX(A$5:A1701),"")</f>
        <v/>
      </c>
      <c r="B1702" s="95" t="s">
        <v>355</v>
      </c>
      <c r="C1702" s="109"/>
      <c r="D1702" s="96" t="str">
        <f>IF(ISNUMBER(C1702),VLOOKUP(C1702,Approaches,2,0),"")</f>
        <v/>
      </c>
      <c r="E1702" s="83">
        <v>5</v>
      </c>
      <c r="F1702" s="16"/>
      <c r="G1702" s="17"/>
      <c r="H1702" s="110"/>
      <c r="I1702" s="19"/>
      <c r="J1702" s="17" t="s">
        <v>317</v>
      </c>
      <c r="K1702" s="94"/>
      <c r="L1702" s="89"/>
      <c r="M1702" s="16"/>
    </row>
    <row r="1703" spans="1:13">
      <c r="B1703" s="95" t="s">
        <v>355</v>
      </c>
      <c r="C1703" s="109"/>
      <c r="D1703" s="93" t="str">
        <f>IF(ISNUMBER(C1703),VLOOKUP(C1703,Approaches,2,0),"")</f>
        <v/>
      </c>
      <c r="E1703" s="83">
        <v>6</v>
      </c>
      <c r="F1703" s="16"/>
      <c r="G1703" s="17"/>
      <c r="H1703" s="110"/>
      <c r="I1703" s="19"/>
      <c r="J1703" s="17"/>
      <c r="K1703" s="94"/>
      <c r="L1703" s="89"/>
      <c r="M1703" s="16"/>
    </row>
    <row r="1704" spans="1:13">
      <c r="B1704" s="95" t="s">
        <v>355</v>
      </c>
      <c r="C1704" s="109"/>
      <c r="D1704" s="93" t="str">
        <f>IF(ISNUMBER(C1704),VLOOKUP(C1704,Approaches,2,0),"")</f>
        <v/>
      </c>
      <c r="E1704" s="83">
        <v>7</v>
      </c>
      <c r="F1704" s="16"/>
      <c r="G1704" s="17"/>
      <c r="H1704" s="110"/>
      <c r="I1704" s="19"/>
      <c r="J1704" s="17"/>
      <c r="K1704" s="94"/>
      <c r="L1704" s="89"/>
      <c r="M1704" s="16"/>
    </row>
    <row r="1705" spans="1:13">
      <c r="B1705" s="95" t="s">
        <v>355</v>
      </c>
      <c r="C1705" s="109"/>
      <c r="D1705" s="93" t="str">
        <f>IF(ISNUMBER(C1705),VLOOKUP(C1705,Approaches,2,0),"")</f>
        <v/>
      </c>
      <c r="E1705" s="83">
        <v>8</v>
      </c>
      <c r="F1705" s="16"/>
      <c r="G1705" s="17"/>
      <c r="H1705" s="110"/>
      <c r="I1705" s="19"/>
      <c r="J1705" s="17"/>
      <c r="K1705" s="94"/>
      <c r="L1705" s="89"/>
      <c r="M1705" s="16"/>
    </row>
    <row r="1706" spans="1:13">
      <c r="B1706" s="95" t="s">
        <v>355</v>
      </c>
      <c r="C1706" s="109"/>
      <c r="D1706" s="97" t="str">
        <f>IF(ISNUMBER(C1706),VLOOKUP(C1706,Approaches,2,0),"")</f>
        <v/>
      </c>
      <c r="E1706" s="83">
        <v>9</v>
      </c>
      <c r="F1706" s="16"/>
      <c r="G1706" s="17"/>
      <c r="H1706" s="110"/>
      <c r="I1706" s="19"/>
      <c r="J1706" s="17"/>
      <c r="K1706" s="94"/>
      <c r="L1706" s="89"/>
      <c r="M1706" s="16"/>
    </row>
    <row r="1707" spans="1:13" ht="14.25" thickBot="1">
      <c r="B1707" s="98"/>
      <c r="C1707" s="98"/>
      <c r="D1707" s="93"/>
      <c r="E1707" s="83">
        <v>10</v>
      </c>
      <c r="F1707" s="16"/>
      <c r="G1707" s="17"/>
      <c r="H1707" s="110"/>
      <c r="I1707" s="20"/>
      <c r="J1707" s="17"/>
      <c r="K1707" s="94"/>
      <c r="L1707" s="89"/>
      <c r="M1707" s="16"/>
    </row>
    <row r="1708" spans="1:13" ht="14.25" thickBot="1">
      <c r="A1708" s="79" t="str">
        <f>IF(B1708="Code",1+MAX(A$5:A1702),"")</f>
        <v/>
      </c>
      <c r="B1708" s="99"/>
      <c r="C1708" s="99"/>
      <c r="D1708" s="99"/>
      <c r="E1708" s="100"/>
      <c r="F1708" s="101"/>
      <c r="G1708" s="99" t="s">
        <v>259</v>
      </c>
      <c r="H1708" s="102">
        <f>B1698</f>
        <v>1501151</v>
      </c>
      <c r="I1708" s="111"/>
      <c r="J1708" s="100" t="s">
        <v>317</v>
      </c>
      <c r="K1708" s="100"/>
      <c r="L1708" s="100"/>
      <c r="M1708" s="100"/>
    </row>
    <row r="1709" spans="1:13" ht="14.25" thickBot="1">
      <c r="A1709" s="79">
        <f>IF(B1709="Code",1+MAX(A$5:A1708),"")</f>
        <v>143</v>
      </c>
      <c r="B1709" s="80" t="s">
        <v>254</v>
      </c>
      <c r="C1709" s="80"/>
      <c r="D1709" s="81" t="s">
        <v>255</v>
      </c>
      <c r="E1709" s="193"/>
      <c r="F1709" s="81" t="s">
        <v>256</v>
      </c>
      <c r="G1709" s="81" t="s">
        <v>257</v>
      </c>
      <c r="H1709" s="82" t="s">
        <v>253</v>
      </c>
      <c r="I1709" s="82" t="s">
        <v>258</v>
      </c>
      <c r="J1709" s="82" t="s">
        <v>316</v>
      </c>
      <c r="K1709" s="83"/>
      <c r="L1709" s="84" t="str">
        <f>IF(AND(ISNUMBER(I1720),ISNUMBER(H1720)),"OK","")</f>
        <v/>
      </c>
      <c r="M1709" s="194"/>
    </row>
    <row r="1710" spans="1:13">
      <c r="A1710" s="79" t="str">
        <f>IF(B1710="Code",1+MAX(A$5:A1709),"")</f>
        <v/>
      </c>
      <c r="B1710" s="87">
        <f>VLOOKUP(A1709,BasicHeadings,2,0)</f>
        <v>1501211</v>
      </c>
      <c r="C1710" s="88"/>
      <c r="D1710" s="87" t="str">
        <f>VLOOKUP(B1710,Step1EN,2,0)</f>
        <v>Motor vehicles, trailers and semi-trailers</v>
      </c>
      <c r="E1710" s="83">
        <v>1</v>
      </c>
      <c r="F1710" s="16" t="str">
        <f>"Expenditure Value for "&amp;LatestYear</f>
        <v>Expenditure Value for 2009</v>
      </c>
      <c r="G1710" s="16" t="s">
        <v>331</v>
      </c>
      <c r="H1710" s="17">
        <f>LatestYear</f>
        <v>2009</v>
      </c>
      <c r="I1710" s="17">
        <f>VLOOKUP(B1710,LastYearEstimates,3,0)</f>
        <v>0</v>
      </c>
      <c r="J1710" s="17" t="str">
        <f>Currency_Unit</f>
        <v>Ficty</v>
      </c>
      <c r="K1710" s="83"/>
      <c r="L1710" s="89"/>
      <c r="M1710" s="16"/>
    </row>
    <row r="1711" spans="1:13">
      <c r="A1711" s="79" t="str">
        <f>IF(B1711="Code",1+MAX(A$5:A1710),"")</f>
        <v/>
      </c>
      <c r="B1711" s="90"/>
      <c r="C1711" s="91" t="s">
        <v>307</v>
      </c>
      <c r="D1711" s="90"/>
      <c r="E1711" s="83">
        <v>2</v>
      </c>
      <c r="F1711" s="16"/>
      <c r="G1711" s="16"/>
      <c r="H1711" s="17"/>
      <c r="I1711" s="17"/>
      <c r="J1711" s="17" t="s">
        <v>317</v>
      </c>
      <c r="K1711" s="83"/>
      <c r="L1711" s="89"/>
      <c r="M1711" s="16"/>
    </row>
    <row r="1712" spans="1:13" ht="13.5" customHeight="1">
      <c r="A1712" s="79" t="str">
        <f>IF(B1712="Code",1+MAX(A$5:A1711),"")</f>
        <v/>
      </c>
      <c r="B1712" s="92"/>
      <c r="C1712" s="211" t="s">
        <v>356</v>
      </c>
      <c r="D1712" s="212"/>
      <c r="E1712" s="83">
        <v>3</v>
      </c>
      <c r="F1712" s="16"/>
      <c r="G1712" s="16"/>
      <c r="H1712" s="17"/>
      <c r="I1712" s="18"/>
      <c r="J1712" s="17" t="s">
        <v>317</v>
      </c>
      <c r="K1712" s="83"/>
      <c r="L1712" s="89"/>
      <c r="M1712" s="16"/>
    </row>
    <row r="1713" spans="1:13">
      <c r="A1713" s="79" t="str">
        <f>IF(B1713="Code",1+MAX(A$5:A1712),"")</f>
        <v/>
      </c>
      <c r="B1713" s="93"/>
      <c r="C1713" s="213"/>
      <c r="D1713" s="214"/>
      <c r="E1713" s="83">
        <v>4</v>
      </c>
      <c r="F1713" s="16"/>
      <c r="G1713" s="16"/>
      <c r="H1713" s="17"/>
      <c r="I1713" s="17"/>
      <c r="J1713" s="17" t="s">
        <v>317</v>
      </c>
      <c r="K1713" s="83"/>
      <c r="L1713" s="89"/>
      <c r="M1713" s="16"/>
    </row>
    <row r="1714" spans="1:13">
      <c r="A1714" s="79" t="str">
        <f>IF(B1714="Code",1+MAX(A$5:A1713),"")</f>
        <v/>
      </c>
      <c r="B1714" s="95" t="s">
        <v>355</v>
      </c>
      <c r="C1714" s="109"/>
      <c r="D1714" s="96" t="str">
        <f>IF(ISNUMBER(C1714),VLOOKUP(C1714,Approaches,2,0),"")</f>
        <v/>
      </c>
      <c r="E1714" s="83">
        <v>5</v>
      </c>
      <c r="F1714" s="16"/>
      <c r="G1714" s="17"/>
      <c r="H1714" s="110"/>
      <c r="I1714" s="19"/>
      <c r="J1714" s="17" t="s">
        <v>317</v>
      </c>
      <c r="K1714" s="94"/>
      <c r="L1714" s="89"/>
      <c r="M1714" s="16"/>
    </row>
    <row r="1715" spans="1:13">
      <c r="B1715" s="95" t="s">
        <v>355</v>
      </c>
      <c r="C1715" s="109"/>
      <c r="D1715" s="93" t="str">
        <f>IF(ISNUMBER(C1715),VLOOKUP(C1715,Approaches,2,0),"")</f>
        <v/>
      </c>
      <c r="E1715" s="83">
        <v>6</v>
      </c>
      <c r="F1715" s="16"/>
      <c r="G1715" s="17"/>
      <c r="H1715" s="110"/>
      <c r="I1715" s="19"/>
      <c r="J1715" s="17"/>
      <c r="K1715" s="94"/>
      <c r="L1715" s="89"/>
      <c r="M1715" s="16"/>
    </row>
    <row r="1716" spans="1:13">
      <c r="B1716" s="95" t="s">
        <v>355</v>
      </c>
      <c r="C1716" s="109"/>
      <c r="D1716" s="93" t="str">
        <f>IF(ISNUMBER(C1716),VLOOKUP(C1716,Approaches,2,0),"")</f>
        <v/>
      </c>
      <c r="E1716" s="83">
        <v>7</v>
      </c>
      <c r="F1716" s="16"/>
      <c r="G1716" s="17"/>
      <c r="H1716" s="110"/>
      <c r="I1716" s="19"/>
      <c r="J1716" s="17"/>
      <c r="K1716" s="94"/>
      <c r="L1716" s="89"/>
      <c r="M1716" s="16"/>
    </row>
    <row r="1717" spans="1:13">
      <c r="B1717" s="95" t="s">
        <v>355</v>
      </c>
      <c r="C1717" s="109"/>
      <c r="D1717" s="93" t="str">
        <f>IF(ISNUMBER(C1717),VLOOKUP(C1717,Approaches,2,0),"")</f>
        <v/>
      </c>
      <c r="E1717" s="83">
        <v>8</v>
      </c>
      <c r="F1717" s="16"/>
      <c r="G1717" s="17"/>
      <c r="H1717" s="110"/>
      <c r="I1717" s="19"/>
      <c r="J1717" s="17"/>
      <c r="K1717" s="94"/>
      <c r="L1717" s="89"/>
      <c r="M1717" s="16"/>
    </row>
    <row r="1718" spans="1:13">
      <c r="B1718" s="95" t="s">
        <v>355</v>
      </c>
      <c r="C1718" s="109"/>
      <c r="D1718" s="97" t="str">
        <f>IF(ISNUMBER(C1718),VLOOKUP(C1718,Approaches,2,0),"")</f>
        <v/>
      </c>
      <c r="E1718" s="83">
        <v>9</v>
      </c>
      <c r="F1718" s="16"/>
      <c r="G1718" s="17"/>
      <c r="H1718" s="110"/>
      <c r="I1718" s="19"/>
      <c r="J1718" s="17"/>
      <c r="K1718" s="94"/>
      <c r="L1718" s="89"/>
      <c r="M1718" s="16"/>
    </row>
    <row r="1719" spans="1:13" ht="14.25" thickBot="1">
      <c r="B1719" s="98"/>
      <c r="C1719" s="98"/>
      <c r="D1719" s="93"/>
      <c r="E1719" s="83">
        <v>10</v>
      </c>
      <c r="F1719" s="16"/>
      <c r="G1719" s="17"/>
      <c r="H1719" s="110"/>
      <c r="I1719" s="20"/>
      <c r="J1719" s="17"/>
      <c r="K1719" s="94"/>
      <c r="L1719" s="89"/>
      <c r="M1719" s="16"/>
    </row>
    <row r="1720" spans="1:13" ht="14.25" thickBot="1">
      <c r="A1720" s="79" t="str">
        <f>IF(B1720="Code",1+MAX(A$5:A1714),"")</f>
        <v/>
      </c>
      <c r="B1720" s="99"/>
      <c r="C1720" s="99"/>
      <c r="D1720" s="99"/>
      <c r="E1720" s="100"/>
      <c r="F1720" s="101"/>
      <c r="G1720" s="99" t="s">
        <v>259</v>
      </c>
      <c r="H1720" s="102">
        <f>B1710</f>
        <v>1501211</v>
      </c>
      <c r="I1720" s="111"/>
      <c r="J1720" s="100" t="s">
        <v>317</v>
      </c>
      <c r="K1720" s="100"/>
      <c r="L1720" s="100"/>
      <c r="M1720" s="100"/>
    </row>
    <row r="1721" spans="1:13" ht="14.25" thickBot="1">
      <c r="A1721" s="79">
        <f>IF(B1721="Code",1+MAX(A$5:A1720),"")</f>
        <v>144</v>
      </c>
      <c r="B1721" s="80" t="s">
        <v>254</v>
      </c>
      <c r="C1721" s="80"/>
      <c r="D1721" s="81" t="s">
        <v>255</v>
      </c>
      <c r="E1721" s="193"/>
      <c r="F1721" s="81" t="s">
        <v>256</v>
      </c>
      <c r="G1721" s="81" t="s">
        <v>257</v>
      </c>
      <c r="H1721" s="82" t="s">
        <v>253</v>
      </c>
      <c r="I1721" s="82" t="s">
        <v>258</v>
      </c>
      <c r="J1721" s="82" t="s">
        <v>316</v>
      </c>
      <c r="K1721" s="83"/>
      <c r="L1721" s="84" t="str">
        <f>IF(AND(ISNUMBER(I1732),ISNUMBER(H1732)),"OK","")</f>
        <v/>
      </c>
      <c r="M1721" s="194"/>
    </row>
    <row r="1722" spans="1:13">
      <c r="A1722" s="79" t="str">
        <f>IF(B1722="Code",1+MAX(A$5:A1721),"")</f>
        <v/>
      </c>
      <c r="B1722" s="87">
        <f>VLOOKUP(A1721,BasicHeadings,2,0)</f>
        <v>1501212</v>
      </c>
      <c r="C1722" s="88"/>
      <c r="D1722" s="87" t="str">
        <f>VLOOKUP(B1722,Step1EN,2,0)</f>
        <v>Other road transport</v>
      </c>
      <c r="E1722" s="83">
        <v>1</v>
      </c>
      <c r="F1722" s="16" t="str">
        <f>"Expenditure Value for "&amp;LatestYear</f>
        <v>Expenditure Value for 2009</v>
      </c>
      <c r="G1722" s="16" t="s">
        <v>331</v>
      </c>
      <c r="H1722" s="17">
        <f>LatestYear</f>
        <v>2009</v>
      </c>
      <c r="I1722" s="17">
        <f>VLOOKUP(B1722,LastYearEstimates,3,0)</f>
        <v>0</v>
      </c>
      <c r="J1722" s="17" t="str">
        <f>Currency_Unit</f>
        <v>Ficty</v>
      </c>
      <c r="K1722" s="83"/>
      <c r="L1722" s="89"/>
      <c r="M1722" s="16"/>
    </row>
    <row r="1723" spans="1:13">
      <c r="A1723" s="79" t="str">
        <f>IF(B1723="Code",1+MAX(A$5:A1722),"")</f>
        <v/>
      </c>
      <c r="B1723" s="90"/>
      <c r="C1723" s="91" t="s">
        <v>307</v>
      </c>
      <c r="D1723" s="90"/>
      <c r="E1723" s="83">
        <v>2</v>
      </c>
      <c r="F1723" s="16"/>
      <c r="G1723" s="16"/>
      <c r="H1723" s="17"/>
      <c r="I1723" s="17"/>
      <c r="J1723" s="17" t="s">
        <v>317</v>
      </c>
      <c r="K1723" s="83"/>
      <c r="L1723" s="89"/>
      <c r="M1723" s="16"/>
    </row>
    <row r="1724" spans="1:13" ht="13.5" customHeight="1">
      <c r="A1724" s="79" t="str">
        <f>IF(B1724="Code",1+MAX(A$5:A1723),"")</f>
        <v/>
      </c>
      <c r="B1724" s="92"/>
      <c r="C1724" s="211" t="s">
        <v>356</v>
      </c>
      <c r="D1724" s="212"/>
      <c r="E1724" s="83">
        <v>3</v>
      </c>
      <c r="F1724" s="16"/>
      <c r="G1724" s="16"/>
      <c r="H1724" s="17"/>
      <c r="I1724" s="18"/>
      <c r="J1724" s="17" t="s">
        <v>317</v>
      </c>
      <c r="K1724" s="83"/>
      <c r="L1724" s="89"/>
      <c r="M1724" s="16"/>
    </row>
    <row r="1725" spans="1:13">
      <c r="A1725" s="79" t="str">
        <f>IF(B1725="Code",1+MAX(A$5:A1724),"")</f>
        <v/>
      </c>
      <c r="B1725" s="93"/>
      <c r="C1725" s="213"/>
      <c r="D1725" s="214"/>
      <c r="E1725" s="83">
        <v>4</v>
      </c>
      <c r="F1725" s="16"/>
      <c r="G1725" s="16"/>
      <c r="H1725" s="17"/>
      <c r="I1725" s="17"/>
      <c r="J1725" s="17" t="s">
        <v>317</v>
      </c>
      <c r="K1725" s="83"/>
      <c r="L1725" s="89"/>
      <c r="M1725" s="16"/>
    </row>
    <row r="1726" spans="1:13">
      <c r="A1726" s="79" t="str">
        <f>IF(B1726="Code",1+MAX(A$5:A1725),"")</f>
        <v/>
      </c>
      <c r="B1726" s="95" t="s">
        <v>355</v>
      </c>
      <c r="C1726" s="109"/>
      <c r="D1726" s="96" t="str">
        <f>IF(ISNUMBER(C1726),VLOOKUP(C1726,Approaches,2,0),"")</f>
        <v/>
      </c>
      <c r="E1726" s="83">
        <v>5</v>
      </c>
      <c r="F1726" s="16"/>
      <c r="G1726" s="17"/>
      <c r="H1726" s="110"/>
      <c r="I1726" s="19"/>
      <c r="J1726" s="17" t="s">
        <v>317</v>
      </c>
      <c r="K1726" s="94"/>
      <c r="L1726" s="89"/>
      <c r="M1726" s="16"/>
    </row>
    <row r="1727" spans="1:13">
      <c r="B1727" s="95" t="s">
        <v>355</v>
      </c>
      <c r="C1727" s="109"/>
      <c r="D1727" s="93" t="str">
        <f>IF(ISNUMBER(C1727),VLOOKUP(C1727,Approaches,2,0),"")</f>
        <v/>
      </c>
      <c r="E1727" s="83">
        <v>6</v>
      </c>
      <c r="F1727" s="16"/>
      <c r="G1727" s="17"/>
      <c r="H1727" s="110"/>
      <c r="I1727" s="19"/>
      <c r="J1727" s="17"/>
      <c r="K1727" s="94"/>
      <c r="L1727" s="89"/>
      <c r="M1727" s="16"/>
    </row>
    <row r="1728" spans="1:13">
      <c r="B1728" s="95" t="s">
        <v>355</v>
      </c>
      <c r="C1728" s="109"/>
      <c r="D1728" s="93" t="str">
        <f>IF(ISNUMBER(C1728),VLOOKUP(C1728,Approaches,2,0),"")</f>
        <v/>
      </c>
      <c r="E1728" s="83">
        <v>7</v>
      </c>
      <c r="F1728" s="16"/>
      <c r="G1728" s="17"/>
      <c r="H1728" s="110"/>
      <c r="I1728" s="19"/>
      <c r="J1728" s="17"/>
      <c r="K1728" s="94"/>
      <c r="L1728" s="89"/>
      <c r="M1728" s="16"/>
    </row>
    <row r="1729" spans="1:13">
      <c r="B1729" s="95" t="s">
        <v>355</v>
      </c>
      <c r="C1729" s="109"/>
      <c r="D1729" s="93" t="str">
        <f>IF(ISNUMBER(C1729),VLOOKUP(C1729,Approaches,2,0),"")</f>
        <v/>
      </c>
      <c r="E1729" s="83">
        <v>8</v>
      </c>
      <c r="F1729" s="16"/>
      <c r="G1729" s="17"/>
      <c r="H1729" s="110"/>
      <c r="I1729" s="19"/>
      <c r="J1729" s="17"/>
      <c r="K1729" s="94"/>
      <c r="L1729" s="89"/>
      <c r="M1729" s="16"/>
    </row>
    <row r="1730" spans="1:13">
      <c r="B1730" s="95" t="s">
        <v>355</v>
      </c>
      <c r="C1730" s="109"/>
      <c r="D1730" s="97" t="str">
        <f>IF(ISNUMBER(C1730),VLOOKUP(C1730,Approaches,2,0),"")</f>
        <v/>
      </c>
      <c r="E1730" s="83">
        <v>9</v>
      </c>
      <c r="F1730" s="16"/>
      <c r="G1730" s="17"/>
      <c r="H1730" s="110"/>
      <c r="I1730" s="19"/>
      <c r="J1730" s="17"/>
      <c r="K1730" s="94"/>
      <c r="L1730" s="89"/>
      <c r="M1730" s="16"/>
    </row>
    <row r="1731" spans="1:13" ht="14.25" thickBot="1">
      <c r="B1731" s="98"/>
      <c r="C1731" s="98"/>
      <c r="D1731" s="93"/>
      <c r="E1731" s="83">
        <v>10</v>
      </c>
      <c r="F1731" s="16"/>
      <c r="G1731" s="17"/>
      <c r="H1731" s="110"/>
      <c r="I1731" s="20"/>
      <c r="J1731" s="17"/>
      <c r="K1731" s="94"/>
      <c r="L1731" s="89"/>
      <c r="M1731" s="16"/>
    </row>
    <row r="1732" spans="1:13" ht="14.25" thickBot="1">
      <c r="A1732" s="79" t="str">
        <f>IF(B1732="Code",1+MAX(A$5:A1726),"")</f>
        <v/>
      </c>
      <c r="B1732" s="99"/>
      <c r="C1732" s="99"/>
      <c r="D1732" s="99"/>
      <c r="E1732" s="100"/>
      <c r="F1732" s="101"/>
      <c r="G1732" s="99" t="s">
        <v>259</v>
      </c>
      <c r="H1732" s="102">
        <f>B1722</f>
        <v>1501212</v>
      </c>
      <c r="I1732" s="111"/>
      <c r="J1732" s="100" t="s">
        <v>317</v>
      </c>
      <c r="K1732" s="100"/>
      <c r="L1732" s="100"/>
      <c r="M1732" s="100"/>
    </row>
    <row r="1733" spans="1:13" ht="14.25" thickBot="1">
      <c r="A1733" s="79">
        <f>IF(B1733="Code",1+MAX(A$5:A1732),"")</f>
        <v>145</v>
      </c>
      <c r="B1733" s="80" t="s">
        <v>254</v>
      </c>
      <c r="C1733" s="80"/>
      <c r="D1733" s="81" t="s">
        <v>255</v>
      </c>
      <c r="E1733" s="193"/>
      <c r="F1733" s="81" t="s">
        <v>256</v>
      </c>
      <c r="G1733" s="81" t="s">
        <v>257</v>
      </c>
      <c r="H1733" s="82" t="s">
        <v>253</v>
      </c>
      <c r="I1733" s="82" t="s">
        <v>258</v>
      </c>
      <c r="J1733" s="82" t="s">
        <v>316</v>
      </c>
      <c r="K1733" s="83"/>
      <c r="L1733" s="84" t="str">
        <f>IF(AND(ISNUMBER(I1744),ISNUMBER(H1744)),"OK","")</f>
        <v/>
      </c>
      <c r="M1733" s="194"/>
    </row>
    <row r="1734" spans="1:13">
      <c r="A1734" s="79" t="str">
        <f>IF(B1734="Code",1+MAX(A$5:A1733),"")</f>
        <v/>
      </c>
      <c r="B1734" s="87">
        <f>VLOOKUP(A1733,BasicHeadings,2,0)</f>
        <v>1501221</v>
      </c>
      <c r="C1734" s="88"/>
      <c r="D1734" s="87" t="str">
        <f>VLOOKUP(B1734,Step1EN,2,0)</f>
        <v>Other transport equipment</v>
      </c>
      <c r="E1734" s="83">
        <v>1</v>
      </c>
      <c r="F1734" s="16" t="str">
        <f>"Expenditure Value for "&amp;LatestYear</f>
        <v>Expenditure Value for 2009</v>
      </c>
      <c r="G1734" s="16" t="s">
        <v>331</v>
      </c>
      <c r="H1734" s="17">
        <f>LatestYear</f>
        <v>2009</v>
      </c>
      <c r="I1734" s="17">
        <f>VLOOKUP(B1734,LastYearEstimates,3,0)</f>
        <v>0</v>
      </c>
      <c r="J1734" s="17" t="str">
        <f>Currency_Unit</f>
        <v>Ficty</v>
      </c>
      <c r="K1734" s="83"/>
      <c r="L1734" s="89"/>
      <c r="M1734" s="16"/>
    </row>
    <row r="1735" spans="1:13">
      <c r="A1735" s="79" t="str">
        <f>IF(B1735="Code",1+MAX(A$5:A1734),"")</f>
        <v/>
      </c>
      <c r="B1735" s="90"/>
      <c r="C1735" s="91" t="s">
        <v>307</v>
      </c>
      <c r="D1735" s="90"/>
      <c r="E1735" s="83">
        <v>2</v>
      </c>
      <c r="F1735" s="16"/>
      <c r="G1735" s="16"/>
      <c r="H1735" s="17"/>
      <c r="I1735" s="17"/>
      <c r="J1735" s="17" t="s">
        <v>317</v>
      </c>
      <c r="K1735" s="83"/>
      <c r="L1735" s="89"/>
      <c r="M1735" s="16"/>
    </row>
    <row r="1736" spans="1:13" ht="13.5" customHeight="1">
      <c r="A1736" s="79" t="str">
        <f>IF(B1736="Code",1+MAX(A$5:A1735),"")</f>
        <v/>
      </c>
      <c r="B1736" s="92"/>
      <c r="C1736" s="211" t="s">
        <v>356</v>
      </c>
      <c r="D1736" s="212"/>
      <c r="E1736" s="83">
        <v>3</v>
      </c>
      <c r="F1736" s="16"/>
      <c r="G1736" s="16"/>
      <c r="H1736" s="17"/>
      <c r="I1736" s="18"/>
      <c r="J1736" s="17" t="s">
        <v>317</v>
      </c>
      <c r="K1736" s="83"/>
      <c r="L1736" s="89"/>
      <c r="M1736" s="16"/>
    </row>
    <row r="1737" spans="1:13">
      <c r="A1737" s="79" t="str">
        <f>IF(B1737="Code",1+MAX(A$5:A1736),"")</f>
        <v/>
      </c>
      <c r="B1737" s="93"/>
      <c r="C1737" s="213"/>
      <c r="D1737" s="214"/>
      <c r="E1737" s="83">
        <v>4</v>
      </c>
      <c r="F1737" s="16"/>
      <c r="G1737" s="16"/>
      <c r="H1737" s="17"/>
      <c r="I1737" s="17"/>
      <c r="J1737" s="17" t="s">
        <v>317</v>
      </c>
      <c r="K1737" s="83"/>
      <c r="L1737" s="89"/>
      <c r="M1737" s="16"/>
    </row>
    <row r="1738" spans="1:13">
      <c r="A1738" s="79" t="str">
        <f>IF(B1738="Code",1+MAX(A$5:A1737),"")</f>
        <v/>
      </c>
      <c r="B1738" s="95" t="s">
        <v>355</v>
      </c>
      <c r="C1738" s="109"/>
      <c r="D1738" s="96" t="str">
        <f>IF(ISNUMBER(C1738),VLOOKUP(C1738,Approaches,2,0),"")</f>
        <v/>
      </c>
      <c r="E1738" s="83">
        <v>5</v>
      </c>
      <c r="F1738" s="16"/>
      <c r="G1738" s="17"/>
      <c r="H1738" s="110"/>
      <c r="I1738" s="19"/>
      <c r="J1738" s="17" t="s">
        <v>317</v>
      </c>
      <c r="K1738" s="94"/>
      <c r="L1738" s="89"/>
      <c r="M1738" s="16"/>
    </row>
    <row r="1739" spans="1:13">
      <c r="B1739" s="95" t="s">
        <v>355</v>
      </c>
      <c r="C1739" s="109"/>
      <c r="D1739" s="93" t="str">
        <f>IF(ISNUMBER(C1739),VLOOKUP(C1739,Approaches,2,0),"")</f>
        <v/>
      </c>
      <c r="E1739" s="83">
        <v>6</v>
      </c>
      <c r="F1739" s="16"/>
      <c r="G1739" s="17"/>
      <c r="H1739" s="110"/>
      <c r="I1739" s="19"/>
      <c r="J1739" s="17"/>
      <c r="K1739" s="94"/>
      <c r="L1739" s="89"/>
      <c r="M1739" s="16"/>
    </row>
    <row r="1740" spans="1:13">
      <c r="B1740" s="95" t="s">
        <v>355</v>
      </c>
      <c r="C1740" s="109"/>
      <c r="D1740" s="93" t="str">
        <f>IF(ISNUMBER(C1740),VLOOKUP(C1740,Approaches,2,0),"")</f>
        <v/>
      </c>
      <c r="E1740" s="83">
        <v>7</v>
      </c>
      <c r="F1740" s="16"/>
      <c r="G1740" s="17"/>
      <c r="H1740" s="110"/>
      <c r="I1740" s="19"/>
      <c r="J1740" s="17"/>
      <c r="K1740" s="94"/>
      <c r="L1740" s="89"/>
      <c r="M1740" s="16"/>
    </row>
    <row r="1741" spans="1:13">
      <c r="B1741" s="95" t="s">
        <v>355</v>
      </c>
      <c r="C1741" s="109"/>
      <c r="D1741" s="93" t="str">
        <f>IF(ISNUMBER(C1741),VLOOKUP(C1741,Approaches,2,0),"")</f>
        <v/>
      </c>
      <c r="E1741" s="83">
        <v>8</v>
      </c>
      <c r="F1741" s="16"/>
      <c r="G1741" s="17"/>
      <c r="H1741" s="110"/>
      <c r="I1741" s="19"/>
      <c r="J1741" s="17"/>
      <c r="K1741" s="94"/>
      <c r="L1741" s="89"/>
      <c r="M1741" s="16"/>
    </row>
    <row r="1742" spans="1:13">
      <c r="B1742" s="95" t="s">
        <v>355</v>
      </c>
      <c r="C1742" s="109"/>
      <c r="D1742" s="97" t="str">
        <f>IF(ISNUMBER(C1742),VLOOKUP(C1742,Approaches,2,0),"")</f>
        <v/>
      </c>
      <c r="E1742" s="83">
        <v>9</v>
      </c>
      <c r="F1742" s="16"/>
      <c r="G1742" s="17"/>
      <c r="H1742" s="110"/>
      <c r="I1742" s="19"/>
      <c r="J1742" s="17"/>
      <c r="K1742" s="94"/>
      <c r="L1742" s="89"/>
      <c r="M1742" s="16"/>
    </row>
    <row r="1743" spans="1:13" ht="14.25" thickBot="1">
      <c r="B1743" s="98"/>
      <c r="C1743" s="98"/>
      <c r="D1743" s="93"/>
      <c r="E1743" s="83">
        <v>10</v>
      </c>
      <c r="F1743" s="16"/>
      <c r="G1743" s="17"/>
      <c r="H1743" s="110"/>
      <c r="I1743" s="20"/>
      <c r="J1743" s="17"/>
      <c r="K1743" s="94"/>
      <c r="L1743" s="89"/>
      <c r="M1743" s="16"/>
    </row>
    <row r="1744" spans="1:13" ht="14.25" thickBot="1">
      <c r="A1744" s="79" t="str">
        <f>IF(B1744="Code",1+MAX(A$5:A1738),"")</f>
        <v/>
      </c>
      <c r="B1744" s="99"/>
      <c r="C1744" s="99"/>
      <c r="D1744" s="99"/>
      <c r="E1744" s="100"/>
      <c r="F1744" s="101"/>
      <c r="G1744" s="99" t="s">
        <v>259</v>
      </c>
      <c r="H1744" s="102">
        <f>B1734</f>
        <v>1501221</v>
      </c>
      <c r="I1744" s="111"/>
      <c r="J1744" s="100" t="s">
        <v>317</v>
      </c>
      <c r="K1744" s="100"/>
      <c r="L1744" s="100"/>
      <c r="M1744" s="100"/>
    </row>
    <row r="1745" spans="1:13" ht="14.25" thickBot="1">
      <c r="A1745" s="79">
        <f>IF(B1745="Code",1+MAX(A$5:A1744),"")</f>
        <v>146</v>
      </c>
      <c r="B1745" s="80" t="s">
        <v>254</v>
      </c>
      <c r="C1745" s="80"/>
      <c r="D1745" s="81" t="s">
        <v>255</v>
      </c>
      <c r="E1745" s="193"/>
      <c r="F1745" s="81" t="s">
        <v>256</v>
      </c>
      <c r="G1745" s="81" t="s">
        <v>257</v>
      </c>
      <c r="H1745" s="82" t="s">
        <v>253</v>
      </c>
      <c r="I1745" s="82" t="s">
        <v>258</v>
      </c>
      <c r="J1745" s="82" t="s">
        <v>316</v>
      </c>
      <c r="K1745" s="83"/>
      <c r="L1745" s="84" t="str">
        <f>IF(AND(ISNUMBER(I1756),ISNUMBER(H1756)),"OK","")</f>
        <v/>
      </c>
      <c r="M1745" s="194"/>
    </row>
    <row r="1746" spans="1:13">
      <c r="A1746" s="79" t="str">
        <f>IF(B1746="Code",1+MAX(A$5:A1745),"")</f>
        <v/>
      </c>
      <c r="B1746" s="87">
        <f>VLOOKUP(A1745,BasicHeadings,2,0)</f>
        <v>1502111</v>
      </c>
      <c r="C1746" s="88"/>
      <c r="D1746" s="87" t="str">
        <f>VLOOKUP(B1746,Step1EN,2,0)</f>
        <v>Residential buildings</v>
      </c>
      <c r="E1746" s="83">
        <v>1</v>
      </c>
      <c r="F1746" s="16" t="str">
        <f>"Expenditure Value for "&amp;LatestYear</f>
        <v>Expenditure Value for 2009</v>
      </c>
      <c r="G1746" s="16" t="s">
        <v>331</v>
      </c>
      <c r="H1746" s="17">
        <f>LatestYear</f>
        <v>2009</v>
      </c>
      <c r="I1746" s="17">
        <f>VLOOKUP(B1746,LastYearEstimates,3,0)</f>
        <v>0</v>
      </c>
      <c r="J1746" s="17" t="str">
        <f>Currency_Unit</f>
        <v>Ficty</v>
      </c>
      <c r="K1746" s="83"/>
      <c r="L1746" s="89"/>
      <c r="M1746" s="16"/>
    </row>
    <row r="1747" spans="1:13">
      <c r="A1747" s="79" t="str">
        <f>IF(B1747="Code",1+MAX(A$5:A1746),"")</f>
        <v/>
      </c>
      <c r="B1747" s="90"/>
      <c r="C1747" s="91" t="s">
        <v>307</v>
      </c>
      <c r="D1747" s="90"/>
      <c r="E1747" s="83">
        <v>2</v>
      </c>
      <c r="F1747" s="16"/>
      <c r="G1747" s="16"/>
      <c r="H1747" s="17"/>
      <c r="I1747" s="17"/>
      <c r="J1747" s="17" t="s">
        <v>317</v>
      </c>
      <c r="K1747" s="83"/>
      <c r="L1747" s="89"/>
      <c r="M1747" s="16"/>
    </row>
    <row r="1748" spans="1:13" ht="13.5" customHeight="1">
      <c r="A1748" s="79" t="str">
        <f>IF(B1748="Code",1+MAX(A$5:A1747),"")</f>
        <v/>
      </c>
      <c r="B1748" s="92"/>
      <c r="C1748" s="211" t="s">
        <v>356</v>
      </c>
      <c r="D1748" s="212"/>
      <c r="E1748" s="83">
        <v>3</v>
      </c>
      <c r="F1748" s="16"/>
      <c r="G1748" s="16"/>
      <c r="H1748" s="17"/>
      <c r="I1748" s="18"/>
      <c r="J1748" s="17" t="s">
        <v>317</v>
      </c>
      <c r="K1748" s="83"/>
      <c r="L1748" s="89"/>
      <c r="M1748" s="16"/>
    </row>
    <row r="1749" spans="1:13">
      <c r="A1749" s="79" t="str">
        <f>IF(B1749="Code",1+MAX(A$5:A1748),"")</f>
        <v/>
      </c>
      <c r="B1749" s="93"/>
      <c r="C1749" s="213"/>
      <c r="D1749" s="214"/>
      <c r="E1749" s="83">
        <v>4</v>
      </c>
      <c r="F1749" s="16"/>
      <c r="G1749" s="16"/>
      <c r="H1749" s="17"/>
      <c r="I1749" s="17"/>
      <c r="J1749" s="17" t="s">
        <v>317</v>
      </c>
      <c r="K1749" s="83"/>
      <c r="L1749" s="89"/>
      <c r="M1749" s="16"/>
    </row>
    <row r="1750" spans="1:13">
      <c r="A1750" s="79" t="str">
        <f>IF(B1750="Code",1+MAX(A$5:A1749),"")</f>
        <v/>
      </c>
      <c r="B1750" s="95" t="s">
        <v>355</v>
      </c>
      <c r="C1750" s="109"/>
      <c r="D1750" s="96" t="str">
        <f>IF(ISNUMBER(C1750),VLOOKUP(C1750,Approaches,2,0),"")</f>
        <v/>
      </c>
      <c r="E1750" s="83">
        <v>5</v>
      </c>
      <c r="F1750" s="16"/>
      <c r="G1750" s="17"/>
      <c r="H1750" s="110"/>
      <c r="I1750" s="19"/>
      <c r="J1750" s="17" t="s">
        <v>317</v>
      </c>
      <c r="K1750" s="94"/>
      <c r="L1750" s="89"/>
      <c r="M1750" s="16"/>
    </row>
    <row r="1751" spans="1:13">
      <c r="B1751" s="95" t="s">
        <v>355</v>
      </c>
      <c r="C1751" s="109"/>
      <c r="D1751" s="93" t="str">
        <f>IF(ISNUMBER(C1751),VLOOKUP(C1751,Approaches,2,0),"")</f>
        <v/>
      </c>
      <c r="E1751" s="83">
        <v>6</v>
      </c>
      <c r="F1751" s="16"/>
      <c r="G1751" s="17"/>
      <c r="H1751" s="110"/>
      <c r="I1751" s="19"/>
      <c r="J1751" s="17"/>
      <c r="K1751" s="94"/>
      <c r="L1751" s="89"/>
      <c r="M1751" s="16"/>
    </row>
    <row r="1752" spans="1:13">
      <c r="B1752" s="95" t="s">
        <v>355</v>
      </c>
      <c r="C1752" s="109"/>
      <c r="D1752" s="93" t="str">
        <f>IF(ISNUMBER(C1752),VLOOKUP(C1752,Approaches,2,0),"")</f>
        <v/>
      </c>
      <c r="E1752" s="83">
        <v>7</v>
      </c>
      <c r="F1752" s="16"/>
      <c r="G1752" s="17"/>
      <c r="H1752" s="110"/>
      <c r="I1752" s="19"/>
      <c r="J1752" s="17"/>
      <c r="K1752" s="94"/>
      <c r="L1752" s="89"/>
      <c r="M1752" s="16"/>
    </row>
    <row r="1753" spans="1:13">
      <c r="B1753" s="95" t="s">
        <v>355</v>
      </c>
      <c r="C1753" s="109"/>
      <c r="D1753" s="93" t="str">
        <f>IF(ISNUMBER(C1753),VLOOKUP(C1753,Approaches,2,0),"")</f>
        <v/>
      </c>
      <c r="E1753" s="83">
        <v>8</v>
      </c>
      <c r="F1753" s="16"/>
      <c r="G1753" s="17"/>
      <c r="H1753" s="110"/>
      <c r="I1753" s="19"/>
      <c r="J1753" s="17"/>
      <c r="K1753" s="94"/>
      <c r="L1753" s="89"/>
      <c r="M1753" s="16"/>
    </row>
    <row r="1754" spans="1:13">
      <c r="B1754" s="95" t="s">
        <v>355</v>
      </c>
      <c r="C1754" s="109"/>
      <c r="D1754" s="97" t="str">
        <f>IF(ISNUMBER(C1754),VLOOKUP(C1754,Approaches,2,0),"")</f>
        <v/>
      </c>
      <c r="E1754" s="83">
        <v>9</v>
      </c>
      <c r="F1754" s="16"/>
      <c r="G1754" s="17"/>
      <c r="H1754" s="110"/>
      <c r="I1754" s="19"/>
      <c r="J1754" s="17"/>
      <c r="K1754" s="94"/>
      <c r="L1754" s="89"/>
      <c r="M1754" s="16"/>
    </row>
    <row r="1755" spans="1:13" ht="14.25" thickBot="1">
      <c r="B1755" s="98"/>
      <c r="C1755" s="98"/>
      <c r="D1755" s="93"/>
      <c r="E1755" s="83">
        <v>10</v>
      </c>
      <c r="F1755" s="16"/>
      <c r="G1755" s="17"/>
      <c r="H1755" s="110"/>
      <c r="I1755" s="20"/>
      <c r="J1755" s="17"/>
      <c r="K1755" s="94"/>
      <c r="L1755" s="89"/>
      <c r="M1755" s="16"/>
    </row>
    <row r="1756" spans="1:13" ht="14.25" thickBot="1">
      <c r="A1756" s="79" t="str">
        <f>IF(B1756="Code",1+MAX(A$5:A1750),"")</f>
        <v/>
      </c>
      <c r="B1756" s="99"/>
      <c r="C1756" s="99"/>
      <c r="D1756" s="99"/>
      <c r="E1756" s="100"/>
      <c r="F1756" s="101"/>
      <c r="G1756" s="99" t="s">
        <v>259</v>
      </c>
      <c r="H1756" s="102">
        <f>B1746</f>
        <v>1502111</v>
      </c>
      <c r="I1756" s="111"/>
      <c r="J1756" s="100" t="s">
        <v>317</v>
      </c>
      <c r="K1756" s="100"/>
      <c r="L1756" s="100"/>
      <c r="M1756" s="100"/>
    </row>
    <row r="1757" spans="1:13" ht="14.25" thickBot="1">
      <c r="A1757" s="79">
        <f>IF(B1757="Code",1+MAX(A$5:A1756),"")</f>
        <v>147</v>
      </c>
      <c r="B1757" s="80" t="s">
        <v>254</v>
      </c>
      <c r="C1757" s="80"/>
      <c r="D1757" s="81" t="s">
        <v>255</v>
      </c>
      <c r="E1757" s="193"/>
      <c r="F1757" s="81" t="s">
        <v>256</v>
      </c>
      <c r="G1757" s="81" t="s">
        <v>257</v>
      </c>
      <c r="H1757" s="82" t="s">
        <v>253</v>
      </c>
      <c r="I1757" s="82" t="s">
        <v>258</v>
      </c>
      <c r="J1757" s="82" t="s">
        <v>316</v>
      </c>
      <c r="K1757" s="83"/>
      <c r="L1757" s="84" t="str">
        <f>IF(AND(ISNUMBER(I1768),ISNUMBER(H1768)),"OK","")</f>
        <v/>
      </c>
      <c r="M1757" s="194"/>
    </row>
    <row r="1758" spans="1:13">
      <c r="A1758" s="79" t="str">
        <f>IF(B1758="Code",1+MAX(A$5:A1757),"")</f>
        <v/>
      </c>
      <c r="B1758" s="87">
        <f>VLOOKUP(A1757,BasicHeadings,2,0)</f>
        <v>1502211</v>
      </c>
      <c r="C1758" s="88"/>
      <c r="D1758" s="87" t="str">
        <f>VLOOKUP(B1758,Step1EN,2,0)</f>
        <v>Non-residential buildings</v>
      </c>
      <c r="E1758" s="83">
        <v>1</v>
      </c>
      <c r="F1758" s="16" t="str">
        <f>"Expenditure Value for "&amp;LatestYear</f>
        <v>Expenditure Value for 2009</v>
      </c>
      <c r="G1758" s="16" t="s">
        <v>331</v>
      </c>
      <c r="H1758" s="17">
        <f>LatestYear</f>
        <v>2009</v>
      </c>
      <c r="I1758" s="17">
        <f>VLOOKUP(B1758,LastYearEstimates,3,0)</f>
        <v>0</v>
      </c>
      <c r="J1758" s="17" t="str">
        <f>Currency_Unit</f>
        <v>Ficty</v>
      </c>
      <c r="K1758" s="83"/>
      <c r="L1758" s="89"/>
      <c r="M1758" s="16"/>
    </row>
    <row r="1759" spans="1:13">
      <c r="A1759" s="79" t="str">
        <f>IF(B1759="Code",1+MAX(A$5:A1758),"")</f>
        <v/>
      </c>
      <c r="B1759" s="90"/>
      <c r="C1759" s="91" t="s">
        <v>307</v>
      </c>
      <c r="D1759" s="90"/>
      <c r="E1759" s="83">
        <v>2</v>
      </c>
      <c r="F1759" s="16"/>
      <c r="G1759" s="16"/>
      <c r="H1759" s="17"/>
      <c r="I1759" s="17"/>
      <c r="J1759" s="17" t="s">
        <v>317</v>
      </c>
      <c r="K1759" s="83"/>
      <c r="L1759" s="89"/>
      <c r="M1759" s="16"/>
    </row>
    <row r="1760" spans="1:13" ht="13.5" customHeight="1">
      <c r="A1760" s="79" t="str">
        <f>IF(B1760="Code",1+MAX(A$5:A1759),"")</f>
        <v/>
      </c>
      <c r="B1760" s="92"/>
      <c r="C1760" s="211" t="s">
        <v>356</v>
      </c>
      <c r="D1760" s="212"/>
      <c r="E1760" s="83">
        <v>3</v>
      </c>
      <c r="F1760" s="16"/>
      <c r="G1760" s="16"/>
      <c r="H1760" s="17"/>
      <c r="I1760" s="18"/>
      <c r="J1760" s="17" t="s">
        <v>317</v>
      </c>
      <c r="K1760" s="83"/>
      <c r="L1760" s="89"/>
      <c r="M1760" s="16"/>
    </row>
    <row r="1761" spans="1:13">
      <c r="A1761" s="79" t="str">
        <f>IF(B1761="Code",1+MAX(A$5:A1760),"")</f>
        <v/>
      </c>
      <c r="B1761" s="93"/>
      <c r="C1761" s="213"/>
      <c r="D1761" s="214"/>
      <c r="E1761" s="83">
        <v>4</v>
      </c>
      <c r="F1761" s="16"/>
      <c r="G1761" s="16"/>
      <c r="H1761" s="17"/>
      <c r="I1761" s="17"/>
      <c r="J1761" s="17" t="s">
        <v>317</v>
      </c>
      <c r="K1761" s="83"/>
      <c r="L1761" s="89"/>
      <c r="M1761" s="16"/>
    </row>
    <row r="1762" spans="1:13">
      <c r="A1762" s="79" t="str">
        <f>IF(B1762="Code",1+MAX(A$5:A1761),"")</f>
        <v/>
      </c>
      <c r="B1762" s="95" t="s">
        <v>355</v>
      </c>
      <c r="C1762" s="109"/>
      <c r="D1762" s="96" t="str">
        <f>IF(ISNUMBER(C1762),VLOOKUP(C1762,Approaches,2,0),"")</f>
        <v/>
      </c>
      <c r="E1762" s="83">
        <v>5</v>
      </c>
      <c r="F1762" s="16"/>
      <c r="G1762" s="17"/>
      <c r="H1762" s="110"/>
      <c r="I1762" s="19"/>
      <c r="J1762" s="17" t="s">
        <v>317</v>
      </c>
      <c r="K1762" s="94"/>
      <c r="L1762" s="89"/>
      <c r="M1762" s="16"/>
    </row>
    <row r="1763" spans="1:13">
      <c r="B1763" s="95" t="s">
        <v>355</v>
      </c>
      <c r="C1763" s="109"/>
      <c r="D1763" s="93" t="str">
        <f>IF(ISNUMBER(C1763),VLOOKUP(C1763,Approaches,2,0),"")</f>
        <v/>
      </c>
      <c r="E1763" s="83">
        <v>6</v>
      </c>
      <c r="F1763" s="16"/>
      <c r="G1763" s="17"/>
      <c r="H1763" s="110"/>
      <c r="I1763" s="19"/>
      <c r="J1763" s="17"/>
      <c r="K1763" s="94"/>
      <c r="L1763" s="89"/>
      <c r="M1763" s="16"/>
    </row>
    <row r="1764" spans="1:13">
      <c r="B1764" s="95" t="s">
        <v>355</v>
      </c>
      <c r="C1764" s="109"/>
      <c r="D1764" s="93" t="str">
        <f>IF(ISNUMBER(C1764),VLOOKUP(C1764,Approaches,2,0),"")</f>
        <v/>
      </c>
      <c r="E1764" s="83">
        <v>7</v>
      </c>
      <c r="F1764" s="16"/>
      <c r="G1764" s="17"/>
      <c r="H1764" s="110"/>
      <c r="I1764" s="19"/>
      <c r="J1764" s="17"/>
      <c r="K1764" s="94"/>
      <c r="L1764" s="89"/>
      <c r="M1764" s="16"/>
    </row>
    <row r="1765" spans="1:13">
      <c r="B1765" s="95" t="s">
        <v>355</v>
      </c>
      <c r="C1765" s="109"/>
      <c r="D1765" s="93" t="str">
        <f>IF(ISNUMBER(C1765),VLOOKUP(C1765,Approaches,2,0),"")</f>
        <v/>
      </c>
      <c r="E1765" s="83">
        <v>8</v>
      </c>
      <c r="F1765" s="16"/>
      <c r="G1765" s="17"/>
      <c r="H1765" s="110"/>
      <c r="I1765" s="19"/>
      <c r="J1765" s="17"/>
      <c r="K1765" s="94"/>
      <c r="L1765" s="89"/>
      <c r="M1765" s="16"/>
    </row>
    <row r="1766" spans="1:13">
      <c r="B1766" s="95" t="s">
        <v>355</v>
      </c>
      <c r="C1766" s="109"/>
      <c r="D1766" s="97" t="str">
        <f>IF(ISNUMBER(C1766),VLOOKUP(C1766,Approaches,2,0),"")</f>
        <v/>
      </c>
      <c r="E1766" s="83">
        <v>9</v>
      </c>
      <c r="F1766" s="16"/>
      <c r="G1766" s="17"/>
      <c r="H1766" s="110"/>
      <c r="I1766" s="19"/>
      <c r="J1766" s="17"/>
      <c r="K1766" s="94"/>
      <c r="L1766" s="89"/>
      <c r="M1766" s="16"/>
    </row>
    <row r="1767" spans="1:13" ht="14.25" thickBot="1">
      <c r="B1767" s="98"/>
      <c r="C1767" s="98"/>
      <c r="D1767" s="93"/>
      <c r="E1767" s="83">
        <v>10</v>
      </c>
      <c r="F1767" s="16"/>
      <c r="G1767" s="17"/>
      <c r="H1767" s="110"/>
      <c r="I1767" s="20"/>
      <c r="J1767" s="17"/>
      <c r="K1767" s="94"/>
      <c r="L1767" s="89"/>
      <c r="M1767" s="16"/>
    </row>
    <row r="1768" spans="1:13" ht="14.25" thickBot="1">
      <c r="A1768" s="79" t="str">
        <f>IF(B1768="Code",1+MAX(A$5:A1762),"")</f>
        <v/>
      </c>
      <c r="B1768" s="99"/>
      <c r="C1768" s="99"/>
      <c r="D1768" s="99"/>
      <c r="E1768" s="100"/>
      <c r="F1768" s="101"/>
      <c r="G1768" s="99" t="s">
        <v>259</v>
      </c>
      <c r="H1768" s="102">
        <f>B1758</f>
        <v>1502211</v>
      </c>
      <c r="I1768" s="111"/>
      <c r="J1768" s="100" t="s">
        <v>317</v>
      </c>
      <c r="K1768" s="100"/>
      <c r="L1768" s="100"/>
      <c r="M1768" s="100"/>
    </row>
    <row r="1769" spans="1:13" ht="14.25" thickBot="1">
      <c r="A1769" s="79">
        <f>IF(B1769="Code",1+MAX(A$5:A1768),"")</f>
        <v>148</v>
      </c>
      <c r="B1769" s="80" t="s">
        <v>254</v>
      </c>
      <c r="C1769" s="80"/>
      <c r="D1769" s="81" t="s">
        <v>255</v>
      </c>
      <c r="E1769" s="193"/>
      <c r="F1769" s="81" t="s">
        <v>256</v>
      </c>
      <c r="G1769" s="81" t="s">
        <v>257</v>
      </c>
      <c r="H1769" s="82" t="s">
        <v>253</v>
      </c>
      <c r="I1769" s="82" t="s">
        <v>258</v>
      </c>
      <c r="J1769" s="82" t="s">
        <v>316</v>
      </c>
      <c r="K1769" s="83"/>
      <c r="L1769" s="84" t="str">
        <f>IF(AND(ISNUMBER(I1780),ISNUMBER(H1780)),"OK","")</f>
        <v/>
      </c>
      <c r="M1769" s="194"/>
    </row>
    <row r="1770" spans="1:13">
      <c r="A1770" s="79" t="str">
        <f>IF(B1770="Code",1+MAX(A$5:A1769),"")</f>
        <v/>
      </c>
      <c r="B1770" s="87">
        <f>VLOOKUP(A1769,BasicHeadings,2,0)</f>
        <v>1502311</v>
      </c>
      <c r="C1770" s="88"/>
      <c r="D1770" s="87" t="str">
        <f>VLOOKUP(B1770,Step1EN,2,0)</f>
        <v>Civil engineering works</v>
      </c>
      <c r="E1770" s="83">
        <v>1</v>
      </c>
      <c r="F1770" s="16" t="str">
        <f>"Expenditure Value for "&amp;LatestYear</f>
        <v>Expenditure Value for 2009</v>
      </c>
      <c r="G1770" s="16" t="s">
        <v>331</v>
      </c>
      <c r="H1770" s="17">
        <f>LatestYear</f>
        <v>2009</v>
      </c>
      <c r="I1770" s="17">
        <f>VLOOKUP(B1770,LastYearEstimates,3,0)</f>
        <v>0</v>
      </c>
      <c r="J1770" s="17" t="str">
        <f>Currency_Unit</f>
        <v>Ficty</v>
      </c>
      <c r="K1770" s="83"/>
      <c r="L1770" s="89"/>
      <c r="M1770" s="16"/>
    </row>
    <row r="1771" spans="1:13">
      <c r="A1771" s="79" t="str">
        <f>IF(B1771="Code",1+MAX(A$5:A1770),"")</f>
        <v/>
      </c>
      <c r="B1771" s="90"/>
      <c r="C1771" s="91" t="s">
        <v>307</v>
      </c>
      <c r="D1771" s="90"/>
      <c r="E1771" s="83">
        <v>2</v>
      </c>
      <c r="F1771" s="16"/>
      <c r="G1771" s="16"/>
      <c r="H1771" s="17"/>
      <c r="I1771" s="17"/>
      <c r="J1771" s="17" t="s">
        <v>317</v>
      </c>
      <c r="K1771" s="83"/>
      <c r="L1771" s="89"/>
      <c r="M1771" s="16"/>
    </row>
    <row r="1772" spans="1:13" ht="13.5" customHeight="1">
      <c r="A1772" s="79" t="str">
        <f>IF(B1772="Code",1+MAX(A$5:A1771),"")</f>
        <v/>
      </c>
      <c r="B1772" s="92"/>
      <c r="C1772" s="211" t="s">
        <v>356</v>
      </c>
      <c r="D1772" s="212"/>
      <c r="E1772" s="83">
        <v>3</v>
      </c>
      <c r="F1772" s="16"/>
      <c r="G1772" s="16"/>
      <c r="H1772" s="17"/>
      <c r="I1772" s="18"/>
      <c r="J1772" s="17" t="s">
        <v>317</v>
      </c>
      <c r="K1772" s="83"/>
      <c r="L1772" s="89"/>
      <c r="M1772" s="16"/>
    </row>
    <row r="1773" spans="1:13">
      <c r="A1773" s="79" t="str">
        <f>IF(B1773="Code",1+MAX(A$5:A1772),"")</f>
        <v/>
      </c>
      <c r="B1773" s="93"/>
      <c r="C1773" s="213"/>
      <c r="D1773" s="214"/>
      <c r="E1773" s="83">
        <v>4</v>
      </c>
      <c r="F1773" s="16"/>
      <c r="G1773" s="16"/>
      <c r="H1773" s="17"/>
      <c r="I1773" s="17"/>
      <c r="J1773" s="17" t="s">
        <v>317</v>
      </c>
      <c r="K1773" s="83"/>
      <c r="L1773" s="89"/>
      <c r="M1773" s="16"/>
    </row>
    <row r="1774" spans="1:13">
      <c r="A1774" s="79" t="str">
        <f>IF(B1774="Code",1+MAX(A$5:A1773),"")</f>
        <v/>
      </c>
      <c r="B1774" s="95" t="s">
        <v>355</v>
      </c>
      <c r="C1774" s="109"/>
      <c r="D1774" s="96" t="str">
        <f>IF(ISNUMBER(C1774),VLOOKUP(C1774,Approaches,2,0),"")</f>
        <v/>
      </c>
      <c r="E1774" s="83">
        <v>5</v>
      </c>
      <c r="F1774" s="16"/>
      <c r="G1774" s="17"/>
      <c r="H1774" s="110"/>
      <c r="I1774" s="19"/>
      <c r="J1774" s="17" t="s">
        <v>317</v>
      </c>
      <c r="K1774" s="94"/>
      <c r="L1774" s="89"/>
      <c r="M1774" s="16"/>
    </row>
    <row r="1775" spans="1:13">
      <c r="B1775" s="95" t="s">
        <v>355</v>
      </c>
      <c r="C1775" s="109"/>
      <c r="D1775" s="93" t="str">
        <f>IF(ISNUMBER(C1775),VLOOKUP(C1775,Approaches,2,0),"")</f>
        <v/>
      </c>
      <c r="E1775" s="83">
        <v>6</v>
      </c>
      <c r="F1775" s="16"/>
      <c r="G1775" s="17"/>
      <c r="H1775" s="110"/>
      <c r="I1775" s="19"/>
      <c r="J1775" s="17"/>
      <c r="K1775" s="94"/>
      <c r="L1775" s="89"/>
      <c r="M1775" s="16"/>
    </row>
    <row r="1776" spans="1:13">
      <c r="B1776" s="95" t="s">
        <v>355</v>
      </c>
      <c r="C1776" s="109"/>
      <c r="D1776" s="93" t="str">
        <f>IF(ISNUMBER(C1776),VLOOKUP(C1776,Approaches,2,0),"")</f>
        <v/>
      </c>
      <c r="E1776" s="83">
        <v>7</v>
      </c>
      <c r="F1776" s="16"/>
      <c r="G1776" s="17"/>
      <c r="H1776" s="110"/>
      <c r="I1776" s="19"/>
      <c r="J1776" s="17"/>
      <c r="K1776" s="94"/>
      <c r="L1776" s="89"/>
      <c r="M1776" s="16"/>
    </row>
    <row r="1777" spans="1:13">
      <c r="B1777" s="95" t="s">
        <v>355</v>
      </c>
      <c r="C1777" s="109"/>
      <c r="D1777" s="93" t="str">
        <f>IF(ISNUMBER(C1777),VLOOKUP(C1777,Approaches,2,0),"")</f>
        <v/>
      </c>
      <c r="E1777" s="83">
        <v>8</v>
      </c>
      <c r="F1777" s="16"/>
      <c r="G1777" s="17"/>
      <c r="H1777" s="110"/>
      <c r="I1777" s="19"/>
      <c r="J1777" s="17"/>
      <c r="K1777" s="94"/>
      <c r="L1777" s="89"/>
      <c r="M1777" s="16"/>
    </row>
    <row r="1778" spans="1:13">
      <c r="B1778" s="95" t="s">
        <v>355</v>
      </c>
      <c r="C1778" s="109"/>
      <c r="D1778" s="97" t="str">
        <f>IF(ISNUMBER(C1778),VLOOKUP(C1778,Approaches,2,0),"")</f>
        <v/>
      </c>
      <c r="E1778" s="83">
        <v>9</v>
      </c>
      <c r="F1778" s="16"/>
      <c r="G1778" s="17"/>
      <c r="H1778" s="110"/>
      <c r="I1778" s="19"/>
      <c r="J1778" s="17"/>
      <c r="K1778" s="94"/>
      <c r="L1778" s="89"/>
      <c r="M1778" s="16"/>
    </row>
    <row r="1779" spans="1:13" ht="14.25" thickBot="1">
      <c r="B1779" s="98"/>
      <c r="C1779" s="98"/>
      <c r="D1779" s="93"/>
      <c r="E1779" s="83">
        <v>10</v>
      </c>
      <c r="F1779" s="16"/>
      <c r="G1779" s="17"/>
      <c r="H1779" s="110"/>
      <c r="I1779" s="20"/>
      <c r="J1779" s="17"/>
      <c r="K1779" s="94"/>
      <c r="L1779" s="89"/>
      <c r="M1779" s="16"/>
    </row>
    <row r="1780" spans="1:13" ht="14.25" thickBot="1">
      <c r="A1780" s="79" t="str">
        <f>IF(B1780="Code",1+MAX(A$5:A1774),"")</f>
        <v/>
      </c>
      <c r="B1780" s="99"/>
      <c r="C1780" s="99"/>
      <c r="D1780" s="99"/>
      <c r="E1780" s="100"/>
      <c r="F1780" s="101"/>
      <c r="G1780" s="99" t="s">
        <v>259</v>
      </c>
      <c r="H1780" s="102">
        <f>B1770</f>
        <v>1502311</v>
      </c>
      <c r="I1780" s="111"/>
      <c r="J1780" s="100" t="s">
        <v>317</v>
      </c>
      <c r="K1780" s="100"/>
      <c r="L1780" s="100"/>
      <c r="M1780" s="100"/>
    </row>
    <row r="1781" spans="1:13" ht="14.25" thickBot="1">
      <c r="A1781" s="79">
        <f>IF(B1781="Code",1+MAX(A$5:A1780),"")</f>
        <v>149</v>
      </c>
      <c r="B1781" s="80" t="s">
        <v>254</v>
      </c>
      <c r="C1781" s="80"/>
      <c r="D1781" s="81" t="s">
        <v>255</v>
      </c>
      <c r="E1781" s="193"/>
      <c r="F1781" s="81" t="s">
        <v>256</v>
      </c>
      <c r="G1781" s="81" t="s">
        <v>257</v>
      </c>
      <c r="H1781" s="82" t="s">
        <v>253</v>
      </c>
      <c r="I1781" s="82" t="s">
        <v>258</v>
      </c>
      <c r="J1781" s="82" t="s">
        <v>316</v>
      </c>
      <c r="K1781" s="83"/>
      <c r="L1781" s="84" t="str">
        <f>IF(AND(ISNUMBER(I1792),ISNUMBER(H1792)),"OK","")</f>
        <v/>
      </c>
      <c r="M1781" s="194"/>
    </row>
    <row r="1782" spans="1:13">
      <c r="A1782" s="79" t="str">
        <f>IF(B1782="Code",1+MAX(A$5:A1781),"")</f>
        <v/>
      </c>
      <c r="B1782" s="87">
        <f>VLOOKUP(A1781,BasicHeadings,2,0)</f>
        <v>1503111</v>
      </c>
      <c r="C1782" s="88"/>
      <c r="D1782" s="87" t="str">
        <f>VLOOKUP(B1782,Step1EN,2,0)</f>
        <v>Other products</v>
      </c>
      <c r="E1782" s="83">
        <v>1</v>
      </c>
      <c r="F1782" s="16" t="str">
        <f>"Expenditure Value for "&amp;LatestYear</f>
        <v>Expenditure Value for 2009</v>
      </c>
      <c r="G1782" s="16" t="s">
        <v>331</v>
      </c>
      <c r="H1782" s="17">
        <f>LatestYear</f>
        <v>2009</v>
      </c>
      <c r="I1782" s="17">
        <f>VLOOKUP(B1782,LastYearEstimates,3,0)</f>
        <v>0</v>
      </c>
      <c r="J1782" s="17" t="str">
        <f>Currency_Unit</f>
        <v>Ficty</v>
      </c>
      <c r="K1782" s="83"/>
      <c r="L1782" s="89"/>
      <c r="M1782" s="16"/>
    </row>
    <row r="1783" spans="1:13">
      <c r="A1783" s="79" t="str">
        <f>IF(B1783="Code",1+MAX(A$5:A1782),"")</f>
        <v/>
      </c>
      <c r="B1783" s="90"/>
      <c r="C1783" s="91" t="s">
        <v>307</v>
      </c>
      <c r="D1783" s="90"/>
      <c r="E1783" s="83">
        <v>2</v>
      </c>
      <c r="F1783" s="16"/>
      <c r="G1783" s="16"/>
      <c r="H1783" s="17"/>
      <c r="I1783" s="17"/>
      <c r="J1783" s="17" t="s">
        <v>317</v>
      </c>
      <c r="K1783" s="83"/>
      <c r="L1783" s="89"/>
      <c r="M1783" s="16"/>
    </row>
    <row r="1784" spans="1:13" ht="13.5" customHeight="1">
      <c r="A1784" s="79" t="str">
        <f>IF(B1784="Code",1+MAX(A$5:A1783),"")</f>
        <v/>
      </c>
      <c r="B1784" s="92"/>
      <c r="C1784" s="211" t="s">
        <v>356</v>
      </c>
      <c r="D1784" s="212"/>
      <c r="E1784" s="83">
        <v>3</v>
      </c>
      <c r="F1784" s="16"/>
      <c r="G1784" s="16"/>
      <c r="H1784" s="17"/>
      <c r="I1784" s="18"/>
      <c r="J1784" s="17" t="s">
        <v>317</v>
      </c>
      <c r="K1784" s="83"/>
      <c r="L1784" s="89"/>
      <c r="M1784" s="16"/>
    </row>
    <row r="1785" spans="1:13">
      <c r="A1785" s="79" t="str">
        <f>IF(B1785="Code",1+MAX(A$5:A1784),"")</f>
        <v/>
      </c>
      <c r="B1785" s="93"/>
      <c r="C1785" s="213"/>
      <c r="D1785" s="214"/>
      <c r="E1785" s="83">
        <v>4</v>
      </c>
      <c r="F1785" s="16"/>
      <c r="G1785" s="16"/>
      <c r="H1785" s="17"/>
      <c r="I1785" s="17"/>
      <c r="J1785" s="17" t="s">
        <v>317</v>
      </c>
      <c r="K1785" s="83"/>
      <c r="L1785" s="89"/>
      <c r="M1785" s="16"/>
    </row>
    <row r="1786" spans="1:13">
      <c r="A1786" s="79" t="str">
        <f>IF(B1786="Code",1+MAX(A$5:A1785),"")</f>
        <v/>
      </c>
      <c r="B1786" s="95" t="s">
        <v>355</v>
      </c>
      <c r="C1786" s="109"/>
      <c r="D1786" s="96" t="str">
        <f>IF(ISNUMBER(C1786),VLOOKUP(C1786,Approaches,2,0),"")</f>
        <v/>
      </c>
      <c r="E1786" s="83">
        <v>5</v>
      </c>
      <c r="F1786" s="16"/>
      <c r="G1786" s="17"/>
      <c r="H1786" s="110"/>
      <c r="I1786" s="19"/>
      <c r="J1786" s="17" t="s">
        <v>317</v>
      </c>
      <c r="K1786" s="94"/>
      <c r="L1786" s="89"/>
      <c r="M1786" s="16"/>
    </row>
    <row r="1787" spans="1:13">
      <c r="B1787" s="95" t="s">
        <v>355</v>
      </c>
      <c r="C1787" s="109"/>
      <c r="D1787" s="93" t="str">
        <f>IF(ISNUMBER(C1787),VLOOKUP(C1787,Approaches,2,0),"")</f>
        <v/>
      </c>
      <c r="E1787" s="83">
        <v>6</v>
      </c>
      <c r="F1787" s="16"/>
      <c r="G1787" s="17"/>
      <c r="H1787" s="110"/>
      <c r="I1787" s="19"/>
      <c r="J1787" s="17"/>
      <c r="K1787" s="94"/>
      <c r="L1787" s="89"/>
      <c r="M1787" s="16"/>
    </row>
    <row r="1788" spans="1:13">
      <c r="B1788" s="95" t="s">
        <v>355</v>
      </c>
      <c r="C1788" s="109"/>
      <c r="D1788" s="93" t="str">
        <f>IF(ISNUMBER(C1788),VLOOKUP(C1788,Approaches,2,0),"")</f>
        <v/>
      </c>
      <c r="E1788" s="83">
        <v>7</v>
      </c>
      <c r="F1788" s="16"/>
      <c r="G1788" s="17"/>
      <c r="H1788" s="110"/>
      <c r="I1788" s="19"/>
      <c r="J1788" s="17"/>
      <c r="K1788" s="94"/>
      <c r="L1788" s="89"/>
      <c r="M1788" s="16"/>
    </row>
    <row r="1789" spans="1:13">
      <c r="B1789" s="95" t="s">
        <v>355</v>
      </c>
      <c r="C1789" s="109"/>
      <c r="D1789" s="93" t="str">
        <f>IF(ISNUMBER(C1789),VLOOKUP(C1789,Approaches,2,0),"")</f>
        <v/>
      </c>
      <c r="E1789" s="83">
        <v>8</v>
      </c>
      <c r="F1789" s="16"/>
      <c r="G1789" s="17"/>
      <c r="H1789" s="110"/>
      <c r="I1789" s="19"/>
      <c r="J1789" s="17"/>
      <c r="K1789" s="94"/>
      <c r="L1789" s="89"/>
      <c r="M1789" s="16"/>
    </row>
    <row r="1790" spans="1:13">
      <c r="B1790" s="95" t="s">
        <v>355</v>
      </c>
      <c r="C1790" s="109"/>
      <c r="D1790" s="97" t="str">
        <f>IF(ISNUMBER(C1790),VLOOKUP(C1790,Approaches,2,0),"")</f>
        <v/>
      </c>
      <c r="E1790" s="83">
        <v>9</v>
      </c>
      <c r="F1790" s="16"/>
      <c r="G1790" s="17"/>
      <c r="H1790" s="110"/>
      <c r="I1790" s="19"/>
      <c r="J1790" s="17"/>
      <c r="K1790" s="94"/>
      <c r="L1790" s="89"/>
      <c r="M1790" s="16"/>
    </row>
    <row r="1791" spans="1:13" ht="14.25" thickBot="1">
      <c r="B1791" s="98"/>
      <c r="C1791" s="98"/>
      <c r="D1791" s="93"/>
      <c r="E1791" s="83">
        <v>10</v>
      </c>
      <c r="F1791" s="16"/>
      <c r="G1791" s="17"/>
      <c r="H1791" s="110"/>
      <c r="I1791" s="20"/>
      <c r="J1791" s="17"/>
      <c r="K1791" s="94"/>
      <c r="L1791" s="89"/>
      <c r="M1791" s="16"/>
    </row>
    <row r="1792" spans="1:13" ht="14.25" thickBot="1">
      <c r="A1792" s="79" t="str">
        <f>IF(B1792="Code",1+MAX(A$5:A1786),"")</f>
        <v/>
      </c>
      <c r="B1792" s="99"/>
      <c r="C1792" s="99"/>
      <c r="D1792" s="99"/>
      <c r="E1792" s="100"/>
      <c r="F1792" s="101"/>
      <c r="G1792" s="99" t="s">
        <v>259</v>
      </c>
      <c r="H1792" s="102">
        <f>B1782</f>
        <v>1503111</v>
      </c>
      <c r="I1792" s="111"/>
      <c r="J1792" s="100" t="s">
        <v>317</v>
      </c>
      <c r="K1792" s="100"/>
      <c r="L1792" s="100"/>
      <c r="M1792" s="100"/>
    </row>
    <row r="1793" spans="1:13" ht="14.25" thickBot="1">
      <c r="A1793" s="79">
        <f>IF(B1793="Code",1+MAX(A$5:A1792),"")</f>
        <v>150</v>
      </c>
      <c r="B1793" s="80" t="s">
        <v>254</v>
      </c>
      <c r="C1793" s="80"/>
      <c r="D1793" s="81" t="s">
        <v>255</v>
      </c>
      <c r="E1793" s="193"/>
      <c r="F1793" s="81" t="s">
        <v>256</v>
      </c>
      <c r="G1793" s="81" t="s">
        <v>257</v>
      </c>
      <c r="H1793" s="82" t="s">
        <v>253</v>
      </c>
      <c r="I1793" s="82" t="s">
        <v>258</v>
      </c>
      <c r="J1793" s="82" t="s">
        <v>316</v>
      </c>
      <c r="K1793" s="83"/>
      <c r="L1793" s="84" t="str">
        <f>IF(AND(ISNUMBER(I1804),ISNUMBER(H1804)),"OK","")</f>
        <v/>
      </c>
      <c r="M1793" s="194"/>
    </row>
    <row r="1794" spans="1:13">
      <c r="A1794" s="79" t="str">
        <f>IF(B1794="Code",1+MAX(A$5:A1793),"")</f>
        <v/>
      </c>
      <c r="B1794" s="87">
        <f>VLOOKUP(A1793,BasicHeadings,2,0)</f>
        <v>1601111</v>
      </c>
      <c r="C1794" s="88"/>
      <c r="D1794" s="87" t="str">
        <f>VLOOKUP(B1794,Step1EN,2,0)</f>
        <v>Opening value of inventories</v>
      </c>
      <c r="E1794" s="83">
        <v>1</v>
      </c>
      <c r="F1794" s="16" t="str">
        <f>"Expenditure Value for "&amp;LatestYear</f>
        <v>Expenditure Value for 2009</v>
      </c>
      <c r="G1794" s="16" t="s">
        <v>331</v>
      </c>
      <c r="H1794" s="17">
        <f>LatestYear</f>
        <v>2009</v>
      </c>
      <c r="I1794" s="17">
        <f>VLOOKUP(B1794,LastYearEstimates,3,0)</f>
        <v>0</v>
      </c>
      <c r="J1794" s="17" t="str">
        <f>Currency_Unit</f>
        <v>Ficty</v>
      </c>
      <c r="K1794" s="83"/>
      <c r="L1794" s="89"/>
      <c r="M1794" s="16"/>
    </row>
    <row r="1795" spans="1:13">
      <c r="A1795" s="79" t="str">
        <f>IF(B1795="Code",1+MAX(A$5:A1794),"")</f>
        <v/>
      </c>
      <c r="B1795" s="90"/>
      <c r="C1795" s="91" t="s">
        <v>307</v>
      </c>
      <c r="D1795" s="90"/>
      <c r="E1795" s="83">
        <v>2</v>
      </c>
      <c r="F1795" s="16"/>
      <c r="G1795" s="16"/>
      <c r="H1795" s="17"/>
      <c r="I1795" s="17"/>
      <c r="J1795" s="17" t="s">
        <v>317</v>
      </c>
      <c r="K1795" s="83"/>
      <c r="L1795" s="89"/>
      <c r="M1795" s="16"/>
    </row>
    <row r="1796" spans="1:13" ht="13.5" customHeight="1">
      <c r="A1796" s="79" t="str">
        <f>IF(B1796="Code",1+MAX(A$5:A1795),"")</f>
        <v/>
      </c>
      <c r="B1796" s="92"/>
      <c r="C1796" s="211" t="s">
        <v>356</v>
      </c>
      <c r="D1796" s="212"/>
      <c r="E1796" s="83">
        <v>3</v>
      </c>
      <c r="F1796" s="16"/>
      <c r="G1796" s="16"/>
      <c r="H1796" s="17"/>
      <c r="I1796" s="18"/>
      <c r="J1796" s="17" t="s">
        <v>317</v>
      </c>
      <c r="K1796" s="83"/>
      <c r="L1796" s="89"/>
      <c r="M1796" s="16"/>
    </row>
    <row r="1797" spans="1:13">
      <c r="A1797" s="79" t="str">
        <f>IF(B1797="Code",1+MAX(A$5:A1796),"")</f>
        <v/>
      </c>
      <c r="B1797" s="93"/>
      <c r="C1797" s="213"/>
      <c r="D1797" s="214"/>
      <c r="E1797" s="83">
        <v>4</v>
      </c>
      <c r="F1797" s="16"/>
      <c r="G1797" s="16"/>
      <c r="H1797" s="17"/>
      <c r="I1797" s="17"/>
      <c r="J1797" s="17" t="s">
        <v>317</v>
      </c>
      <c r="K1797" s="83"/>
      <c r="L1797" s="89"/>
      <c r="M1797" s="16"/>
    </row>
    <row r="1798" spans="1:13">
      <c r="A1798" s="79" t="str">
        <f>IF(B1798="Code",1+MAX(A$5:A1797),"")</f>
        <v/>
      </c>
      <c r="B1798" s="95" t="s">
        <v>355</v>
      </c>
      <c r="C1798" s="109"/>
      <c r="D1798" s="96" t="str">
        <f>IF(ISNUMBER(C1798),VLOOKUP(C1798,Approaches,2,0),"")</f>
        <v/>
      </c>
      <c r="E1798" s="83">
        <v>5</v>
      </c>
      <c r="F1798" s="16"/>
      <c r="G1798" s="17"/>
      <c r="H1798" s="110"/>
      <c r="I1798" s="19"/>
      <c r="J1798" s="17" t="s">
        <v>317</v>
      </c>
      <c r="K1798" s="94"/>
      <c r="L1798" s="89"/>
      <c r="M1798" s="16"/>
    </row>
    <row r="1799" spans="1:13">
      <c r="B1799" s="95" t="s">
        <v>355</v>
      </c>
      <c r="C1799" s="109"/>
      <c r="D1799" s="93" t="str">
        <f>IF(ISNUMBER(C1799),VLOOKUP(C1799,Approaches,2,0),"")</f>
        <v/>
      </c>
      <c r="E1799" s="83">
        <v>6</v>
      </c>
      <c r="F1799" s="16"/>
      <c r="G1799" s="17"/>
      <c r="H1799" s="110"/>
      <c r="I1799" s="19"/>
      <c r="J1799" s="17"/>
      <c r="K1799" s="94"/>
      <c r="L1799" s="89"/>
      <c r="M1799" s="16"/>
    </row>
    <row r="1800" spans="1:13">
      <c r="B1800" s="95" t="s">
        <v>355</v>
      </c>
      <c r="C1800" s="109"/>
      <c r="D1800" s="93" t="str">
        <f>IF(ISNUMBER(C1800),VLOOKUP(C1800,Approaches,2,0),"")</f>
        <v/>
      </c>
      <c r="E1800" s="83">
        <v>7</v>
      </c>
      <c r="F1800" s="16"/>
      <c r="G1800" s="17"/>
      <c r="H1800" s="110"/>
      <c r="I1800" s="19"/>
      <c r="J1800" s="17"/>
      <c r="K1800" s="94"/>
      <c r="L1800" s="89"/>
      <c r="M1800" s="16"/>
    </row>
    <row r="1801" spans="1:13">
      <c r="B1801" s="95" t="s">
        <v>355</v>
      </c>
      <c r="C1801" s="109"/>
      <c r="D1801" s="93" t="str">
        <f>IF(ISNUMBER(C1801),VLOOKUP(C1801,Approaches,2,0),"")</f>
        <v/>
      </c>
      <c r="E1801" s="83">
        <v>8</v>
      </c>
      <c r="F1801" s="16"/>
      <c r="G1801" s="17"/>
      <c r="H1801" s="110"/>
      <c r="I1801" s="19"/>
      <c r="J1801" s="17"/>
      <c r="K1801" s="94"/>
      <c r="L1801" s="89"/>
      <c r="M1801" s="16"/>
    </row>
    <row r="1802" spans="1:13">
      <c r="B1802" s="95" t="s">
        <v>355</v>
      </c>
      <c r="C1802" s="109"/>
      <c r="D1802" s="97" t="str">
        <f>IF(ISNUMBER(C1802),VLOOKUP(C1802,Approaches,2,0),"")</f>
        <v/>
      </c>
      <c r="E1802" s="83">
        <v>9</v>
      </c>
      <c r="F1802" s="16"/>
      <c r="G1802" s="17"/>
      <c r="H1802" s="110"/>
      <c r="I1802" s="19"/>
      <c r="J1802" s="17"/>
      <c r="K1802" s="94"/>
      <c r="L1802" s="89"/>
      <c r="M1802" s="16"/>
    </row>
    <row r="1803" spans="1:13" ht="14.25" thickBot="1">
      <c r="B1803" s="98"/>
      <c r="C1803" s="98"/>
      <c r="D1803" s="93"/>
      <c r="E1803" s="83">
        <v>10</v>
      </c>
      <c r="F1803" s="16"/>
      <c r="G1803" s="17"/>
      <c r="H1803" s="110"/>
      <c r="I1803" s="20"/>
      <c r="J1803" s="17"/>
      <c r="K1803" s="94"/>
      <c r="L1803" s="89"/>
      <c r="M1803" s="16"/>
    </row>
    <row r="1804" spans="1:13" ht="14.25" thickBot="1">
      <c r="A1804" s="79" t="str">
        <f>IF(B1804="Code",1+MAX(A$5:A1798),"")</f>
        <v/>
      </c>
      <c r="B1804" s="99"/>
      <c r="C1804" s="99"/>
      <c r="D1804" s="99"/>
      <c r="E1804" s="100"/>
      <c r="F1804" s="101"/>
      <c r="G1804" s="99" t="s">
        <v>259</v>
      </c>
      <c r="H1804" s="102">
        <f>B1794</f>
        <v>1601111</v>
      </c>
      <c r="I1804" s="111"/>
      <c r="J1804" s="100" t="s">
        <v>317</v>
      </c>
      <c r="K1804" s="100"/>
      <c r="L1804" s="100"/>
      <c r="M1804" s="100"/>
    </row>
    <row r="1805" spans="1:13" ht="14.25" thickBot="1">
      <c r="A1805" s="79">
        <f>IF(B1805="Code",1+MAX(A$5:A1804),"")</f>
        <v>151</v>
      </c>
      <c r="B1805" s="80" t="s">
        <v>254</v>
      </c>
      <c r="C1805" s="80"/>
      <c r="D1805" s="81" t="s">
        <v>255</v>
      </c>
      <c r="E1805" s="193"/>
      <c r="F1805" s="81" t="s">
        <v>256</v>
      </c>
      <c r="G1805" s="81" t="s">
        <v>257</v>
      </c>
      <c r="H1805" s="82" t="s">
        <v>253</v>
      </c>
      <c r="I1805" s="82" t="s">
        <v>258</v>
      </c>
      <c r="J1805" s="82" t="s">
        <v>316</v>
      </c>
      <c r="K1805" s="83"/>
      <c r="L1805" s="84" t="str">
        <f>IF(AND(ISNUMBER(I1816),ISNUMBER(H1816)),"OK","")</f>
        <v/>
      </c>
      <c r="M1805" s="194"/>
    </row>
    <row r="1806" spans="1:13">
      <c r="A1806" s="79" t="str">
        <f>IF(B1806="Code",1+MAX(A$5:A1805),"")</f>
        <v/>
      </c>
      <c r="B1806" s="87">
        <f>VLOOKUP(A1805,BasicHeadings,2,0)</f>
        <v>1601112</v>
      </c>
      <c r="C1806" s="88"/>
      <c r="D1806" s="87" t="str">
        <f>VLOOKUP(B1806,Step1EN,2,0)</f>
        <v>Closing value of inventories</v>
      </c>
      <c r="E1806" s="83">
        <v>1</v>
      </c>
      <c r="F1806" s="16" t="str">
        <f>"Expenditure Value for "&amp;LatestYear</f>
        <v>Expenditure Value for 2009</v>
      </c>
      <c r="G1806" s="16" t="s">
        <v>331</v>
      </c>
      <c r="H1806" s="17">
        <f>LatestYear</f>
        <v>2009</v>
      </c>
      <c r="I1806" s="17">
        <f>VLOOKUP(B1806,LastYearEstimates,3,0)</f>
        <v>0</v>
      </c>
      <c r="J1806" s="17" t="str">
        <f>Currency_Unit</f>
        <v>Ficty</v>
      </c>
      <c r="K1806" s="83"/>
      <c r="L1806" s="89"/>
      <c r="M1806" s="16"/>
    </row>
    <row r="1807" spans="1:13">
      <c r="A1807" s="79" t="str">
        <f>IF(B1807="Code",1+MAX(A$5:A1806),"")</f>
        <v/>
      </c>
      <c r="B1807" s="90"/>
      <c r="C1807" s="91" t="s">
        <v>307</v>
      </c>
      <c r="D1807" s="90"/>
      <c r="E1807" s="83">
        <v>2</v>
      </c>
      <c r="F1807" s="16"/>
      <c r="G1807" s="16"/>
      <c r="H1807" s="17"/>
      <c r="I1807" s="17"/>
      <c r="J1807" s="17" t="s">
        <v>317</v>
      </c>
      <c r="K1807" s="83"/>
      <c r="L1807" s="89"/>
      <c r="M1807" s="16"/>
    </row>
    <row r="1808" spans="1:13" ht="13.5" customHeight="1">
      <c r="A1808" s="79" t="str">
        <f>IF(B1808="Code",1+MAX(A$5:A1807),"")</f>
        <v/>
      </c>
      <c r="B1808" s="92"/>
      <c r="C1808" s="211" t="s">
        <v>356</v>
      </c>
      <c r="D1808" s="212"/>
      <c r="E1808" s="83">
        <v>3</v>
      </c>
      <c r="F1808" s="16"/>
      <c r="G1808" s="16"/>
      <c r="H1808" s="17"/>
      <c r="I1808" s="18"/>
      <c r="J1808" s="17" t="s">
        <v>317</v>
      </c>
      <c r="K1808" s="83"/>
      <c r="L1808" s="89"/>
      <c r="M1808" s="16"/>
    </row>
    <row r="1809" spans="1:13">
      <c r="A1809" s="79" t="str">
        <f>IF(B1809="Code",1+MAX(A$5:A1808),"")</f>
        <v/>
      </c>
      <c r="B1809" s="93"/>
      <c r="C1809" s="213"/>
      <c r="D1809" s="214"/>
      <c r="E1809" s="83">
        <v>4</v>
      </c>
      <c r="F1809" s="16"/>
      <c r="G1809" s="16"/>
      <c r="H1809" s="17"/>
      <c r="I1809" s="17"/>
      <c r="J1809" s="17" t="s">
        <v>317</v>
      </c>
      <c r="K1809" s="83"/>
      <c r="L1809" s="89"/>
      <c r="M1809" s="16"/>
    </row>
    <row r="1810" spans="1:13">
      <c r="A1810" s="79" t="str">
        <f>IF(B1810="Code",1+MAX(A$5:A1809),"")</f>
        <v/>
      </c>
      <c r="B1810" s="95" t="s">
        <v>355</v>
      </c>
      <c r="C1810" s="109"/>
      <c r="D1810" s="96" t="str">
        <f>IF(ISNUMBER(C1810),VLOOKUP(C1810,Approaches,2,0),"")</f>
        <v/>
      </c>
      <c r="E1810" s="83">
        <v>5</v>
      </c>
      <c r="F1810" s="16"/>
      <c r="G1810" s="17"/>
      <c r="H1810" s="110"/>
      <c r="I1810" s="19"/>
      <c r="J1810" s="17" t="s">
        <v>317</v>
      </c>
      <c r="K1810" s="94"/>
      <c r="L1810" s="89"/>
      <c r="M1810" s="16"/>
    </row>
    <row r="1811" spans="1:13">
      <c r="B1811" s="95" t="s">
        <v>355</v>
      </c>
      <c r="C1811" s="109"/>
      <c r="D1811" s="93" t="str">
        <f>IF(ISNUMBER(C1811),VLOOKUP(C1811,Approaches,2,0),"")</f>
        <v/>
      </c>
      <c r="E1811" s="83">
        <v>6</v>
      </c>
      <c r="F1811" s="16"/>
      <c r="G1811" s="17"/>
      <c r="H1811" s="110"/>
      <c r="I1811" s="19"/>
      <c r="J1811" s="17"/>
      <c r="K1811" s="94"/>
      <c r="L1811" s="89"/>
      <c r="M1811" s="16"/>
    </row>
    <row r="1812" spans="1:13">
      <c r="B1812" s="95" t="s">
        <v>355</v>
      </c>
      <c r="C1812" s="109"/>
      <c r="D1812" s="93" t="str">
        <f>IF(ISNUMBER(C1812),VLOOKUP(C1812,Approaches,2,0),"")</f>
        <v/>
      </c>
      <c r="E1812" s="83">
        <v>7</v>
      </c>
      <c r="F1812" s="16"/>
      <c r="G1812" s="17"/>
      <c r="H1812" s="110"/>
      <c r="I1812" s="19"/>
      <c r="J1812" s="17"/>
      <c r="K1812" s="94"/>
      <c r="L1812" s="89"/>
      <c r="M1812" s="16"/>
    </row>
    <row r="1813" spans="1:13">
      <c r="B1813" s="95" t="s">
        <v>355</v>
      </c>
      <c r="C1813" s="109"/>
      <c r="D1813" s="93" t="str">
        <f>IF(ISNUMBER(C1813),VLOOKUP(C1813,Approaches,2,0),"")</f>
        <v/>
      </c>
      <c r="E1813" s="83">
        <v>8</v>
      </c>
      <c r="F1813" s="16"/>
      <c r="G1813" s="17"/>
      <c r="H1813" s="110"/>
      <c r="I1813" s="19"/>
      <c r="J1813" s="17"/>
      <c r="K1813" s="94"/>
      <c r="L1813" s="89"/>
      <c r="M1813" s="16"/>
    </row>
    <row r="1814" spans="1:13">
      <c r="B1814" s="95" t="s">
        <v>355</v>
      </c>
      <c r="C1814" s="109"/>
      <c r="D1814" s="97" t="str">
        <f>IF(ISNUMBER(C1814),VLOOKUP(C1814,Approaches,2,0),"")</f>
        <v/>
      </c>
      <c r="E1814" s="83">
        <v>9</v>
      </c>
      <c r="F1814" s="16"/>
      <c r="G1814" s="17"/>
      <c r="H1814" s="110"/>
      <c r="I1814" s="19"/>
      <c r="J1814" s="17"/>
      <c r="K1814" s="94"/>
      <c r="L1814" s="89"/>
      <c r="M1814" s="16"/>
    </row>
    <row r="1815" spans="1:13" ht="14.25" thickBot="1">
      <c r="B1815" s="98"/>
      <c r="C1815" s="98"/>
      <c r="D1815" s="93"/>
      <c r="E1815" s="83">
        <v>10</v>
      </c>
      <c r="F1815" s="16"/>
      <c r="G1815" s="17"/>
      <c r="H1815" s="110"/>
      <c r="I1815" s="20"/>
      <c r="J1815" s="17"/>
      <c r="K1815" s="94"/>
      <c r="L1815" s="89"/>
      <c r="M1815" s="16"/>
    </row>
    <row r="1816" spans="1:13" ht="14.25" thickBot="1">
      <c r="A1816" s="79" t="str">
        <f>IF(B1816="Code",1+MAX(A$5:A1810),"")</f>
        <v/>
      </c>
      <c r="B1816" s="99"/>
      <c r="C1816" s="99"/>
      <c r="D1816" s="99"/>
      <c r="E1816" s="100"/>
      <c r="F1816" s="101"/>
      <c r="G1816" s="99" t="s">
        <v>259</v>
      </c>
      <c r="H1816" s="102">
        <f>B1806</f>
        <v>1601112</v>
      </c>
      <c r="I1816" s="111"/>
      <c r="J1816" s="100" t="s">
        <v>317</v>
      </c>
      <c r="K1816" s="100"/>
      <c r="L1816" s="100"/>
      <c r="M1816" s="100"/>
    </row>
    <row r="1817" spans="1:13" ht="14.25" thickBot="1">
      <c r="A1817" s="79">
        <f>IF(B1817="Code",1+MAX(A$5:A1816),"")</f>
        <v>152</v>
      </c>
      <c r="B1817" s="80" t="s">
        <v>254</v>
      </c>
      <c r="C1817" s="80"/>
      <c r="D1817" s="81" t="s">
        <v>255</v>
      </c>
      <c r="E1817" s="193"/>
      <c r="F1817" s="81" t="s">
        <v>256</v>
      </c>
      <c r="G1817" s="81" t="s">
        <v>257</v>
      </c>
      <c r="H1817" s="82" t="s">
        <v>253</v>
      </c>
      <c r="I1817" s="82" t="s">
        <v>258</v>
      </c>
      <c r="J1817" s="82" t="s">
        <v>316</v>
      </c>
      <c r="K1817" s="83"/>
      <c r="L1817" s="84" t="str">
        <f>IF(AND(ISNUMBER(I1828),ISNUMBER(H1828)),"OK","")</f>
        <v/>
      </c>
      <c r="M1817" s="194"/>
    </row>
    <row r="1818" spans="1:13">
      <c r="A1818" s="79" t="str">
        <f>IF(B1818="Code",1+MAX(A$5:A1817),"")</f>
        <v/>
      </c>
      <c r="B1818" s="87">
        <f>VLOOKUP(A1817,BasicHeadings,2,0)</f>
        <v>1602111</v>
      </c>
      <c r="C1818" s="88"/>
      <c r="D1818" s="87" t="str">
        <f>VLOOKUP(B1818,Step1EN,2,0)</f>
        <v>Acquisitions of valuables</v>
      </c>
      <c r="E1818" s="83">
        <v>1</v>
      </c>
      <c r="F1818" s="16" t="str">
        <f>"Expenditure Value for "&amp;LatestYear</f>
        <v>Expenditure Value for 2009</v>
      </c>
      <c r="G1818" s="16" t="s">
        <v>331</v>
      </c>
      <c r="H1818" s="17">
        <f>LatestYear</f>
        <v>2009</v>
      </c>
      <c r="I1818" s="17">
        <f>VLOOKUP(B1818,LastYearEstimates,3,0)</f>
        <v>0</v>
      </c>
      <c r="J1818" s="17" t="str">
        <f>Currency_Unit</f>
        <v>Ficty</v>
      </c>
      <c r="K1818" s="83"/>
      <c r="L1818" s="89"/>
      <c r="M1818" s="16"/>
    </row>
    <row r="1819" spans="1:13">
      <c r="A1819" s="79" t="str">
        <f>IF(B1819="Code",1+MAX(A$5:A1818),"")</f>
        <v/>
      </c>
      <c r="B1819" s="90"/>
      <c r="C1819" s="91" t="s">
        <v>307</v>
      </c>
      <c r="D1819" s="90"/>
      <c r="E1819" s="83">
        <v>2</v>
      </c>
      <c r="F1819" s="16"/>
      <c r="G1819" s="16"/>
      <c r="H1819" s="17"/>
      <c r="I1819" s="17"/>
      <c r="J1819" s="17" t="s">
        <v>317</v>
      </c>
      <c r="K1819" s="83"/>
      <c r="L1819" s="89"/>
      <c r="M1819" s="16"/>
    </row>
    <row r="1820" spans="1:13" ht="13.5" customHeight="1">
      <c r="A1820" s="79" t="str">
        <f>IF(B1820="Code",1+MAX(A$5:A1819),"")</f>
        <v/>
      </c>
      <c r="B1820" s="92"/>
      <c r="C1820" s="211" t="s">
        <v>356</v>
      </c>
      <c r="D1820" s="212"/>
      <c r="E1820" s="83">
        <v>3</v>
      </c>
      <c r="F1820" s="16"/>
      <c r="G1820" s="16"/>
      <c r="H1820" s="17"/>
      <c r="I1820" s="18"/>
      <c r="J1820" s="17" t="s">
        <v>317</v>
      </c>
      <c r="K1820" s="83"/>
      <c r="L1820" s="89"/>
      <c r="M1820" s="16"/>
    </row>
    <row r="1821" spans="1:13">
      <c r="A1821" s="79" t="str">
        <f>IF(B1821="Code",1+MAX(A$5:A1820),"")</f>
        <v/>
      </c>
      <c r="B1821" s="93"/>
      <c r="C1821" s="213"/>
      <c r="D1821" s="214"/>
      <c r="E1821" s="83">
        <v>4</v>
      </c>
      <c r="F1821" s="16"/>
      <c r="G1821" s="16"/>
      <c r="H1821" s="17"/>
      <c r="I1821" s="17"/>
      <c r="J1821" s="17" t="s">
        <v>317</v>
      </c>
      <c r="K1821" s="83"/>
      <c r="L1821" s="89"/>
      <c r="M1821" s="16"/>
    </row>
    <row r="1822" spans="1:13">
      <c r="A1822" s="79" t="str">
        <f>IF(B1822="Code",1+MAX(A$5:A1821),"")</f>
        <v/>
      </c>
      <c r="B1822" s="95" t="s">
        <v>355</v>
      </c>
      <c r="C1822" s="109"/>
      <c r="D1822" s="96" t="str">
        <f>IF(ISNUMBER(C1822),VLOOKUP(C1822,Approaches,2,0),"")</f>
        <v/>
      </c>
      <c r="E1822" s="83">
        <v>5</v>
      </c>
      <c r="F1822" s="16"/>
      <c r="G1822" s="17"/>
      <c r="H1822" s="110"/>
      <c r="I1822" s="19"/>
      <c r="J1822" s="17" t="s">
        <v>317</v>
      </c>
      <c r="K1822" s="94"/>
      <c r="L1822" s="89"/>
      <c r="M1822" s="16"/>
    </row>
    <row r="1823" spans="1:13">
      <c r="B1823" s="95" t="s">
        <v>355</v>
      </c>
      <c r="C1823" s="109"/>
      <c r="D1823" s="93" t="str">
        <f>IF(ISNUMBER(C1823),VLOOKUP(C1823,Approaches,2,0),"")</f>
        <v/>
      </c>
      <c r="E1823" s="83">
        <v>6</v>
      </c>
      <c r="F1823" s="16"/>
      <c r="G1823" s="17"/>
      <c r="H1823" s="110"/>
      <c r="I1823" s="19"/>
      <c r="J1823" s="17"/>
      <c r="K1823" s="94"/>
      <c r="L1823" s="89"/>
      <c r="M1823" s="16"/>
    </row>
    <row r="1824" spans="1:13">
      <c r="B1824" s="95" t="s">
        <v>355</v>
      </c>
      <c r="C1824" s="109"/>
      <c r="D1824" s="93" t="str">
        <f>IF(ISNUMBER(C1824),VLOOKUP(C1824,Approaches,2,0),"")</f>
        <v/>
      </c>
      <c r="E1824" s="83">
        <v>7</v>
      </c>
      <c r="F1824" s="16"/>
      <c r="G1824" s="17"/>
      <c r="H1824" s="110"/>
      <c r="I1824" s="19"/>
      <c r="J1824" s="17"/>
      <c r="K1824" s="94"/>
      <c r="L1824" s="89"/>
      <c r="M1824" s="16"/>
    </row>
    <row r="1825" spans="1:13">
      <c r="B1825" s="95" t="s">
        <v>355</v>
      </c>
      <c r="C1825" s="109"/>
      <c r="D1825" s="93" t="str">
        <f>IF(ISNUMBER(C1825),VLOOKUP(C1825,Approaches,2,0),"")</f>
        <v/>
      </c>
      <c r="E1825" s="83">
        <v>8</v>
      </c>
      <c r="F1825" s="16"/>
      <c r="G1825" s="17"/>
      <c r="H1825" s="110"/>
      <c r="I1825" s="19"/>
      <c r="J1825" s="17"/>
      <c r="K1825" s="94"/>
      <c r="L1825" s="89"/>
      <c r="M1825" s="16"/>
    </row>
    <row r="1826" spans="1:13">
      <c r="B1826" s="95" t="s">
        <v>355</v>
      </c>
      <c r="C1826" s="109"/>
      <c r="D1826" s="97" t="str">
        <f>IF(ISNUMBER(C1826),VLOOKUP(C1826,Approaches,2,0),"")</f>
        <v/>
      </c>
      <c r="E1826" s="83">
        <v>9</v>
      </c>
      <c r="F1826" s="16"/>
      <c r="G1826" s="17"/>
      <c r="H1826" s="110"/>
      <c r="I1826" s="19"/>
      <c r="J1826" s="17"/>
      <c r="K1826" s="94"/>
      <c r="L1826" s="89"/>
      <c r="M1826" s="16"/>
    </row>
    <row r="1827" spans="1:13" ht="14.25" thickBot="1">
      <c r="B1827" s="98"/>
      <c r="C1827" s="98"/>
      <c r="D1827" s="93"/>
      <c r="E1827" s="83">
        <v>10</v>
      </c>
      <c r="F1827" s="16"/>
      <c r="G1827" s="17"/>
      <c r="H1827" s="110"/>
      <c r="I1827" s="20"/>
      <c r="J1827" s="17"/>
      <c r="K1827" s="94"/>
      <c r="L1827" s="89"/>
      <c r="M1827" s="16"/>
    </row>
    <row r="1828" spans="1:13" ht="14.25" thickBot="1">
      <c r="A1828" s="79" t="str">
        <f>IF(B1828="Code",1+MAX(A$5:A1822),"")</f>
        <v/>
      </c>
      <c r="B1828" s="99"/>
      <c r="C1828" s="99"/>
      <c r="D1828" s="99"/>
      <c r="E1828" s="100"/>
      <c r="F1828" s="101"/>
      <c r="G1828" s="99" t="s">
        <v>259</v>
      </c>
      <c r="H1828" s="102">
        <f>B1818</f>
        <v>1602111</v>
      </c>
      <c r="I1828" s="111"/>
      <c r="J1828" s="100" t="s">
        <v>317</v>
      </c>
      <c r="K1828" s="100"/>
      <c r="L1828" s="100"/>
      <c r="M1828" s="100"/>
    </row>
    <row r="1829" spans="1:13" ht="14.25" thickBot="1">
      <c r="A1829" s="79">
        <f>IF(B1829="Code",1+MAX(A$5:A1828),"")</f>
        <v>153</v>
      </c>
      <c r="B1829" s="80" t="s">
        <v>254</v>
      </c>
      <c r="C1829" s="80"/>
      <c r="D1829" s="81" t="s">
        <v>255</v>
      </c>
      <c r="E1829" s="193"/>
      <c r="F1829" s="81" t="s">
        <v>256</v>
      </c>
      <c r="G1829" s="81" t="s">
        <v>257</v>
      </c>
      <c r="H1829" s="82" t="s">
        <v>253</v>
      </c>
      <c r="I1829" s="82" t="s">
        <v>258</v>
      </c>
      <c r="J1829" s="82" t="s">
        <v>316</v>
      </c>
      <c r="K1829" s="83"/>
      <c r="L1829" s="84" t="str">
        <f>IF(AND(ISNUMBER(I1840),ISNUMBER(H1840)),"OK","")</f>
        <v/>
      </c>
      <c r="M1829" s="194"/>
    </row>
    <row r="1830" spans="1:13">
      <c r="A1830" s="79" t="str">
        <f>IF(B1830="Code",1+MAX(A$5:A1829),"")</f>
        <v/>
      </c>
      <c r="B1830" s="87">
        <f>VLOOKUP(A1829,BasicHeadings,2,0)</f>
        <v>1602112</v>
      </c>
      <c r="C1830" s="88"/>
      <c r="D1830" s="87" t="str">
        <f>VLOOKUP(B1830,Step1EN,2,0)</f>
        <v>Disposals of valuables</v>
      </c>
      <c r="E1830" s="83">
        <v>1</v>
      </c>
      <c r="F1830" s="16" t="str">
        <f>"Expenditure Value for "&amp;LatestYear</f>
        <v>Expenditure Value for 2009</v>
      </c>
      <c r="G1830" s="16" t="s">
        <v>331</v>
      </c>
      <c r="H1830" s="17">
        <f>LatestYear</f>
        <v>2009</v>
      </c>
      <c r="I1830" s="17">
        <f>VLOOKUP(B1830,LastYearEstimates,3,0)</f>
        <v>0</v>
      </c>
      <c r="J1830" s="17" t="str">
        <f>Currency_Unit</f>
        <v>Ficty</v>
      </c>
      <c r="K1830" s="83"/>
      <c r="L1830" s="89"/>
      <c r="M1830" s="16"/>
    </row>
    <row r="1831" spans="1:13">
      <c r="A1831" s="79" t="str">
        <f>IF(B1831="Code",1+MAX(A$5:A1830),"")</f>
        <v/>
      </c>
      <c r="B1831" s="90"/>
      <c r="C1831" s="91" t="s">
        <v>307</v>
      </c>
      <c r="D1831" s="90"/>
      <c r="E1831" s="83">
        <v>2</v>
      </c>
      <c r="F1831" s="16"/>
      <c r="G1831" s="16"/>
      <c r="H1831" s="17"/>
      <c r="I1831" s="17"/>
      <c r="J1831" s="17" t="s">
        <v>317</v>
      </c>
      <c r="K1831" s="83"/>
      <c r="L1831" s="89"/>
      <c r="M1831" s="16"/>
    </row>
    <row r="1832" spans="1:13" ht="13.5" customHeight="1">
      <c r="A1832" s="79" t="str">
        <f>IF(B1832="Code",1+MAX(A$5:A1831),"")</f>
        <v/>
      </c>
      <c r="B1832" s="92"/>
      <c r="C1832" s="211" t="s">
        <v>356</v>
      </c>
      <c r="D1832" s="212"/>
      <c r="E1832" s="83">
        <v>3</v>
      </c>
      <c r="F1832" s="16"/>
      <c r="G1832" s="16"/>
      <c r="H1832" s="17"/>
      <c r="I1832" s="18"/>
      <c r="J1832" s="17" t="s">
        <v>317</v>
      </c>
      <c r="K1832" s="83"/>
      <c r="L1832" s="89"/>
      <c r="M1832" s="16"/>
    </row>
    <row r="1833" spans="1:13">
      <c r="A1833" s="79" t="str">
        <f>IF(B1833="Code",1+MAX(A$5:A1832),"")</f>
        <v/>
      </c>
      <c r="B1833" s="93"/>
      <c r="C1833" s="213"/>
      <c r="D1833" s="214"/>
      <c r="E1833" s="83">
        <v>4</v>
      </c>
      <c r="F1833" s="16"/>
      <c r="G1833" s="16"/>
      <c r="H1833" s="17"/>
      <c r="I1833" s="17"/>
      <c r="J1833" s="17" t="s">
        <v>317</v>
      </c>
      <c r="K1833" s="83"/>
      <c r="L1833" s="89"/>
      <c r="M1833" s="16"/>
    </row>
    <row r="1834" spans="1:13">
      <c r="A1834" s="79" t="str">
        <f>IF(B1834="Code",1+MAX(A$5:A1833),"")</f>
        <v/>
      </c>
      <c r="B1834" s="95" t="s">
        <v>355</v>
      </c>
      <c r="C1834" s="109"/>
      <c r="D1834" s="96" t="str">
        <f>IF(ISNUMBER(C1834),VLOOKUP(C1834,Approaches,2,0),"")</f>
        <v/>
      </c>
      <c r="E1834" s="83">
        <v>5</v>
      </c>
      <c r="F1834" s="16"/>
      <c r="G1834" s="17"/>
      <c r="H1834" s="110"/>
      <c r="I1834" s="19"/>
      <c r="J1834" s="17" t="s">
        <v>317</v>
      </c>
      <c r="K1834" s="94"/>
      <c r="L1834" s="89"/>
      <c r="M1834" s="16"/>
    </row>
    <row r="1835" spans="1:13">
      <c r="B1835" s="95" t="s">
        <v>355</v>
      </c>
      <c r="C1835" s="109"/>
      <c r="D1835" s="93" t="str">
        <f>IF(ISNUMBER(C1835),VLOOKUP(C1835,Approaches,2,0),"")</f>
        <v/>
      </c>
      <c r="E1835" s="83">
        <v>6</v>
      </c>
      <c r="F1835" s="16"/>
      <c r="G1835" s="17"/>
      <c r="H1835" s="110"/>
      <c r="I1835" s="19"/>
      <c r="J1835" s="17"/>
      <c r="K1835" s="94"/>
      <c r="L1835" s="89"/>
      <c r="M1835" s="16"/>
    </row>
    <row r="1836" spans="1:13">
      <c r="B1836" s="95" t="s">
        <v>355</v>
      </c>
      <c r="C1836" s="109"/>
      <c r="D1836" s="93" t="str">
        <f>IF(ISNUMBER(C1836),VLOOKUP(C1836,Approaches,2,0),"")</f>
        <v/>
      </c>
      <c r="E1836" s="83">
        <v>7</v>
      </c>
      <c r="F1836" s="16"/>
      <c r="G1836" s="17"/>
      <c r="H1836" s="110"/>
      <c r="I1836" s="19"/>
      <c r="J1836" s="17"/>
      <c r="K1836" s="94"/>
      <c r="L1836" s="89"/>
      <c r="M1836" s="16"/>
    </row>
    <row r="1837" spans="1:13">
      <c r="B1837" s="95" t="s">
        <v>355</v>
      </c>
      <c r="C1837" s="109"/>
      <c r="D1837" s="93" t="str">
        <f>IF(ISNUMBER(C1837),VLOOKUP(C1837,Approaches,2,0),"")</f>
        <v/>
      </c>
      <c r="E1837" s="83">
        <v>8</v>
      </c>
      <c r="F1837" s="16"/>
      <c r="G1837" s="17"/>
      <c r="H1837" s="110"/>
      <c r="I1837" s="19"/>
      <c r="J1837" s="17"/>
      <c r="K1837" s="94"/>
      <c r="L1837" s="89"/>
      <c r="M1837" s="16"/>
    </row>
    <row r="1838" spans="1:13">
      <c r="B1838" s="95" t="s">
        <v>355</v>
      </c>
      <c r="C1838" s="109"/>
      <c r="D1838" s="97" t="str">
        <f>IF(ISNUMBER(C1838),VLOOKUP(C1838,Approaches,2,0),"")</f>
        <v/>
      </c>
      <c r="E1838" s="83">
        <v>9</v>
      </c>
      <c r="F1838" s="16"/>
      <c r="G1838" s="17"/>
      <c r="H1838" s="110"/>
      <c r="I1838" s="19"/>
      <c r="J1838" s="17"/>
      <c r="K1838" s="94"/>
      <c r="L1838" s="89"/>
      <c r="M1838" s="16"/>
    </row>
    <row r="1839" spans="1:13" ht="14.25" thickBot="1">
      <c r="B1839" s="98"/>
      <c r="C1839" s="98"/>
      <c r="D1839" s="93"/>
      <c r="E1839" s="83">
        <v>10</v>
      </c>
      <c r="F1839" s="16"/>
      <c r="G1839" s="17"/>
      <c r="H1839" s="110"/>
      <c r="I1839" s="20"/>
      <c r="J1839" s="17"/>
      <c r="K1839" s="94"/>
      <c r="L1839" s="89"/>
      <c r="M1839" s="16"/>
    </row>
    <row r="1840" spans="1:13" ht="14.25" thickBot="1">
      <c r="A1840" s="79" t="str">
        <f>IF(B1840="Code",1+MAX(A$5:A1834),"")</f>
        <v/>
      </c>
      <c r="B1840" s="99"/>
      <c r="C1840" s="99"/>
      <c r="D1840" s="99"/>
      <c r="E1840" s="100"/>
      <c r="F1840" s="101"/>
      <c r="G1840" s="99" t="s">
        <v>259</v>
      </c>
      <c r="H1840" s="102">
        <f>B1830</f>
        <v>1602112</v>
      </c>
      <c r="I1840" s="111"/>
      <c r="J1840" s="100" t="s">
        <v>317</v>
      </c>
      <c r="K1840" s="100"/>
      <c r="L1840" s="100"/>
      <c r="M1840" s="100"/>
    </row>
    <row r="1841" spans="1:13" ht="14.25" thickBot="1">
      <c r="A1841" s="79">
        <f>IF(B1841="Code",1+MAX(A$5:A1840),"")</f>
        <v>154</v>
      </c>
      <c r="B1841" s="80" t="s">
        <v>254</v>
      </c>
      <c r="C1841" s="80"/>
      <c r="D1841" s="81" t="s">
        <v>255</v>
      </c>
      <c r="E1841" s="193"/>
      <c r="F1841" s="81" t="s">
        <v>256</v>
      </c>
      <c r="G1841" s="81" t="s">
        <v>257</v>
      </c>
      <c r="H1841" s="82" t="s">
        <v>253</v>
      </c>
      <c r="I1841" s="82" t="s">
        <v>258</v>
      </c>
      <c r="J1841" s="82" t="s">
        <v>316</v>
      </c>
      <c r="K1841" s="83"/>
      <c r="L1841" s="84" t="str">
        <f>IF(AND(ISNUMBER(I1852),ISNUMBER(H1852)),"OK","")</f>
        <v/>
      </c>
      <c r="M1841" s="194"/>
    </row>
    <row r="1842" spans="1:13">
      <c r="A1842" s="79" t="str">
        <f>IF(B1842="Code",1+MAX(A$5:A1841),"")</f>
        <v/>
      </c>
      <c r="B1842" s="87">
        <f>VLOOKUP(A1841,BasicHeadings,2,0)</f>
        <v>1701111</v>
      </c>
      <c r="C1842" s="88"/>
      <c r="D1842" s="87" t="str">
        <f>VLOOKUP(B1842,Step1EN,2,0)</f>
        <v>Exports of goods and services</v>
      </c>
      <c r="E1842" s="83">
        <v>1</v>
      </c>
      <c r="F1842" s="16" t="str">
        <f>"Expenditure Value for "&amp;LatestYear</f>
        <v>Expenditure Value for 2009</v>
      </c>
      <c r="G1842" s="16" t="s">
        <v>331</v>
      </c>
      <c r="H1842" s="17">
        <f>LatestYear</f>
        <v>2009</v>
      </c>
      <c r="I1842" s="17">
        <f>VLOOKUP(B1842,LastYearEstimates,3,0)</f>
        <v>0</v>
      </c>
      <c r="J1842" s="17" t="str">
        <f>Currency_Unit</f>
        <v>Ficty</v>
      </c>
      <c r="K1842" s="83"/>
      <c r="L1842" s="89"/>
      <c r="M1842" s="16"/>
    </row>
    <row r="1843" spans="1:13">
      <c r="A1843" s="79" t="str">
        <f>IF(B1843="Code",1+MAX(A$5:A1842),"")</f>
        <v/>
      </c>
      <c r="B1843" s="90"/>
      <c r="C1843" s="91" t="s">
        <v>307</v>
      </c>
      <c r="D1843" s="90"/>
      <c r="E1843" s="83">
        <v>2</v>
      </c>
      <c r="F1843" s="16"/>
      <c r="G1843" s="16"/>
      <c r="H1843" s="17"/>
      <c r="I1843" s="17"/>
      <c r="J1843" s="17" t="s">
        <v>317</v>
      </c>
      <c r="K1843" s="83"/>
      <c r="L1843" s="89"/>
      <c r="M1843" s="16"/>
    </row>
    <row r="1844" spans="1:13" ht="13.5" customHeight="1">
      <c r="A1844" s="79" t="str">
        <f>IF(B1844="Code",1+MAX(A$5:A1843),"")</f>
        <v/>
      </c>
      <c r="B1844" s="92"/>
      <c r="C1844" s="211" t="s">
        <v>356</v>
      </c>
      <c r="D1844" s="212"/>
      <c r="E1844" s="83">
        <v>3</v>
      </c>
      <c r="F1844" s="16"/>
      <c r="G1844" s="16"/>
      <c r="H1844" s="17"/>
      <c r="I1844" s="18"/>
      <c r="J1844" s="17" t="s">
        <v>317</v>
      </c>
      <c r="K1844" s="83"/>
      <c r="L1844" s="89"/>
      <c r="M1844" s="16"/>
    </row>
    <row r="1845" spans="1:13">
      <c r="A1845" s="79" t="str">
        <f>IF(B1845="Code",1+MAX(A$5:A1844),"")</f>
        <v/>
      </c>
      <c r="B1845" s="93"/>
      <c r="C1845" s="213"/>
      <c r="D1845" s="214"/>
      <c r="E1845" s="83">
        <v>4</v>
      </c>
      <c r="F1845" s="16"/>
      <c r="G1845" s="16"/>
      <c r="H1845" s="17"/>
      <c r="I1845" s="17"/>
      <c r="J1845" s="17" t="s">
        <v>317</v>
      </c>
      <c r="K1845" s="83"/>
      <c r="L1845" s="89"/>
      <c r="M1845" s="16"/>
    </row>
    <row r="1846" spans="1:13">
      <c r="A1846" s="79" t="str">
        <f>IF(B1846="Code",1+MAX(A$5:A1845),"")</f>
        <v/>
      </c>
      <c r="B1846" s="95" t="s">
        <v>355</v>
      </c>
      <c r="C1846" s="109"/>
      <c r="D1846" s="96" t="str">
        <f>IF(ISNUMBER(C1846),VLOOKUP(C1846,Approaches,2,0),"")</f>
        <v/>
      </c>
      <c r="E1846" s="83">
        <v>5</v>
      </c>
      <c r="F1846" s="16"/>
      <c r="G1846" s="17"/>
      <c r="H1846" s="110"/>
      <c r="I1846" s="19"/>
      <c r="J1846" s="17" t="s">
        <v>317</v>
      </c>
      <c r="K1846" s="94"/>
      <c r="L1846" s="89"/>
      <c r="M1846" s="16"/>
    </row>
    <row r="1847" spans="1:13">
      <c r="B1847" s="95" t="s">
        <v>355</v>
      </c>
      <c r="C1847" s="109"/>
      <c r="D1847" s="93" t="str">
        <f>IF(ISNUMBER(C1847),VLOOKUP(C1847,Approaches,2,0),"")</f>
        <v/>
      </c>
      <c r="E1847" s="83">
        <v>6</v>
      </c>
      <c r="F1847" s="16"/>
      <c r="G1847" s="17"/>
      <c r="H1847" s="110"/>
      <c r="I1847" s="19"/>
      <c r="J1847" s="17"/>
      <c r="K1847" s="94"/>
      <c r="L1847" s="89"/>
      <c r="M1847" s="16"/>
    </row>
    <row r="1848" spans="1:13">
      <c r="B1848" s="95" t="s">
        <v>355</v>
      </c>
      <c r="C1848" s="109"/>
      <c r="D1848" s="93" t="str">
        <f>IF(ISNUMBER(C1848),VLOOKUP(C1848,Approaches,2,0),"")</f>
        <v/>
      </c>
      <c r="E1848" s="83">
        <v>7</v>
      </c>
      <c r="F1848" s="16"/>
      <c r="G1848" s="17"/>
      <c r="H1848" s="110"/>
      <c r="I1848" s="19"/>
      <c r="J1848" s="17"/>
      <c r="K1848" s="94"/>
      <c r="L1848" s="89"/>
      <c r="M1848" s="16"/>
    </row>
    <row r="1849" spans="1:13">
      <c r="B1849" s="95" t="s">
        <v>355</v>
      </c>
      <c r="C1849" s="109"/>
      <c r="D1849" s="93" t="str">
        <f>IF(ISNUMBER(C1849),VLOOKUP(C1849,Approaches,2,0),"")</f>
        <v/>
      </c>
      <c r="E1849" s="83">
        <v>8</v>
      </c>
      <c r="F1849" s="16"/>
      <c r="G1849" s="17"/>
      <c r="H1849" s="110"/>
      <c r="I1849" s="19"/>
      <c r="J1849" s="17"/>
      <c r="K1849" s="94"/>
      <c r="L1849" s="89"/>
      <c r="M1849" s="16"/>
    </row>
    <row r="1850" spans="1:13">
      <c r="B1850" s="95" t="s">
        <v>355</v>
      </c>
      <c r="C1850" s="109"/>
      <c r="D1850" s="97" t="str">
        <f>IF(ISNUMBER(C1850),VLOOKUP(C1850,Approaches,2,0),"")</f>
        <v/>
      </c>
      <c r="E1850" s="83">
        <v>9</v>
      </c>
      <c r="F1850" s="16"/>
      <c r="G1850" s="17"/>
      <c r="H1850" s="110"/>
      <c r="I1850" s="19"/>
      <c r="J1850" s="17"/>
      <c r="K1850" s="94"/>
      <c r="L1850" s="89"/>
      <c r="M1850" s="16"/>
    </row>
    <row r="1851" spans="1:13" ht="14.25" thickBot="1">
      <c r="B1851" s="98"/>
      <c r="C1851" s="98"/>
      <c r="D1851" s="93"/>
      <c r="E1851" s="83">
        <v>10</v>
      </c>
      <c r="F1851" s="16"/>
      <c r="G1851" s="17"/>
      <c r="H1851" s="110"/>
      <c r="I1851" s="20"/>
      <c r="J1851" s="17"/>
      <c r="K1851" s="94"/>
      <c r="L1851" s="89"/>
      <c r="M1851" s="16"/>
    </row>
    <row r="1852" spans="1:13" ht="14.25" thickBot="1">
      <c r="A1852" s="79" t="str">
        <f>IF(B1852="Code",1+MAX(A$5:A1846),"")</f>
        <v/>
      </c>
      <c r="B1852" s="99"/>
      <c r="C1852" s="99"/>
      <c r="D1852" s="99"/>
      <c r="E1852" s="100"/>
      <c r="F1852" s="101"/>
      <c r="G1852" s="99" t="s">
        <v>259</v>
      </c>
      <c r="H1852" s="102">
        <f>B1842</f>
        <v>1701111</v>
      </c>
      <c r="I1852" s="111"/>
      <c r="J1852" s="100" t="s">
        <v>317</v>
      </c>
      <c r="K1852" s="100"/>
      <c r="L1852" s="100"/>
      <c r="M1852" s="100"/>
    </row>
    <row r="1853" spans="1:13" ht="14.25" thickBot="1">
      <c r="A1853" s="79">
        <f>IF(B1853="Code",1+MAX(A$5:A1852),"")</f>
        <v>155</v>
      </c>
      <c r="B1853" s="80" t="s">
        <v>254</v>
      </c>
      <c r="C1853" s="80"/>
      <c r="D1853" s="81" t="s">
        <v>255</v>
      </c>
      <c r="E1853" s="193"/>
      <c r="F1853" s="81" t="s">
        <v>256</v>
      </c>
      <c r="G1853" s="81" t="s">
        <v>257</v>
      </c>
      <c r="H1853" s="82" t="s">
        <v>253</v>
      </c>
      <c r="I1853" s="82" t="s">
        <v>258</v>
      </c>
      <c r="J1853" s="82" t="s">
        <v>316</v>
      </c>
      <c r="K1853" s="83"/>
      <c r="L1853" s="84" t="str">
        <f>IF(AND(ISNUMBER(I1864),ISNUMBER(H1864)),"OK","")</f>
        <v/>
      </c>
      <c r="M1853" s="194"/>
    </row>
    <row r="1854" spans="1:13">
      <c r="B1854" s="87">
        <f>VLOOKUP(A1853,BasicHeadings,2,0)</f>
        <v>1701112</v>
      </c>
      <c r="C1854" s="88"/>
      <c r="D1854" s="87" t="str">
        <f>VLOOKUP(B1854,Step1EN,2,0)</f>
        <v>Imports of goods and services</v>
      </c>
      <c r="E1854" s="83">
        <v>1</v>
      </c>
      <c r="F1854" s="16" t="str">
        <f>"Expenditure Value for "&amp;LatestYear</f>
        <v>Expenditure Value for 2009</v>
      </c>
      <c r="G1854" s="16" t="s">
        <v>331</v>
      </c>
      <c r="H1854" s="17">
        <f>LatestYear</f>
        <v>2009</v>
      </c>
      <c r="I1854" s="17">
        <f>VLOOKUP(B1854,LastYearEstimates,3,0)</f>
        <v>0</v>
      </c>
      <c r="J1854" s="17" t="str">
        <f>Currency_Unit</f>
        <v>Ficty</v>
      </c>
      <c r="K1854" s="83"/>
      <c r="L1854" s="89"/>
      <c r="M1854" s="16"/>
    </row>
    <row r="1855" spans="1:13">
      <c r="B1855" s="90"/>
      <c r="C1855" s="91" t="s">
        <v>307</v>
      </c>
      <c r="D1855" s="90"/>
      <c r="E1855" s="83">
        <v>2</v>
      </c>
      <c r="F1855" s="16"/>
      <c r="G1855" s="16"/>
      <c r="H1855" s="17"/>
      <c r="I1855" s="17"/>
      <c r="J1855" s="17" t="s">
        <v>317</v>
      </c>
      <c r="K1855" s="83"/>
      <c r="L1855" s="89"/>
      <c r="M1855" s="16"/>
    </row>
    <row r="1856" spans="1:13" ht="13.5" customHeight="1">
      <c r="B1856" s="92"/>
      <c r="C1856" s="211" t="s">
        <v>356</v>
      </c>
      <c r="D1856" s="212"/>
      <c r="E1856" s="83">
        <v>3</v>
      </c>
      <c r="F1856" s="16"/>
      <c r="G1856" s="16"/>
      <c r="H1856" s="17"/>
      <c r="I1856" s="18"/>
      <c r="J1856" s="17" t="s">
        <v>317</v>
      </c>
      <c r="K1856" s="83"/>
      <c r="L1856" s="89"/>
      <c r="M1856" s="16"/>
    </row>
    <row r="1857" spans="1:13">
      <c r="B1857" s="93"/>
      <c r="C1857" s="213"/>
      <c r="D1857" s="214"/>
      <c r="E1857" s="83">
        <v>4</v>
      </c>
      <c r="F1857" s="16"/>
      <c r="G1857" s="16"/>
      <c r="H1857" s="17"/>
      <c r="I1857" s="17"/>
      <c r="J1857" s="17" t="s">
        <v>317</v>
      </c>
      <c r="K1857" s="83"/>
      <c r="L1857" s="89"/>
      <c r="M1857" s="16"/>
    </row>
    <row r="1858" spans="1:13">
      <c r="B1858" s="95" t="s">
        <v>355</v>
      </c>
      <c r="C1858" s="109"/>
      <c r="D1858" s="96" t="str">
        <f>IF(ISNUMBER(C1858),VLOOKUP(C1858,Approaches,2,0),"")</f>
        <v/>
      </c>
      <c r="E1858" s="83">
        <v>5</v>
      </c>
      <c r="F1858" s="16"/>
      <c r="G1858" s="17"/>
      <c r="H1858" s="110"/>
      <c r="I1858" s="19"/>
      <c r="J1858" s="17" t="s">
        <v>317</v>
      </c>
      <c r="K1858" s="94"/>
      <c r="L1858" s="89"/>
      <c r="M1858" s="16"/>
    </row>
    <row r="1859" spans="1:13">
      <c r="B1859" s="95" t="s">
        <v>355</v>
      </c>
      <c r="C1859" s="109"/>
      <c r="D1859" s="93" t="str">
        <f>IF(ISNUMBER(C1859),VLOOKUP(C1859,Approaches,2,0),"")</f>
        <v/>
      </c>
      <c r="E1859" s="83">
        <v>6</v>
      </c>
      <c r="F1859" s="16"/>
      <c r="G1859" s="17"/>
      <c r="H1859" s="110"/>
      <c r="I1859" s="19"/>
      <c r="J1859" s="17"/>
      <c r="K1859" s="94"/>
      <c r="L1859" s="89"/>
      <c r="M1859" s="16"/>
    </row>
    <row r="1860" spans="1:13">
      <c r="B1860" s="95" t="s">
        <v>355</v>
      </c>
      <c r="C1860" s="109"/>
      <c r="D1860" s="93" t="str">
        <f>IF(ISNUMBER(C1860),VLOOKUP(C1860,Approaches,2,0),"")</f>
        <v/>
      </c>
      <c r="E1860" s="83">
        <v>7</v>
      </c>
      <c r="F1860" s="16"/>
      <c r="G1860" s="17"/>
      <c r="H1860" s="110"/>
      <c r="I1860" s="19"/>
      <c r="J1860" s="17"/>
      <c r="K1860" s="94"/>
      <c r="L1860" s="89"/>
      <c r="M1860" s="16"/>
    </row>
    <row r="1861" spans="1:13">
      <c r="B1861" s="95" t="s">
        <v>355</v>
      </c>
      <c r="C1861" s="109"/>
      <c r="D1861" s="93" t="str">
        <f>IF(ISNUMBER(C1861),VLOOKUP(C1861,Approaches,2,0),"")</f>
        <v/>
      </c>
      <c r="E1861" s="83">
        <v>8</v>
      </c>
      <c r="F1861" s="16"/>
      <c r="G1861" s="17"/>
      <c r="H1861" s="110"/>
      <c r="I1861" s="19"/>
      <c r="J1861" s="17"/>
      <c r="K1861" s="94"/>
      <c r="L1861" s="89"/>
      <c r="M1861" s="16"/>
    </row>
    <row r="1862" spans="1:13">
      <c r="B1862" s="95" t="s">
        <v>355</v>
      </c>
      <c r="C1862" s="109"/>
      <c r="D1862" s="97" t="str">
        <f>IF(ISNUMBER(C1862),VLOOKUP(C1862,Approaches,2,0),"")</f>
        <v/>
      </c>
      <c r="E1862" s="83">
        <v>9</v>
      </c>
      <c r="F1862" s="16"/>
      <c r="G1862" s="17"/>
      <c r="H1862" s="110"/>
      <c r="I1862" s="19"/>
      <c r="J1862" s="17"/>
      <c r="K1862" s="94"/>
      <c r="L1862" s="89"/>
      <c r="M1862" s="16"/>
    </row>
    <row r="1863" spans="1:13" ht="14.25" thickBot="1">
      <c r="B1863" s="98"/>
      <c r="C1863" s="98"/>
      <c r="D1863" s="93"/>
      <c r="E1863" s="83">
        <v>10</v>
      </c>
      <c r="F1863" s="16"/>
      <c r="G1863" s="17"/>
      <c r="H1863" s="110"/>
      <c r="I1863" s="20"/>
      <c r="J1863" s="17"/>
      <c r="K1863" s="94"/>
      <c r="L1863" s="89"/>
      <c r="M1863" s="16"/>
    </row>
    <row r="1864" spans="1:13" ht="14.25" thickBot="1">
      <c r="B1864" s="99"/>
      <c r="C1864" s="99"/>
      <c r="D1864" s="99"/>
      <c r="E1864" s="100"/>
      <c r="F1864" s="101"/>
      <c r="G1864" s="99" t="s">
        <v>259</v>
      </c>
      <c r="H1864" s="102">
        <f>B1854</f>
        <v>1701112</v>
      </c>
      <c r="I1864" s="111"/>
      <c r="J1864" s="100" t="s">
        <v>317</v>
      </c>
      <c r="K1864" s="100"/>
      <c r="L1864" s="100"/>
      <c r="M1864" s="100"/>
    </row>
    <row r="1865" spans="1:13">
      <c r="A1865" s="86"/>
      <c r="C1865" s="104"/>
      <c r="L1865" s="196" t="str">
        <f>IF(AND(ISNUMBER(I1871),ISNUMBER(H1871)),"OK","")</f>
        <v/>
      </c>
    </row>
    <row r="1866" spans="1:13">
      <c r="A1866" s="86"/>
    </row>
    <row r="1867" spans="1:13">
      <c r="A1867" s="86"/>
    </row>
    <row r="1868" spans="1:13">
      <c r="A1868" s="86"/>
    </row>
    <row r="1869" spans="1:13">
      <c r="A1869" s="86"/>
    </row>
    <row r="1870" spans="1:13">
      <c r="A1870" s="86"/>
    </row>
    <row r="1871" spans="1:13">
      <c r="A1871" s="86"/>
    </row>
    <row r="1872" spans="1:13">
      <c r="A1872" s="86"/>
      <c r="L1872" s="196" t="str">
        <f>IF(AND(ISNUMBER(I1878),ISNUMBER(H1878)),"OK","")</f>
        <v/>
      </c>
    </row>
    <row r="1873" spans="1:12">
      <c r="A1873" s="86"/>
    </row>
    <row r="1874" spans="1:12">
      <c r="A1874" s="86"/>
    </row>
    <row r="1875" spans="1:12">
      <c r="A1875" s="86"/>
    </row>
    <row r="1876" spans="1:12">
      <c r="A1876" s="86"/>
    </row>
    <row r="1877" spans="1:12">
      <c r="A1877" s="86"/>
    </row>
    <row r="1878" spans="1:12">
      <c r="A1878" s="86"/>
    </row>
    <row r="1879" spans="1:12">
      <c r="A1879" s="86"/>
      <c r="L1879" s="196" t="str">
        <f>IF(AND(ISNUMBER(I1885),ISNUMBER(H1885)),"OK","")</f>
        <v/>
      </c>
    </row>
    <row r="1880" spans="1:12">
      <c r="A1880" s="86"/>
    </row>
    <row r="1881" spans="1:12">
      <c r="A1881" s="86"/>
    </row>
    <row r="1882" spans="1:12">
      <c r="A1882" s="86"/>
    </row>
    <row r="1883" spans="1:12">
      <c r="A1883" s="86"/>
    </row>
    <row r="1884" spans="1:12">
      <c r="A1884" s="86"/>
    </row>
    <row r="1885" spans="1:12">
      <c r="A1885" s="86"/>
    </row>
    <row r="1886" spans="1:12">
      <c r="A1886" s="86"/>
      <c r="L1886" s="196" t="str">
        <f>IF(AND(ISNUMBER(I1892),ISNUMBER(H1892)),"OK","")</f>
        <v/>
      </c>
    </row>
    <row r="1887" spans="1:12">
      <c r="A1887" s="86"/>
    </row>
    <row r="1888" spans="1:12">
      <c r="A1888" s="86"/>
    </row>
    <row r="1889" spans="1:12">
      <c r="A1889" s="86"/>
    </row>
    <row r="1890" spans="1:12">
      <c r="A1890" s="86"/>
    </row>
    <row r="1891" spans="1:12">
      <c r="A1891" s="86"/>
    </row>
    <row r="1892" spans="1:12">
      <c r="A1892" s="86"/>
    </row>
    <row r="1893" spans="1:12">
      <c r="A1893" s="86"/>
      <c r="L1893" s="196" t="str">
        <f>IF(AND(ISNUMBER(I1899),ISNUMBER(H1899)),"OK","")</f>
        <v/>
      </c>
    </row>
    <row r="1894" spans="1:12">
      <c r="A1894" s="86"/>
    </row>
    <row r="1895" spans="1:12">
      <c r="A1895" s="86"/>
    </row>
    <row r="1896" spans="1:12">
      <c r="A1896" s="86"/>
    </row>
    <row r="1897" spans="1:12">
      <c r="A1897" s="86"/>
    </row>
    <row r="1898" spans="1:12">
      <c r="A1898" s="86"/>
    </row>
    <row r="1899" spans="1:12">
      <c r="A1899" s="86"/>
    </row>
    <row r="1900" spans="1:12">
      <c r="A1900" s="86"/>
      <c r="L1900" s="196" t="str">
        <f>IF(AND(ISNUMBER(I1906),ISNUMBER(H1906)),"OK","")</f>
        <v/>
      </c>
    </row>
    <row r="1901" spans="1:12">
      <c r="A1901" s="86"/>
    </row>
    <row r="1902" spans="1:12">
      <c r="A1902" s="86"/>
    </row>
    <row r="1903" spans="1:12">
      <c r="A1903" s="86"/>
    </row>
    <row r="1904" spans="1:12">
      <c r="A1904" s="86"/>
    </row>
    <row r="1905" spans="1:12">
      <c r="A1905" s="86"/>
    </row>
    <row r="1906" spans="1:12">
      <c r="A1906" s="86"/>
    </row>
    <row r="1907" spans="1:12">
      <c r="A1907" s="86"/>
      <c r="L1907" s="196" t="str">
        <f>IF(AND(ISNUMBER(I1913),ISNUMBER(H1913)),"OK","")</f>
        <v/>
      </c>
    </row>
    <row r="1908" spans="1:12">
      <c r="A1908" s="86"/>
    </row>
    <row r="1909" spans="1:12">
      <c r="A1909" s="86"/>
    </row>
    <row r="1910" spans="1:12">
      <c r="A1910" s="86"/>
    </row>
    <row r="1911" spans="1:12">
      <c r="A1911" s="86"/>
    </row>
    <row r="1912" spans="1:12">
      <c r="A1912" s="86"/>
    </row>
    <row r="1913" spans="1:12">
      <c r="A1913" s="86"/>
    </row>
    <row r="1914" spans="1:12">
      <c r="A1914" s="86"/>
      <c r="L1914" s="196" t="str">
        <f>IF(AND(ISNUMBER(I1920),ISNUMBER(H1920)),"OK","")</f>
        <v/>
      </c>
    </row>
    <row r="1915" spans="1:12">
      <c r="A1915" s="86"/>
    </row>
    <row r="1916" spans="1:12">
      <c r="A1916" s="86"/>
    </row>
    <row r="1917" spans="1:12">
      <c r="A1917" s="86"/>
    </row>
    <row r="1918" spans="1:12">
      <c r="A1918" s="86"/>
    </row>
    <row r="1919" spans="1:12">
      <c r="A1919" s="86"/>
    </row>
    <row r="1920" spans="1:12">
      <c r="A1920" s="86"/>
    </row>
    <row r="1921" spans="1:12">
      <c r="A1921" s="86"/>
      <c r="L1921" s="196" t="str">
        <f>IF(AND(ISNUMBER(I1927),ISNUMBER(H1927)),"OK","")</f>
        <v/>
      </c>
    </row>
    <row r="1922" spans="1:12">
      <c r="A1922" s="86"/>
    </row>
    <row r="1923" spans="1:12">
      <c r="A1923" s="86"/>
    </row>
    <row r="1924" spans="1:12">
      <c r="A1924" s="86"/>
    </row>
    <row r="1925" spans="1:12">
      <c r="A1925" s="86"/>
    </row>
    <row r="1926" spans="1:12">
      <c r="A1926" s="86"/>
    </row>
    <row r="1927" spans="1:12">
      <c r="A1927" s="86"/>
    </row>
    <row r="1928" spans="1:12">
      <c r="A1928" s="86"/>
      <c r="L1928" s="196" t="str">
        <f>IF(AND(ISNUMBER(I1934),ISNUMBER(H1934)),"OK","")</f>
        <v/>
      </c>
    </row>
    <row r="1929" spans="1:12">
      <c r="A1929" s="86"/>
    </row>
    <row r="1930" spans="1:12">
      <c r="A1930" s="86"/>
    </row>
    <row r="1931" spans="1:12">
      <c r="A1931" s="86"/>
    </row>
    <row r="1932" spans="1:12">
      <c r="A1932" s="86"/>
    </row>
    <row r="1933" spans="1:12">
      <c r="A1933" s="86"/>
    </row>
    <row r="1934" spans="1:12">
      <c r="A1934" s="86"/>
    </row>
    <row r="1935" spans="1:12">
      <c r="A1935" s="86"/>
      <c r="L1935" s="196" t="str">
        <f>IF(AND(ISNUMBER(I1941),ISNUMBER(H1941)),"OK","")</f>
        <v/>
      </c>
    </row>
    <row r="1936" spans="1:12">
      <c r="A1936" s="86"/>
    </row>
    <row r="1937" spans="1:12">
      <c r="A1937" s="86"/>
    </row>
    <row r="1938" spans="1:12">
      <c r="A1938" s="86"/>
    </row>
    <row r="1939" spans="1:12">
      <c r="A1939" s="86"/>
    </row>
    <row r="1940" spans="1:12">
      <c r="A1940" s="86"/>
    </row>
    <row r="1941" spans="1:12">
      <c r="A1941" s="86"/>
    </row>
    <row r="1942" spans="1:12">
      <c r="A1942" s="86"/>
      <c r="L1942" s="196" t="str">
        <f>IF(AND(ISNUMBER(I1948),ISNUMBER(H1948)),"OK","")</f>
        <v/>
      </c>
    </row>
    <row r="1943" spans="1:12">
      <c r="A1943" s="86"/>
    </row>
    <row r="1944" spans="1:12">
      <c r="A1944" s="86"/>
    </row>
    <row r="1945" spans="1:12">
      <c r="A1945" s="86"/>
    </row>
    <row r="1946" spans="1:12">
      <c r="A1946" s="86"/>
    </row>
    <row r="1947" spans="1:12">
      <c r="A1947" s="86"/>
    </row>
    <row r="1948" spans="1:12">
      <c r="A1948" s="86"/>
    </row>
    <row r="1949" spans="1:12">
      <c r="A1949" s="86"/>
      <c r="L1949" s="196" t="str">
        <f>IF(AND(ISNUMBER(I1955),ISNUMBER(H1955)),"OK","")</f>
        <v/>
      </c>
    </row>
    <row r="1950" spans="1:12">
      <c r="A1950" s="86"/>
    </row>
    <row r="1951" spans="1:12">
      <c r="A1951" s="86"/>
    </row>
    <row r="1952" spans="1:12">
      <c r="A1952" s="86"/>
    </row>
    <row r="1953" spans="1:12">
      <c r="A1953" s="86"/>
    </row>
    <row r="1954" spans="1:12">
      <c r="A1954" s="86"/>
    </row>
    <row r="1955" spans="1:12">
      <c r="A1955" s="86"/>
    </row>
    <row r="1956" spans="1:12">
      <c r="A1956" s="86"/>
      <c r="L1956" s="196" t="str">
        <f>IF(AND(ISNUMBER(I1962),ISNUMBER(H1962)),"OK","")</f>
        <v/>
      </c>
    </row>
    <row r="1957" spans="1:12">
      <c r="A1957" s="86"/>
    </row>
    <row r="1958" spans="1:12">
      <c r="A1958" s="86"/>
    </row>
    <row r="1959" spans="1:12">
      <c r="A1959" s="86"/>
    </row>
    <row r="1960" spans="1:12">
      <c r="A1960" s="86"/>
    </row>
    <row r="1961" spans="1:12">
      <c r="A1961" s="86"/>
    </row>
    <row r="1962" spans="1:12">
      <c r="A1962" s="86"/>
    </row>
    <row r="1963" spans="1:12">
      <c r="A1963" s="86"/>
      <c r="L1963" s="196" t="str">
        <f>IF(AND(ISNUMBER(I1969),ISNUMBER(H1969)),"OK","")</f>
        <v/>
      </c>
    </row>
    <row r="1964" spans="1:12">
      <c r="A1964" s="86"/>
    </row>
    <row r="1965" spans="1:12">
      <c r="A1965" s="86"/>
    </row>
    <row r="1966" spans="1:12">
      <c r="A1966" s="86"/>
    </row>
    <row r="1967" spans="1:12">
      <c r="A1967" s="86"/>
    </row>
    <row r="1968" spans="1:12">
      <c r="A1968" s="86"/>
    </row>
    <row r="1969" spans="1:12">
      <c r="A1969" s="86"/>
    </row>
    <row r="1970" spans="1:12">
      <c r="A1970" s="86"/>
      <c r="L1970" s="196" t="str">
        <f>IF(AND(ISNUMBER(I1976),ISNUMBER(H1976)),"OK","")</f>
        <v/>
      </c>
    </row>
    <row r="1971" spans="1:12">
      <c r="A1971" s="86"/>
    </row>
    <row r="1972" spans="1:12">
      <c r="A1972" s="86"/>
    </row>
    <row r="1973" spans="1:12">
      <c r="A1973" s="86"/>
    </row>
    <row r="1974" spans="1:12">
      <c r="A1974" s="86"/>
    </row>
    <row r="1975" spans="1:12">
      <c r="A1975" s="86"/>
    </row>
    <row r="1976" spans="1:12">
      <c r="A1976" s="86"/>
    </row>
    <row r="1977" spans="1:12">
      <c r="A1977" s="86"/>
      <c r="L1977" s="196" t="str">
        <f>IF(AND(ISNUMBER(I1983),ISNUMBER(H1983)),"OK","")</f>
        <v/>
      </c>
    </row>
    <row r="1978" spans="1:12">
      <c r="A1978" s="86"/>
    </row>
    <row r="1979" spans="1:12">
      <c r="A1979" s="86"/>
    </row>
    <row r="1980" spans="1:12">
      <c r="A1980" s="86"/>
    </row>
    <row r="1981" spans="1:12">
      <c r="A1981" s="86"/>
    </row>
    <row r="1982" spans="1:12">
      <c r="A1982" s="86"/>
    </row>
    <row r="1983" spans="1:12">
      <c r="A1983" s="86"/>
    </row>
    <row r="1984" spans="1:12">
      <c r="A1984" s="86"/>
      <c r="L1984" s="196" t="str">
        <f>IF(AND(ISNUMBER(I1990),ISNUMBER(H1990)),"OK","")</f>
        <v/>
      </c>
    </row>
    <row r="1985" spans="1:12">
      <c r="A1985" s="86"/>
    </row>
    <row r="1986" spans="1:12">
      <c r="A1986" s="86"/>
    </row>
    <row r="1987" spans="1:12">
      <c r="A1987" s="86"/>
    </row>
    <row r="1988" spans="1:12">
      <c r="A1988" s="86"/>
    </row>
    <row r="1989" spans="1:12">
      <c r="A1989" s="86"/>
    </row>
    <row r="1990" spans="1:12">
      <c r="A1990" s="86"/>
    </row>
    <row r="1991" spans="1:12">
      <c r="A1991" s="86"/>
      <c r="L1991" s="196" t="str">
        <f>IF(AND(ISNUMBER(I1997),ISNUMBER(H1997)),"OK","")</f>
        <v/>
      </c>
    </row>
    <row r="1992" spans="1:12">
      <c r="A1992" s="86"/>
    </row>
    <row r="1993" spans="1:12">
      <c r="A1993" s="86"/>
    </row>
    <row r="1994" spans="1:12">
      <c r="A1994" s="86"/>
    </row>
    <row r="1995" spans="1:12">
      <c r="A1995" s="86"/>
    </row>
    <row r="1996" spans="1:12">
      <c r="A1996" s="86"/>
    </row>
    <row r="1997" spans="1:12">
      <c r="A1997" s="86"/>
    </row>
    <row r="1998" spans="1:12">
      <c r="A1998" s="86"/>
      <c r="L1998" s="196" t="str">
        <f>IF(AND(ISNUMBER(I2004),ISNUMBER(H2004)),"OK","")</f>
        <v/>
      </c>
    </row>
    <row r="1999" spans="1:12">
      <c r="A1999" s="86"/>
    </row>
    <row r="2000" spans="1:12">
      <c r="A2000" s="86"/>
    </row>
    <row r="2001" spans="1:12">
      <c r="A2001" s="86"/>
    </row>
    <row r="2002" spans="1:12">
      <c r="A2002" s="86"/>
    </row>
    <row r="2003" spans="1:12">
      <c r="A2003" s="86"/>
    </row>
    <row r="2004" spans="1:12">
      <c r="A2004" s="86"/>
    </row>
    <row r="2005" spans="1:12">
      <c r="A2005" s="86"/>
      <c r="L2005" s="196" t="str">
        <f>IF(AND(ISNUMBER(I2011),ISNUMBER(H2011)),"OK","")</f>
        <v/>
      </c>
    </row>
    <row r="2006" spans="1:12">
      <c r="A2006" s="86"/>
    </row>
    <row r="2007" spans="1:12">
      <c r="A2007" s="86"/>
    </row>
    <row r="2008" spans="1:12">
      <c r="A2008" s="86"/>
    </row>
    <row r="2009" spans="1:12">
      <c r="A2009" s="86"/>
    </row>
    <row r="2010" spans="1:12">
      <c r="A2010" s="86"/>
    </row>
    <row r="2011" spans="1:12">
      <c r="A2011" s="86"/>
    </row>
    <row r="2012" spans="1:12">
      <c r="A2012" s="86"/>
      <c r="L2012" s="196" t="str">
        <f>IF(AND(ISNUMBER(I2018),ISNUMBER(H2018)),"OK","")</f>
        <v/>
      </c>
    </row>
    <row r="2013" spans="1:12">
      <c r="A2013" s="86"/>
    </row>
    <row r="2014" spans="1:12">
      <c r="A2014" s="86"/>
    </row>
    <row r="2015" spans="1:12">
      <c r="A2015" s="86"/>
    </row>
    <row r="2016" spans="1:12">
      <c r="A2016" s="86"/>
    </row>
    <row r="2017" spans="1:12">
      <c r="A2017" s="86"/>
    </row>
    <row r="2018" spans="1:12">
      <c r="A2018" s="86"/>
    </row>
    <row r="2019" spans="1:12">
      <c r="A2019" s="86"/>
      <c r="L2019" s="196" t="str">
        <f>IF(AND(ISNUMBER(I2025),ISNUMBER(H2025)),"OK","")</f>
        <v/>
      </c>
    </row>
    <row r="2020" spans="1:12">
      <c r="A2020" s="86"/>
    </row>
    <row r="2021" spans="1:12">
      <c r="A2021" s="86"/>
    </row>
    <row r="2022" spans="1:12">
      <c r="A2022" s="86"/>
    </row>
    <row r="2023" spans="1:12">
      <c r="A2023" s="86"/>
    </row>
    <row r="2024" spans="1:12">
      <c r="A2024" s="86"/>
    </row>
    <row r="2025" spans="1:12">
      <c r="A2025" s="86"/>
    </row>
    <row r="2026" spans="1:12">
      <c r="A2026" s="86"/>
      <c r="L2026" s="196" t="str">
        <f>IF(AND(ISNUMBER(I2032),ISNUMBER(H2032)),"OK","")</f>
        <v/>
      </c>
    </row>
    <row r="2027" spans="1:12">
      <c r="A2027" s="86"/>
    </row>
    <row r="2028" spans="1:12">
      <c r="A2028" s="86"/>
    </row>
    <row r="2029" spans="1:12">
      <c r="A2029" s="86"/>
    </row>
    <row r="2030" spans="1:12">
      <c r="A2030" s="86"/>
    </row>
    <row r="2031" spans="1:12">
      <c r="A2031" s="86"/>
    </row>
    <row r="2032" spans="1:12">
      <c r="A2032" s="86"/>
    </row>
    <row r="2033" spans="1:12">
      <c r="A2033" s="86"/>
      <c r="L2033" s="196" t="str">
        <f>IF(AND(ISNUMBER(I2039),ISNUMBER(H2039)),"OK","")</f>
        <v/>
      </c>
    </row>
    <row r="2034" spans="1:12">
      <c r="A2034" s="86"/>
    </row>
    <row r="2035" spans="1:12">
      <c r="A2035" s="86"/>
    </row>
    <row r="2036" spans="1:12">
      <c r="A2036" s="86"/>
    </row>
    <row r="2037" spans="1:12">
      <c r="A2037" s="86"/>
    </row>
    <row r="2038" spans="1:12">
      <c r="A2038" s="86"/>
    </row>
    <row r="2039" spans="1:12">
      <c r="A2039" s="86"/>
    </row>
    <row r="2040" spans="1:12">
      <c r="A2040" s="86"/>
      <c r="L2040" s="196" t="str">
        <f>IF(AND(ISNUMBER(I2046),ISNUMBER(H2046)),"OK","")</f>
        <v/>
      </c>
    </row>
    <row r="2041" spans="1:12">
      <c r="A2041" s="86"/>
    </row>
    <row r="2042" spans="1:12">
      <c r="A2042" s="86"/>
    </row>
    <row r="2043" spans="1:12">
      <c r="A2043" s="86"/>
    </row>
    <row r="2044" spans="1:12">
      <c r="A2044" s="86"/>
    </row>
    <row r="2045" spans="1:12">
      <c r="A2045" s="86"/>
    </row>
    <row r="2046" spans="1:12">
      <c r="A2046" s="86"/>
    </row>
    <row r="2047" spans="1:12">
      <c r="A2047" s="86"/>
      <c r="L2047" s="196" t="str">
        <f>IF(AND(ISNUMBER(I2053),ISNUMBER(H2053)),"OK","")</f>
        <v/>
      </c>
    </row>
    <row r="2048" spans="1:12">
      <c r="A2048" s="86"/>
    </row>
    <row r="2049" spans="1:12">
      <c r="A2049" s="86"/>
    </row>
    <row r="2050" spans="1:12">
      <c r="A2050" s="86"/>
    </row>
    <row r="2051" spans="1:12">
      <c r="A2051" s="86"/>
    </row>
    <row r="2052" spans="1:12">
      <c r="A2052" s="86"/>
    </row>
    <row r="2053" spans="1:12">
      <c r="A2053" s="86"/>
    </row>
    <row r="2054" spans="1:12">
      <c r="A2054" s="86"/>
      <c r="L2054" s="196" t="str">
        <f>IF(AND(ISNUMBER(I2060),ISNUMBER(H2060)),"OK","")</f>
        <v/>
      </c>
    </row>
    <row r="2055" spans="1:12">
      <c r="A2055" s="86"/>
    </row>
    <row r="2056" spans="1:12">
      <c r="A2056" s="86"/>
    </row>
    <row r="2057" spans="1:12">
      <c r="A2057" s="86"/>
    </row>
    <row r="2058" spans="1:12">
      <c r="A2058" s="86"/>
    </row>
    <row r="2059" spans="1:12">
      <c r="A2059" s="86"/>
    </row>
    <row r="2060" spans="1:12">
      <c r="A2060" s="86"/>
    </row>
    <row r="2061" spans="1:12">
      <c r="A2061" s="86"/>
      <c r="L2061" s="196" t="str">
        <f>IF(AND(ISNUMBER(I2067),ISNUMBER(H2067)),"OK","")</f>
        <v/>
      </c>
    </row>
    <row r="2062" spans="1:12">
      <c r="A2062" s="86"/>
    </row>
    <row r="2063" spans="1:12">
      <c r="A2063" s="86"/>
    </row>
    <row r="2064" spans="1:12">
      <c r="A2064" s="86"/>
    </row>
    <row r="2065" spans="1:12">
      <c r="A2065" s="86"/>
    </row>
    <row r="2066" spans="1:12">
      <c r="A2066" s="86"/>
    </row>
    <row r="2067" spans="1:12">
      <c r="A2067" s="86"/>
    </row>
    <row r="2068" spans="1:12">
      <c r="A2068" s="86"/>
      <c r="L2068" s="196" t="str">
        <f>IF(AND(ISNUMBER(I2074),ISNUMBER(H2074)),"OK","")</f>
        <v/>
      </c>
    </row>
    <row r="2069" spans="1:12">
      <c r="A2069" s="86"/>
    </row>
    <row r="2070" spans="1:12">
      <c r="A2070" s="86"/>
    </row>
    <row r="2071" spans="1:12">
      <c r="A2071" s="86"/>
    </row>
    <row r="2072" spans="1:12">
      <c r="A2072" s="86"/>
    </row>
    <row r="2073" spans="1:12">
      <c r="A2073" s="86"/>
    </row>
    <row r="2074" spans="1:12">
      <c r="A2074" s="86"/>
    </row>
    <row r="2075" spans="1:12">
      <c r="A2075" s="86"/>
      <c r="L2075" s="196" t="str">
        <f>IF(AND(ISNUMBER(I2081),ISNUMBER(H2081)),"OK","")</f>
        <v/>
      </c>
    </row>
    <row r="2076" spans="1:12">
      <c r="A2076" s="86"/>
    </row>
    <row r="2077" spans="1:12">
      <c r="A2077" s="86"/>
    </row>
    <row r="2078" spans="1:12">
      <c r="A2078" s="86"/>
    </row>
    <row r="2079" spans="1:12">
      <c r="A2079" s="86"/>
    </row>
    <row r="2080" spans="1:12">
      <c r="A2080" s="86"/>
    </row>
    <row r="2081" spans="1:12">
      <c r="A2081" s="86"/>
    </row>
    <row r="2082" spans="1:12">
      <c r="A2082" s="86"/>
      <c r="L2082" s="196" t="str">
        <f>IF(AND(ISNUMBER(I2088),ISNUMBER(H2088)),"OK","")</f>
        <v/>
      </c>
    </row>
    <row r="2083" spans="1:12">
      <c r="A2083" s="86"/>
    </row>
    <row r="2084" spans="1:12">
      <c r="A2084" s="86"/>
    </row>
    <row r="2085" spans="1:12">
      <c r="A2085" s="86"/>
    </row>
    <row r="2086" spans="1:12">
      <c r="A2086" s="86"/>
    </row>
    <row r="2087" spans="1:12">
      <c r="A2087" s="86"/>
    </row>
    <row r="2088" spans="1:12">
      <c r="A2088" s="86"/>
    </row>
    <row r="2089" spans="1:12">
      <c r="A2089" s="86"/>
      <c r="L2089" s="196" t="str">
        <f>IF(AND(ISNUMBER(I2095),ISNUMBER(H2095)),"OK","")</f>
        <v/>
      </c>
    </row>
    <row r="2090" spans="1:12">
      <c r="A2090" s="86"/>
    </row>
    <row r="2091" spans="1:12">
      <c r="A2091" s="86"/>
    </row>
    <row r="2092" spans="1:12">
      <c r="A2092" s="86"/>
    </row>
    <row r="2093" spans="1:12">
      <c r="A2093" s="86"/>
    </row>
    <row r="2094" spans="1:12">
      <c r="A2094" s="86"/>
    </row>
    <row r="2095" spans="1:12">
      <c r="A2095" s="86"/>
    </row>
    <row r="2096" spans="1:12">
      <c r="A2096" s="86"/>
      <c r="L2096" s="196" t="str">
        <f>IF(AND(ISNUMBER(I2102),ISNUMBER(H2102)),"OK","")</f>
        <v/>
      </c>
    </row>
    <row r="2097" spans="1:12">
      <c r="A2097" s="86"/>
    </row>
    <row r="2098" spans="1:12">
      <c r="A2098" s="86"/>
    </row>
    <row r="2099" spans="1:12">
      <c r="A2099" s="86"/>
    </row>
    <row r="2100" spans="1:12">
      <c r="A2100" s="86"/>
    </row>
    <row r="2101" spans="1:12">
      <c r="A2101" s="86"/>
    </row>
    <row r="2102" spans="1:12">
      <c r="A2102" s="86"/>
    </row>
    <row r="2103" spans="1:12">
      <c r="A2103" s="86"/>
      <c r="L2103" s="196" t="str">
        <f>IF(AND(ISNUMBER(I2109),ISNUMBER(H2109)),"OK","")</f>
        <v/>
      </c>
    </row>
    <row r="2104" spans="1:12">
      <c r="A2104" s="86"/>
    </row>
    <row r="2105" spans="1:12">
      <c r="A2105" s="86"/>
    </row>
    <row r="2106" spans="1:12">
      <c r="A2106" s="86"/>
    </row>
    <row r="2107" spans="1:12">
      <c r="A2107" s="86"/>
    </row>
    <row r="2108" spans="1:12">
      <c r="A2108" s="86"/>
    </row>
    <row r="2109" spans="1:12">
      <c r="A2109" s="86"/>
    </row>
    <row r="2110" spans="1:12">
      <c r="A2110" s="86"/>
      <c r="L2110" s="196" t="str">
        <f>IF(AND(ISNUMBER(I2116),ISNUMBER(H2116)),"OK","")</f>
        <v/>
      </c>
    </row>
    <row r="2111" spans="1:12">
      <c r="A2111" s="86"/>
    </row>
    <row r="2112" spans="1:12">
      <c r="A2112" s="86"/>
    </row>
    <row r="2113" spans="1:12">
      <c r="A2113" s="86"/>
    </row>
    <row r="2114" spans="1:12">
      <c r="A2114" s="86"/>
    </row>
    <row r="2115" spans="1:12">
      <c r="A2115" s="86"/>
    </row>
    <row r="2116" spans="1:12">
      <c r="A2116" s="86"/>
    </row>
    <row r="2117" spans="1:12">
      <c r="A2117" s="86"/>
    </row>
    <row r="2118" spans="1:12">
      <c r="A2118" s="86"/>
    </row>
    <row r="2119" spans="1:12">
      <c r="A2119" s="86"/>
    </row>
    <row r="2120" spans="1:12">
      <c r="A2120" s="86"/>
    </row>
    <row r="2121" spans="1:12">
      <c r="A2121" s="86"/>
    </row>
    <row r="2122" spans="1:12">
      <c r="A2122" s="86"/>
    </row>
    <row r="2123" spans="1:12">
      <c r="A2123" s="86"/>
      <c r="L2123" s="196" t="str">
        <f>IF(AND(ISNUMBER(I2123),ISNUMBER(H2123)),"OK","")</f>
        <v/>
      </c>
    </row>
    <row r="2124" spans="1:12">
      <c r="A2124" s="86"/>
    </row>
    <row r="2125" spans="1:12">
      <c r="A2125" s="86"/>
    </row>
    <row r="2126" spans="1:12">
      <c r="A2126" s="86"/>
    </row>
    <row r="2127" spans="1:12">
      <c r="A2127" s="86"/>
    </row>
    <row r="2128" spans="1:12">
      <c r="A2128" s="86"/>
    </row>
    <row r="2129" spans="1:12">
      <c r="A2129" s="86"/>
    </row>
    <row r="2130" spans="1:12">
      <c r="A2130" s="86"/>
      <c r="L2130" s="196" t="str">
        <f>IF(AND(ISNUMBER(I2130),ISNUMBER(H2130)),"OK","")</f>
        <v/>
      </c>
    </row>
    <row r="2131" spans="1:12">
      <c r="A2131" s="86"/>
    </row>
    <row r="2132" spans="1:12">
      <c r="A2132" s="86"/>
    </row>
    <row r="2133" spans="1:12">
      <c r="A2133" s="86"/>
    </row>
    <row r="2134" spans="1:12">
      <c r="A2134" s="86"/>
    </row>
    <row r="2135" spans="1:12">
      <c r="A2135" s="86"/>
    </row>
    <row r="2136" spans="1:12">
      <c r="A2136" s="86"/>
    </row>
    <row r="2137" spans="1:12">
      <c r="A2137" s="86"/>
      <c r="L2137" s="196" t="str">
        <f>IF(AND(ISNUMBER(I2137),ISNUMBER(H2137)),"OK","")</f>
        <v/>
      </c>
    </row>
    <row r="2138" spans="1:12">
      <c r="A2138" s="86"/>
    </row>
    <row r="2139" spans="1:12">
      <c r="A2139" s="86"/>
    </row>
    <row r="2140" spans="1:12">
      <c r="A2140" s="86"/>
    </row>
    <row r="2141" spans="1:12">
      <c r="A2141" s="86"/>
    </row>
    <row r="2142" spans="1:12">
      <c r="A2142" s="86"/>
    </row>
    <row r="2143" spans="1:12">
      <c r="A2143" s="86"/>
    </row>
    <row r="2144" spans="1:12">
      <c r="A2144" s="86"/>
      <c r="L2144" s="196" t="str">
        <f>IF(AND(ISNUMBER(I2144),ISNUMBER(H2144)),"OK","")</f>
        <v/>
      </c>
    </row>
    <row r="2145" spans="1:12">
      <c r="A2145" s="86"/>
    </row>
    <row r="2146" spans="1:12">
      <c r="A2146" s="86"/>
    </row>
    <row r="2147" spans="1:12">
      <c r="A2147" s="86"/>
    </row>
    <row r="2148" spans="1:12">
      <c r="A2148" s="86"/>
    </row>
    <row r="2149" spans="1:12">
      <c r="A2149" s="86"/>
    </row>
    <row r="2150" spans="1:12">
      <c r="A2150" s="86"/>
    </row>
    <row r="2151" spans="1:12">
      <c r="A2151" s="86"/>
      <c r="L2151" s="196" t="str">
        <f>IF(AND(ISNUMBER(I2151),ISNUMBER(H2151)),"OK","")</f>
        <v/>
      </c>
    </row>
    <row r="2152" spans="1:12">
      <c r="A2152" s="86"/>
    </row>
    <row r="2153" spans="1:12">
      <c r="A2153" s="86"/>
    </row>
    <row r="2154" spans="1:12">
      <c r="A2154" s="86"/>
    </row>
    <row r="2155" spans="1:12">
      <c r="A2155" s="86"/>
    </row>
    <row r="2156" spans="1:12">
      <c r="A2156" s="86"/>
    </row>
    <row r="2157" spans="1:12">
      <c r="A2157" s="86"/>
    </row>
    <row r="2158" spans="1:12">
      <c r="A2158" s="86"/>
      <c r="L2158" s="196" t="str">
        <f>IF(AND(ISNUMBER(I2158),ISNUMBER(H2158)),"OK","")</f>
        <v/>
      </c>
    </row>
    <row r="2159" spans="1:12">
      <c r="A2159" s="86"/>
    </row>
    <row r="2160" spans="1:12">
      <c r="A2160" s="86"/>
    </row>
    <row r="2161" spans="1:12">
      <c r="A2161" s="86"/>
    </row>
    <row r="2162" spans="1:12">
      <c r="A2162" s="86"/>
    </row>
    <row r="2163" spans="1:12">
      <c r="A2163" s="86"/>
    </row>
    <row r="2164" spans="1:12">
      <c r="A2164" s="86"/>
    </row>
    <row r="2165" spans="1:12">
      <c r="A2165" s="86"/>
      <c r="L2165" s="196" t="str">
        <f>IF(AND(ISNUMBER(I2165),ISNUMBER(H2165)),"OK","")</f>
        <v/>
      </c>
    </row>
    <row r="2166" spans="1:12">
      <c r="A2166" s="86"/>
    </row>
    <row r="2167" spans="1:12">
      <c r="A2167" s="86"/>
    </row>
    <row r="2168" spans="1:12">
      <c r="A2168" s="86"/>
    </row>
    <row r="2169" spans="1:12">
      <c r="A2169" s="86"/>
    </row>
    <row r="2170" spans="1:12">
      <c r="A2170" s="86"/>
    </row>
    <row r="2171" spans="1:12">
      <c r="A2171" s="86"/>
    </row>
    <row r="2172" spans="1:12">
      <c r="A2172" s="86"/>
      <c r="L2172" s="196" t="str">
        <f>IF(AND(ISNUMBER(I2172),ISNUMBER(H2172)),"OK","")</f>
        <v/>
      </c>
    </row>
    <row r="2173" spans="1:12">
      <c r="A2173" s="86"/>
    </row>
    <row r="2174" spans="1:12">
      <c r="A2174" s="86"/>
    </row>
    <row r="2175" spans="1:12">
      <c r="A2175" s="86"/>
    </row>
    <row r="2176" spans="1:12">
      <c r="A2176" s="86"/>
    </row>
    <row r="2177" spans="1:12">
      <c r="A2177" s="86"/>
    </row>
    <row r="2178" spans="1:12">
      <c r="A2178" s="86"/>
    </row>
    <row r="2179" spans="1:12">
      <c r="A2179" s="86"/>
      <c r="L2179" s="196" t="str">
        <f>IF(AND(ISNUMBER(I2179),ISNUMBER(H2179)),"OK","")</f>
        <v/>
      </c>
    </row>
    <row r="2180" spans="1:12">
      <c r="A2180" s="86"/>
    </row>
    <row r="2181" spans="1:12">
      <c r="A2181" s="86"/>
    </row>
    <row r="2182" spans="1:12">
      <c r="A2182" s="86"/>
    </row>
    <row r="2183" spans="1:12">
      <c r="A2183" s="86"/>
    </row>
    <row r="2184" spans="1:12">
      <c r="A2184" s="86"/>
    </row>
    <row r="2185" spans="1:12">
      <c r="A2185" s="86"/>
    </row>
    <row r="2186" spans="1:12">
      <c r="A2186" s="86"/>
      <c r="L2186" s="196" t="str">
        <f>IF(AND(ISNUMBER(I2186),ISNUMBER(H2186)),"OK","")</f>
        <v/>
      </c>
    </row>
    <row r="2187" spans="1:12">
      <c r="A2187" s="86"/>
    </row>
    <row r="2188" spans="1:12">
      <c r="A2188" s="86"/>
    </row>
    <row r="2189" spans="1:12">
      <c r="A2189" s="86"/>
    </row>
    <row r="2190" spans="1:12">
      <c r="A2190" s="86"/>
    </row>
    <row r="2191" spans="1:12">
      <c r="A2191" s="86"/>
    </row>
    <row r="2192" spans="1:12">
      <c r="A2192" s="86"/>
    </row>
    <row r="2193" spans="1:12">
      <c r="A2193" s="86"/>
      <c r="L2193" s="196" t="str">
        <f>IF(AND(ISNUMBER(I2193),ISNUMBER(H2193)),"OK","")</f>
        <v/>
      </c>
    </row>
    <row r="2194" spans="1:12">
      <c r="A2194" s="86"/>
    </row>
    <row r="2195" spans="1:12">
      <c r="A2195" s="86"/>
    </row>
    <row r="2196" spans="1:12">
      <c r="A2196" s="86"/>
    </row>
    <row r="2197" spans="1:12">
      <c r="A2197" s="86"/>
    </row>
    <row r="2198" spans="1:12">
      <c r="A2198" s="86"/>
    </row>
    <row r="2199" spans="1:12">
      <c r="A2199" s="86"/>
    </row>
    <row r="2200" spans="1:12">
      <c r="A2200" s="86"/>
      <c r="L2200" s="196" t="str">
        <f>IF(AND(ISNUMBER(I2200),ISNUMBER(H2200)),"OK","")</f>
        <v/>
      </c>
    </row>
    <row r="2201" spans="1:12">
      <c r="A2201" s="86"/>
    </row>
    <row r="2202" spans="1:12">
      <c r="A2202" s="86"/>
    </row>
    <row r="2203" spans="1:12">
      <c r="A2203" s="86"/>
    </row>
    <row r="2204" spans="1:12">
      <c r="A2204" s="86"/>
    </row>
    <row r="2205" spans="1:12">
      <c r="A2205" s="86"/>
    </row>
    <row r="2206" spans="1:12">
      <c r="A2206" s="86"/>
    </row>
    <row r="2207" spans="1:12">
      <c r="A2207" s="86"/>
      <c r="L2207" s="196" t="str">
        <f>IF(AND(ISNUMBER(I2207),ISNUMBER(H2207)),"OK","")</f>
        <v/>
      </c>
    </row>
    <row r="2208" spans="1:12">
      <c r="A2208" s="86"/>
    </row>
    <row r="2209" spans="1:12">
      <c r="A2209" s="86"/>
    </row>
    <row r="2210" spans="1:12">
      <c r="A2210" s="86"/>
    </row>
    <row r="2211" spans="1:12">
      <c r="A2211" s="86"/>
    </row>
    <row r="2212" spans="1:12">
      <c r="A2212" s="86"/>
    </row>
    <row r="2213" spans="1:12">
      <c r="A2213" s="86"/>
    </row>
    <row r="2214" spans="1:12">
      <c r="A2214" s="86"/>
      <c r="L2214" s="196" t="str">
        <f>IF(AND(ISNUMBER(I2214),ISNUMBER(H2214)),"OK","")</f>
        <v/>
      </c>
    </row>
    <row r="2215" spans="1:12">
      <c r="A2215" s="86"/>
    </row>
    <row r="2216" spans="1:12">
      <c r="A2216" s="86"/>
    </row>
    <row r="2217" spans="1:12">
      <c r="A2217" s="86"/>
    </row>
    <row r="2218" spans="1:12">
      <c r="A2218" s="86"/>
    </row>
    <row r="2219" spans="1:12">
      <c r="A2219" s="86"/>
    </row>
    <row r="2220" spans="1:12">
      <c r="A2220" s="86"/>
    </row>
    <row r="2221" spans="1:12">
      <c r="A2221" s="86"/>
      <c r="L2221" s="196" t="str">
        <f>IF(AND(ISNUMBER(I2221),ISNUMBER(H2221)),"OK","")</f>
        <v/>
      </c>
    </row>
    <row r="2222" spans="1:12">
      <c r="A2222" s="86"/>
    </row>
    <row r="2223" spans="1:12">
      <c r="A2223" s="86"/>
    </row>
    <row r="2224" spans="1:12">
      <c r="A2224" s="86"/>
    </row>
    <row r="2225" spans="1:12">
      <c r="A2225" s="86"/>
    </row>
    <row r="2226" spans="1:12">
      <c r="A2226" s="86"/>
    </row>
    <row r="2227" spans="1:12">
      <c r="A2227" s="86"/>
    </row>
    <row r="2228" spans="1:12">
      <c r="A2228" s="86"/>
      <c r="L2228" s="196" t="str">
        <f>IF(AND(ISNUMBER(I2228),ISNUMBER(H2228)),"OK","")</f>
        <v/>
      </c>
    </row>
    <row r="2229" spans="1:12">
      <c r="A2229" s="86"/>
    </row>
    <row r="2230" spans="1:12">
      <c r="A2230" s="86"/>
    </row>
    <row r="2231" spans="1:12">
      <c r="A2231" s="86"/>
    </row>
    <row r="2232" spans="1:12">
      <c r="A2232" s="86"/>
    </row>
    <row r="2233" spans="1:12">
      <c r="A2233" s="86"/>
    </row>
    <row r="2234" spans="1:12">
      <c r="A2234" s="86"/>
    </row>
    <row r="2235" spans="1:12">
      <c r="A2235" s="86"/>
      <c r="L2235" s="196" t="str">
        <f>IF(AND(ISNUMBER(I2235),ISNUMBER(H2235)),"OK","")</f>
        <v/>
      </c>
    </row>
    <row r="2236" spans="1:12">
      <c r="A2236" s="86"/>
    </row>
    <row r="2237" spans="1:12">
      <c r="A2237" s="86"/>
    </row>
    <row r="2238" spans="1:12">
      <c r="A2238" s="86"/>
    </row>
    <row r="2239" spans="1:12">
      <c r="A2239" s="86"/>
    </row>
    <row r="2240" spans="1:12">
      <c r="A2240" s="86"/>
    </row>
    <row r="2241" spans="1:12">
      <c r="A2241" s="86"/>
    </row>
    <row r="2242" spans="1:12">
      <c r="A2242" s="86"/>
      <c r="L2242" s="196" t="str">
        <f>IF(AND(ISNUMBER(I2242),ISNUMBER(H2242)),"OK","")</f>
        <v/>
      </c>
    </row>
    <row r="2243" spans="1:12">
      <c r="A2243" s="86"/>
    </row>
    <row r="2244" spans="1:12">
      <c r="A2244" s="86"/>
    </row>
    <row r="2245" spans="1:12">
      <c r="A2245" s="86"/>
    </row>
    <row r="2246" spans="1:12">
      <c r="A2246" s="86"/>
    </row>
    <row r="2247" spans="1:12">
      <c r="A2247" s="86"/>
    </row>
    <row r="2248" spans="1:12">
      <c r="A2248" s="86"/>
    </row>
    <row r="2249" spans="1:12">
      <c r="A2249" s="86"/>
      <c r="L2249" s="196" t="str">
        <f>IF(AND(ISNUMBER(I2249),ISNUMBER(H2249)),"OK","")</f>
        <v/>
      </c>
    </row>
    <row r="2250" spans="1:12">
      <c r="A2250" s="86"/>
    </row>
    <row r="2251" spans="1:12">
      <c r="A2251" s="86"/>
    </row>
    <row r="2252" spans="1:12">
      <c r="A2252" s="86"/>
    </row>
    <row r="2253" spans="1:12">
      <c r="A2253" s="86"/>
    </row>
    <row r="2254" spans="1:12">
      <c r="A2254" s="86"/>
    </row>
    <row r="2255" spans="1:12">
      <c r="A2255" s="86"/>
    </row>
    <row r="2256" spans="1:12">
      <c r="A2256" s="86"/>
      <c r="L2256" s="196" t="str">
        <f>IF(AND(ISNUMBER(I2256),ISNUMBER(H2256)),"OK","")</f>
        <v/>
      </c>
    </row>
    <row r="2257" spans="1:12">
      <c r="A2257" s="86"/>
    </row>
    <row r="2258" spans="1:12">
      <c r="A2258" s="86"/>
    </row>
    <row r="2259" spans="1:12">
      <c r="A2259" s="86"/>
    </row>
    <row r="2260" spans="1:12">
      <c r="A2260" s="86"/>
    </row>
    <row r="2261" spans="1:12">
      <c r="A2261" s="86"/>
    </row>
    <row r="2262" spans="1:12">
      <c r="A2262" s="86"/>
    </row>
    <row r="2263" spans="1:12">
      <c r="A2263" s="86"/>
      <c r="L2263" s="196" t="str">
        <f>IF(AND(ISNUMBER(I2263),ISNUMBER(H2263)),"OK","")</f>
        <v/>
      </c>
    </row>
    <row r="2264" spans="1:12">
      <c r="A2264" s="86"/>
    </row>
    <row r="2265" spans="1:12">
      <c r="A2265" s="86"/>
    </row>
    <row r="2266" spans="1:12">
      <c r="A2266" s="86"/>
    </row>
    <row r="2267" spans="1:12">
      <c r="A2267" s="86"/>
    </row>
    <row r="2268" spans="1:12">
      <c r="A2268" s="86"/>
    </row>
    <row r="2269" spans="1:12">
      <c r="A2269" s="86"/>
    </row>
    <row r="2270" spans="1:12">
      <c r="A2270" s="86"/>
      <c r="L2270" s="196" t="str">
        <f>IF(AND(ISNUMBER(I2270),ISNUMBER(H2270)),"OK","")</f>
        <v/>
      </c>
    </row>
  </sheetData>
  <sheetProtection password="CF11" sheet="1" objects="1" scenarios="1" selectLockedCells="1"/>
  <mergeCells count="158">
    <mergeCell ref="C1820:D1821"/>
    <mergeCell ref="C1832:D1833"/>
    <mergeCell ref="C1844:D1845"/>
    <mergeCell ref="C1856:D1857"/>
    <mergeCell ref="C1760:D1761"/>
    <mergeCell ref="C1772:D1773"/>
    <mergeCell ref="C1784:D1785"/>
    <mergeCell ref="C1796:D1797"/>
    <mergeCell ref="C1808:D1809"/>
    <mergeCell ref="C1700:D1701"/>
    <mergeCell ref="C1712:D1713"/>
    <mergeCell ref="C1724:D1725"/>
    <mergeCell ref="C1736:D1737"/>
    <mergeCell ref="C1748:D1749"/>
    <mergeCell ref="C1640:D1641"/>
    <mergeCell ref="C1652:D1653"/>
    <mergeCell ref="C1664:D1665"/>
    <mergeCell ref="C1676:D1677"/>
    <mergeCell ref="C1688:D1689"/>
    <mergeCell ref="C1580:D1581"/>
    <mergeCell ref="C1592:D1593"/>
    <mergeCell ref="C1604:D1605"/>
    <mergeCell ref="C1616:D1617"/>
    <mergeCell ref="C1628:D1629"/>
    <mergeCell ref="C1520:D1521"/>
    <mergeCell ref="C1532:D1533"/>
    <mergeCell ref="C1544:D1545"/>
    <mergeCell ref="C1556:D1557"/>
    <mergeCell ref="C1568:D1569"/>
    <mergeCell ref="C1460:D1461"/>
    <mergeCell ref="C1472:D1473"/>
    <mergeCell ref="C1484:D1485"/>
    <mergeCell ref="C1496:D1497"/>
    <mergeCell ref="C1508:D1509"/>
    <mergeCell ref="C1400:D1401"/>
    <mergeCell ref="C1412:D1413"/>
    <mergeCell ref="C1424:D1425"/>
    <mergeCell ref="C1436:D1437"/>
    <mergeCell ref="C1448:D1449"/>
    <mergeCell ref="C1340:D1341"/>
    <mergeCell ref="C1352:D1353"/>
    <mergeCell ref="C1364:D1365"/>
    <mergeCell ref="C1376:D1377"/>
    <mergeCell ref="C1388:D1389"/>
    <mergeCell ref="C1280:D1281"/>
    <mergeCell ref="C1292:D1293"/>
    <mergeCell ref="C1304:D1305"/>
    <mergeCell ref="C1316:D1317"/>
    <mergeCell ref="C1328:D1329"/>
    <mergeCell ref="C1220:D1221"/>
    <mergeCell ref="C1232:D1233"/>
    <mergeCell ref="C1244:D1245"/>
    <mergeCell ref="C1256:D1257"/>
    <mergeCell ref="C1268:D1269"/>
    <mergeCell ref="C1160:D1161"/>
    <mergeCell ref="C1172:D1173"/>
    <mergeCell ref="C1184:D1185"/>
    <mergeCell ref="C1196:D1197"/>
    <mergeCell ref="C1208:D1209"/>
    <mergeCell ref="C1100:D1101"/>
    <mergeCell ref="C1112:D1113"/>
    <mergeCell ref="C1124:D1125"/>
    <mergeCell ref="C1136:D1137"/>
    <mergeCell ref="C1148:D1149"/>
    <mergeCell ref="C1040:D1041"/>
    <mergeCell ref="C1052:D1053"/>
    <mergeCell ref="C1064:D1065"/>
    <mergeCell ref="C1076:D1077"/>
    <mergeCell ref="C1088:D1089"/>
    <mergeCell ref="C980:D981"/>
    <mergeCell ref="C992:D993"/>
    <mergeCell ref="C1004:D1005"/>
    <mergeCell ref="C1016:D1017"/>
    <mergeCell ref="C1028:D1029"/>
    <mergeCell ref="C920:D921"/>
    <mergeCell ref="C932:D933"/>
    <mergeCell ref="C944:D945"/>
    <mergeCell ref="C956:D957"/>
    <mergeCell ref="C968:D969"/>
    <mergeCell ref="C860:D861"/>
    <mergeCell ref="C872:D873"/>
    <mergeCell ref="C884:D885"/>
    <mergeCell ref="C896:D897"/>
    <mergeCell ref="C908:D909"/>
    <mergeCell ref="C800:D801"/>
    <mergeCell ref="C812:D813"/>
    <mergeCell ref="C824:D825"/>
    <mergeCell ref="C836:D837"/>
    <mergeCell ref="C848:D849"/>
    <mergeCell ref="C740:D741"/>
    <mergeCell ref="C752:D753"/>
    <mergeCell ref="C764:D765"/>
    <mergeCell ref="C776:D777"/>
    <mergeCell ref="C788:D789"/>
    <mergeCell ref="C680:D681"/>
    <mergeCell ref="C692:D693"/>
    <mergeCell ref="C704:D705"/>
    <mergeCell ref="C716:D717"/>
    <mergeCell ref="C728:D729"/>
    <mergeCell ref="C620:D621"/>
    <mergeCell ref="C632:D633"/>
    <mergeCell ref="C644:D645"/>
    <mergeCell ref="C656:D657"/>
    <mergeCell ref="C668:D669"/>
    <mergeCell ref="C560:D561"/>
    <mergeCell ref="C572:D573"/>
    <mergeCell ref="C584:D585"/>
    <mergeCell ref="C596:D597"/>
    <mergeCell ref="C608:D609"/>
    <mergeCell ref="C500:D501"/>
    <mergeCell ref="C512:D513"/>
    <mergeCell ref="C524:D525"/>
    <mergeCell ref="C536:D537"/>
    <mergeCell ref="C548:D549"/>
    <mergeCell ref="C440:D441"/>
    <mergeCell ref="C452:D453"/>
    <mergeCell ref="C464:D465"/>
    <mergeCell ref="C476:D477"/>
    <mergeCell ref="C488:D489"/>
    <mergeCell ref="C380:D381"/>
    <mergeCell ref="C392:D393"/>
    <mergeCell ref="C404:D405"/>
    <mergeCell ref="C416:D417"/>
    <mergeCell ref="C428:D429"/>
    <mergeCell ref="C320:D321"/>
    <mergeCell ref="C332:D333"/>
    <mergeCell ref="C344:D345"/>
    <mergeCell ref="C356:D357"/>
    <mergeCell ref="C368:D369"/>
    <mergeCell ref="C260:D261"/>
    <mergeCell ref="C272:D273"/>
    <mergeCell ref="C284:D285"/>
    <mergeCell ref="C296:D297"/>
    <mergeCell ref="C308:D309"/>
    <mergeCell ref="C200:D201"/>
    <mergeCell ref="C212:D213"/>
    <mergeCell ref="C224:D225"/>
    <mergeCell ref="C236:D237"/>
    <mergeCell ref="C248:D249"/>
    <mergeCell ref="C140:D141"/>
    <mergeCell ref="C152:D153"/>
    <mergeCell ref="C164:D165"/>
    <mergeCell ref="C176:D177"/>
    <mergeCell ref="C188:D189"/>
    <mergeCell ref="C92:D93"/>
    <mergeCell ref="C104:D105"/>
    <mergeCell ref="C116:D117"/>
    <mergeCell ref="C128:D129"/>
    <mergeCell ref="C32:D33"/>
    <mergeCell ref="C44:D45"/>
    <mergeCell ref="C56:D57"/>
    <mergeCell ref="C68:D69"/>
    <mergeCell ref="C80:D81"/>
    <mergeCell ref="D2:D4"/>
    <mergeCell ref="E2:H3"/>
    <mergeCell ref="F4:H4"/>
    <mergeCell ref="C8:D9"/>
    <mergeCell ref="C20:D21"/>
  </mergeCells>
  <conditionalFormatting sqref="L1:L1048576">
    <cfRule type="containsText" dxfId="2" priority="21" operator="containsText" text="OK">
      <formula>NOT(ISERROR(SEARCH("OK",L1)))</formula>
    </cfRule>
    <cfRule type="cellIs" dxfId="1" priority="22" operator="equal">
      <formula>1</formula>
    </cfRule>
  </conditionalFormatting>
  <pageMargins left="0.45" right="0.45" top="0.75" bottom="0.75" header="0.3" footer="0.3"/>
  <pageSetup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sheetPr>
    <tabColor rgb="FF0000FF"/>
    <pageSetUpPr fitToPage="1"/>
  </sheetPr>
  <dimension ref="A1:G382"/>
  <sheetViews>
    <sheetView zoomScale="115" zoomScaleNormal="115" workbookViewId="0">
      <pane xSplit="4" ySplit="5" topLeftCell="E6" activePane="bottomRight" state="frozen"/>
      <selection pane="topRight" activeCell="E1" sqref="E1"/>
      <selection pane="bottomLeft" activeCell="A6" sqref="A6"/>
      <selection pane="bottomRight"/>
    </sheetView>
  </sheetViews>
  <sheetFormatPr defaultColWidth="12.7109375" defaultRowHeight="12.75" outlineLevelRow="3"/>
  <cols>
    <col min="1" max="1" width="1.7109375" style="23" customWidth="1"/>
    <col min="2" max="2" width="15" style="54" customWidth="1"/>
    <col min="3" max="3" width="42.7109375" style="23" customWidth="1"/>
    <col min="4" max="4" width="11.85546875" style="23" customWidth="1"/>
    <col min="5" max="5" width="26" style="23" customWidth="1"/>
    <col min="6" max="7" width="12.7109375" style="23" hidden="1" customWidth="1"/>
    <col min="8" max="235" width="12.7109375" style="23"/>
    <col min="236" max="236" width="1.7109375" style="23" customWidth="1"/>
    <col min="237" max="237" width="12.7109375" style="23"/>
    <col min="238" max="238" width="42.7109375" style="23" customWidth="1"/>
    <col min="239" max="239" width="12.85546875" style="23" customWidth="1"/>
    <col min="240" max="491" width="12.7109375" style="23"/>
    <col min="492" max="492" width="1.7109375" style="23" customWidth="1"/>
    <col min="493" max="493" width="12.7109375" style="23"/>
    <col min="494" max="494" width="42.7109375" style="23" customWidth="1"/>
    <col min="495" max="495" width="12.85546875" style="23" customWidth="1"/>
    <col min="496" max="747" width="12.7109375" style="23"/>
    <col min="748" max="748" width="1.7109375" style="23" customWidth="1"/>
    <col min="749" max="749" width="12.7109375" style="23"/>
    <col min="750" max="750" width="42.7109375" style="23" customWidth="1"/>
    <col min="751" max="751" width="12.85546875" style="23" customWidth="1"/>
    <col min="752" max="1003" width="12.7109375" style="23"/>
    <col min="1004" max="1004" width="1.7109375" style="23" customWidth="1"/>
    <col min="1005" max="1005" width="12.7109375" style="23"/>
    <col min="1006" max="1006" width="42.7109375" style="23" customWidth="1"/>
    <col min="1007" max="1007" width="12.85546875" style="23" customWidth="1"/>
    <col min="1008" max="1259" width="12.7109375" style="23"/>
    <col min="1260" max="1260" width="1.7109375" style="23" customWidth="1"/>
    <col min="1261" max="1261" width="12.7109375" style="23"/>
    <col min="1262" max="1262" width="42.7109375" style="23" customWidth="1"/>
    <col min="1263" max="1263" width="12.85546875" style="23" customWidth="1"/>
    <col min="1264" max="1515" width="12.7109375" style="23"/>
    <col min="1516" max="1516" width="1.7109375" style="23" customWidth="1"/>
    <col min="1517" max="1517" width="12.7109375" style="23"/>
    <col min="1518" max="1518" width="42.7109375" style="23" customWidth="1"/>
    <col min="1519" max="1519" width="12.85546875" style="23" customWidth="1"/>
    <col min="1520" max="1771" width="12.7109375" style="23"/>
    <col min="1772" max="1772" width="1.7109375" style="23" customWidth="1"/>
    <col min="1773" max="1773" width="12.7109375" style="23"/>
    <col min="1774" max="1774" width="42.7109375" style="23" customWidth="1"/>
    <col min="1775" max="1775" width="12.85546875" style="23" customWidth="1"/>
    <col min="1776" max="2027" width="12.7109375" style="23"/>
    <col min="2028" max="2028" width="1.7109375" style="23" customWidth="1"/>
    <col min="2029" max="2029" width="12.7109375" style="23"/>
    <col min="2030" max="2030" width="42.7109375" style="23" customWidth="1"/>
    <col min="2031" max="2031" width="12.85546875" style="23" customWidth="1"/>
    <col min="2032" max="2283" width="12.7109375" style="23"/>
    <col min="2284" max="2284" width="1.7109375" style="23" customWidth="1"/>
    <col min="2285" max="2285" width="12.7109375" style="23"/>
    <col min="2286" max="2286" width="42.7109375" style="23" customWidth="1"/>
    <col min="2287" max="2287" width="12.85546875" style="23" customWidth="1"/>
    <col min="2288" max="2539" width="12.7109375" style="23"/>
    <col min="2540" max="2540" width="1.7109375" style="23" customWidth="1"/>
    <col min="2541" max="2541" width="12.7109375" style="23"/>
    <col min="2542" max="2542" width="42.7109375" style="23" customWidth="1"/>
    <col min="2543" max="2543" width="12.85546875" style="23" customWidth="1"/>
    <col min="2544" max="2795" width="12.7109375" style="23"/>
    <col min="2796" max="2796" width="1.7109375" style="23" customWidth="1"/>
    <col min="2797" max="2797" width="12.7109375" style="23"/>
    <col min="2798" max="2798" width="42.7109375" style="23" customWidth="1"/>
    <col min="2799" max="2799" width="12.85546875" style="23" customWidth="1"/>
    <col min="2800" max="3051" width="12.7109375" style="23"/>
    <col min="3052" max="3052" width="1.7109375" style="23" customWidth="1"/>
    <col min="3053" max="3053" width="12.7109375" style="23"/>
    <col min="3054" max="3054" width="42.7109375" style="23" customWidth="1"/>
    <col min="3055" max="3055" width="12.85546875" style="23" customWidth="1"/>
    <col min="3056" max="3307" width="12.7109375" style="23"/>
    <col min="3308" max="3308" width="1.7109375" style="23" customWidth="1"/>
    <col min="3309" max="3309" width="12.7109375" style="23"/>
    <col min="3310" max="3310" width="42.7109375" style="23" customWidth="1"/>
    <col min="3311" max="3311" width="12.85546875" style="23" customWidth="1"/>
    <col min="3312" max="3563" width="12.7109375" style="23"/>
    <col min="3564" max="3564" width="1.7109375" style="23" customWidth="1"/>
    <col min="3565" max="3565" width="12.7109375" style="23"/>
    <col min="3566" max="3566" width="42.7109375" style="23" customWidth="1"/>
    <col min="3567" max="3567" width="12.85546875" style="23" customWidth="1"/>
    <col min="3568" max="3819" width="12.7109375" style="23"/>
    <col min="3820" max="3820" width="1.7109375" style="23" customWidth="1"/>
    <col min="3821" max="3821" width="12.7109375" style="23"/>
    <col min="3822" max="3822" width="42.7109375" style="23" customWidth="1"/>
    <col min="3823" max="3823" width="12.85546875" style="23" customWidth="1"/>
    <col min="3824" max="4075" width="12.7109375" style="23"/>
    <col min="4076" max="4076" width="1.7109375" style="23" customWidth="1"/>
    <col min="4077" max="4077" width="12.7109375" style="23"/>
    <col min="4078" max="4078" width="42.7109375" style="23" customWidth="1"/>
    <col min="4079" max="4079" width="12.85546875" style="23" customWidth="1"/>
    <col min="4080" max="4331" width="12.7109375" style="23"/>
    <col min="4332" max="4332" width="1.7109375" style="23" customWidth="1"/>
    <col min="4333" max="4333" width="12.7109375" style="23"/>
    <col min="4334" max="4334" width="42.7109375" style="23" customWidth="1"/>
    <col min="4335" max="4335" width="12.85546875" style="23" customWidth="1"/>
    <col min="4336" max="4587" width="12.7109375" style="23"/>
    <col min="4588" max="4588" width="1.7109375" style="23" customWidth="1"/>
    <col min="4589" max="4589" width="12.7109375" style="23"/>
    <col min="4590" max="4590" width="42.7109375" style="23" customWidth="1"/>
    <col min="4591" max="4591" width="12.85546875" style="23" customWidth="1"/>
    <col min="4592" max="4843" width="12.7109375" style="23"/>
    <col min="4844" max="4844" width="1.7109375" style="23" customWidth="1"/>
    <col min="4845" max="4845" width="12.7109375" style="23"/>
    <col min="4846" max="4846" width="42.7109375" style="23" customWidth="1"/>
    <col min="4847" max="4847" width="12.85546875" style="23" customWidth="1"/>
    <col min="4848" max="5099" width="12.7109375" style="23"/>
    <col min="5100" max="5100" width="1.7109375" style="23" customWidth="1"/>
    <col min="5101" max="5101" width="12.7109375" style="23"/>
    <col min="5102" max="5102" width="42.7109375" style="23" customWidth="1"/>
    <col min="5103" max="5103" width="12.85546875" style="23" customWidth="1"/>
    <col min="5104" max="5355" width="12.7109375" style="23"/>
    <col min="5356" max="5356" width="1.7109375" style="23" customWidth="1"/>
    <col min="5357" max="5357" width="12.7109375" style="23"/>
    <col min="5358" max="5358" width="42.7109375" style="23" customWidth="1"/>
    <col min="5359" max="5359" width="12.85546875" style="23" customWidth="1"/>
    <col min="5360" max="5611" width="12.7109375" style="23"/>
    <col min="5612" max="5612" width="1.7109375" style="23" customWidth="1"/>
    <col min="5613" max="5613" width="12.7109375" style="23"/>
    <col min="5614" max="5614" width="42.7109375" style="23" customWidth="1"/>
    <col min="5615" max="5615" width="12.85546875" style="23" customWidth="1"/>
    <col min="5616" max="5867" width="12.7109375" style="23"/>
    <col min="5868" max="5868" width="1.7109375" style="23" customWidth="1"/>
    <col min="5869" max="5869" width="12.7109375" style="23"/>
    <col min="5870" max="5870" width="42.7109375" style="23" customWidth="1"/>
    <col min="5871" max="5871" width="12.85546875" style="23" customWidth="1"/>
    <col min="5872" max="6123" width="12.7109375" style="23"/>
    <col min="6124" max="6124" width="1.7109375" style="23" customWidth="1"/>
    <col min="6125" max="6125" width="12.7109375" style="23"/>
    <col min="6126" max="6126" width="42.7109375" style="23" customWidth="1"/>
    <col min="6127" max="6127" width="12.85546875" style="23" customWidth="1"/>
    <col min="6128" max="6379" width="12.7109375" style="23"/>
    <col min="6380" max="6380" width="1.7109375" style="23" customWidth="1"/>
    <col min="6381" max="6381" width="12.7109375" style="23"/>
    <col min="6382" max="6382" width="42.7109375" style="23" customWidth="1"/>
    <col min="6383" max="6383" width="12.85546875" style="23" customWidth="1"/>
    <col min="6384" max="6635" width="12.7109375" style="23"/>
    <col min="6636" max="6636" width="1.7109375" style="23" customWidth="1"/>
    <col min="6637" max="6637" width="12.7109375" style="23"/>
    <col min="6638" max="6638" width="42.7109375" style="23" customWidth="1"/>
    <col min="6639" max="6639" width="12.85546875" style="23" customWidth="1"/>
    <col min="6640" max="6891" width="12.7109375" style="23"/>
    <col min="6892" max="6892" width="1.7109375" style="23" customWidth="1"/>
    <col min="6893" max="6893" width="12.7109375" style="23"/>
    <col min="6894" max="6894" width="42.7109375" style="23" customWidth="1"/>
    <col min="6895" max="6895" width="12.85546875" style="23" customWidth="1"/>
    <col min="6896" max="7147" width="12.7109375" style="23"/>
    <col min="7148" max="7148" width="1.7109375" style="23" customWidth="1"/>
    <col min="7149" max="7149" width="12.7109375" style="23"/>
    <col min="7150" max="7150" width="42.7109375" style="23" customWidth="1"/>
    <col min="7151" max="7151" width="12.85546875" style="23" customWidth="1"/>
    <col min="7152" max="7403" width="12.7109375" style="23"/>
    <col min="7404" max="7404" width="1.7109375" style="23" customWidth="1"/>
    <col min="7405" max="7405" width="12.7109375" style="23"/>
    <col min="7406" max="7406" width="42.7109375" style="23" customWidth="1"/>
    <col min="7407" max="7407" width="12.85546875" style="23" customWidth="1"/>
    <col min="7408" max="7659" width="12.7109375" style="23"/>
    <col min="7660" max="7660" width="1.7109375" style="23" customWidth="1"/>
    <col min="7661" max="7661" width="12.7109375" style="23"/>
    <col min="7662" max="7662" width="42.7109375" style="23" customWidth="1"/>
    <col min="7663" max="7663" width="12.85546875" style="23" customWidth="1"/>
    <col min="7664" max="7915" width="12.7109375" style="23"/>
    <col min="7916" max="7916" width="1.7109375" style="23" customWidth="1"/>
    <col min="7917" max="7917" width="12.7109375" style="23"/>
    <col min="7918" max="7918" width="42.7109375" style="23" customWidth="1"/>
    <col min="7919" max="7919" width="12.85546875" style="23" customWidth="1"/>
    <col min="7920" max="8171" width="12.7109375" style="23"/>
    <col min="8172" max="8172" width="1.7109375" style="23" customWidth="1"/>
    <col min="8173" max="8173" width="12.7109375" style="23"/>
    <col min="8174" max="8174" width="42.7109375" style="23" customWidth="1"/>
    <col min="8175" max="8175" width="12.85546875" style="23" customWidth="1"/>
    <col min="8176" max="8427" width="12.7109375" style="23"/>
    <col min="8428" max="8428" width="1.7109375" style="23" customWidth="1"/>
    <col min="8429" max="8429" width="12.7109375" style="23"/>
    <col min="8430" max="8430" width="42.7109375" style="23" customWidth="1"/>
    <col min="8431" max="8431" width="12.85546875" style="23" customWidth="1"/>
    <col min="8432" max="8683" width="12.7109375" style="23"/>
    <col min="8684" max="8684" width="1.7109375" style="23" customWidth="1"/>
    <col min="8685" max="8685" width="12.7109375" style="23"/>
    <col min="8686" max="8686" width="42.7109375" style="23" customWidth="1"/>
    <col min="8687" max="8687" width="12.85546875" style="23" customWidth="1"/>
    <col min="8688" max="8939" width="12.7109375" style="23"/>
    <col min="8940" max="8940" width="1.7109375" style="23" customWidth="1"/>
    <col min="8941" max="8941" width="12.7109375" style="23"/>
    <col min="8942" max="8942" width="42.7109375" style="23" customWidth="1"/>
    <col min="8943" max="8943" width="12.85546875" style="23" customWidth="1"/>
    <col min="8944" max="9195" width="12.7109375" style="23"/>
    <col min="9196" max="9196" width="1.7109375" style="23" customWidth="1"/>
    <col min="9197" max="9197" width="12.7109375" style="23"/>
    <col min="9198" max="9198" width="42.7109375" style="23" customWidth="1"/>
    <col min="9199" max="9199" width="12.85546875" style="23" customWidth="1"/>
    <col min="9200" max="9451" width="12.7109375" style="23"/>
    <col min="9452" max="9452" width="1.7109375" style="23" customWidth="1"/>
    <col min="9453" max="9453" width="12.7109375" style="23"/>
    <col min="9454" max="9454" width="42.7109375" style="23" customWidth="1"/>
    <col min="9455" max="9455" width="12.85546875" style="23" customWidth="1"/>
    <col min="9456" max="9707" width="12.7109375" style="23"/>
    <col min="9708" max="9708" width="1.7109375" style="23" customWidth="1"/>
    <col min="9709" max="9709" width="12.7109375" style="23"/>
    <col min="9710" max="9710" width="42.7109375" style="23" customWidth="1"/>
    <col min="9711" max="9711" width="12.85546875" style="23" customWidth="1"/>
    <col min="9712" max="9963" width="12.7109375" style="23"/>
    <col min="9964" max="9964" width="1.7109375" style="23" customWidth="1"/>
    <col min="9965" max="9965" width="12.7109375" style="23"/>
    <col min="9966" max="9966" width="42.7109375" style="23" customWidth="1"/>
    <col min="9967" max="9967" width="12.85546875" style="23" customWidth="1"/>
    <col min="9968" max="10219" width="12.7109375" style="23"/>
    <col min="10220" max="10220" width="1.7109375" style="23" customWidth="1"/>
    <col min="10221" max="10221" width="12.7109375" style="23"/>
    <col min="10222" max="10222" width="42.7109375" style="23" customWidth="1"/>
    <col min="10223" max="10223" width="12.85546875" style="23" customWidth="1"/>
    <col min="10224" max="10475" width="12.7109375" style="23"/>
    <col min="10476" max="10476" width="1.7109375" style="23" customWidth="1"/>
    <col min="10477" max="10477" width="12.7109375" style="23"/>
    <col min="10478" max="10478" width="42.7109375" style="23" customWidth="1"/>
    <col min="10479" max="10479" width="12.85546875" style="23" customWidth="1"/>
    <col min="10480" max="10731" width="12.7109375" style="23"/>
    <col min="10732" max="10732" width="1.7109375" style="23" customWidth="1"/>
    <col min="10733" max="10733" width="12.7109375" style="23"/>
    <col min="10734" max="10734" width="42.7109375" style="23" customWidth="1"/>
    <col min="10735" max="10735" width="12.85546875" style="23" customWidth="1"/>
    <col min="10736" max="10987" width="12.7109375" style="23"/>
    <col min="10988" max="10988" width="1.7109375" style="23" customWidth="1"/>
    <col min="10989" max="10989" width="12.7109375" style="23"/>
    <col min="10990" max="10990" width="42.7109375" style="23" customWidth="1"/>
    <col min="10991" max="10991" width="12.85546875" style="23" customWidth="1"/>
    <col min="10992" max="11243" width="12.7109375" style="23"/>
    <col min="11244" max="11244" width="1.7109375" style="23" customWidth="1"/>
    <col min="11245" max="11245" width="12.7109375" style="23"/>
    <col min="11246" max="11246" width="42.7109375" style="23" customWidth="1"/>
    <col min="11247" max="11247" width="12.85546875" style="23" customWidth="1"/>
    <col min="11248" max="11499" width="12.7109375" style="23"/>
    <col min="11500" max="11500" width="1.7109375" style="23" customWidth="1"/>
    <col min="11501" max="11501" width="12.7109375" style="23"/>
    <col min="11502" max="11502" width="42.7109375" style="23" customWidth="1"/>
    <col min="11503" max="11503" width="12.85546875" style="23" customWidth="1"/>
    <col min="11504" max="11755" width="12.7109375" style="23"/>
    <col min="11756" max="11756" width="1.7109375" style="23" customWidth="1"/>
    <col min="11757" max="11757" width="12.7109375" style="23"/>
    <col min="11758" max="11758" width="42.7109375" style="23" customWidth="1"/>
    <col min="11759" max="11759" width="12.85546875" style="23" customWidth="1"/>
    <col min="11760" max="12011" width="12.7109375" style="23"/>
    <col min="12012" max="12012" width="1.7109375" style="23" customWidth="1"/>
    <col min="12013" max="12013" width="12.7109375" style="23"/>
    <col min="12014" max="12014" width="42.7109375" style="23" customWidth="1"/>
    <col min="12015" max="12015" width="12.85546875" style="23" customWidth="1"/>
    <col min="12016" max="12267" width="12.7109375" style="23"/>
    <col min="12268" max="12268" width="1.7109375" style="23" customWidth="1"/>
    <col min="12269" max="12269" width="12.7109375" style="23"/>
    <col min="12270" max="12270" width="42.7109375" style="23" customWidth="1"/>
    <col min="12271" max="12271" width="12.85546875" style="23" customWidth="1"/>
    <col min="12272" max="12523" width="12.7109375" style="23"/>
    <col min="12524" max="12524" width="1.7109375" style="23" customWidth="1"/>
    <col min="12525" max="12525" width="12.7109375" style="23"/>
    <col min="12526" max="12526" width="42.7109375" style="23" customWidth="1"/>
    <col min="12527" max="12527" width="12.85546875" style="23" customWidth="1"/>
    <col min="12528" max="12779" width="12.7109375" style="23"/>
    <col min="12780" max="12780" width="1.7109375" style="23" customWidth="1"/>
    <col min="12781" max="12781" width="12.7109375" style="23"/>
    <col min="12782" max="12782" width="42.7109375" style="23" customWidth="1"/>
    <col min="12783" max="12783" width="12.85546875" style="23" customWidth="1"/>
    <col min="12784" max="13035" width="12.7109375" style="23"/>
    <col min="13036" max="13036" width="1.7109375" style="23" customWidth="1"/>
    <col min="13037" max="13037" width="12.7109375" style="23"/>
    <col min="13038" max="13038" width="42.7109375" style="23" customWidth="1"/>
    <col min="13039" max="13039" width="12.85546875" style="23" customWidth="1"/>
    <col min="13040" max="13291" width="12.7109375" style="23"/>
    <col min="13292" max="13292" width="1.7109375" style="23" customWidth="1"/>
    <col min="13293" max="13293" width="12.7109375" style="23"/>
    <col min="13294" max="13294" width="42.7109375" style="23" customWidth="1"/>
    <col min="13295" max="13295" width="12.85546875" style="23" customWidth="1"/>
    <col min="13296" max="13547" width="12.7109375" style="23"/>
    <col min="13548" max="13548" width="1.7109375" style="23" customWidth="1"/>
    <col min="13549" max="13549" width="12.7109375" style="23"/>
    <col min="13550" max="13550" width="42.7109375" style="23" customWidth="1"/>
    <col min="13551" max="13551" width="12.85546875" style="23" customWidth="1"/>
    <col min="13552" max="13803" width="12.7109375" style="23"/>
    <col min="13804" max="13804" width="1.7109375" style="23" customWidth="1"/>
    <col min="13805" max="13805" width="12.7109375" style="23"/>
    <col min="13806" max="13806" width="42.7109375" style="23" customWidth="1"/>
    <col min="13807" max="13807" width="12.85546875" style="23" customWidth="1"/>
    <col min="13808" max="14059" width="12.7109375" style="23"/>
    <col min="14060" max="14060" width="1.7109375" style="23" customWidth="1"/>
    <col min="14061" max="14061" width="12.7109375" style="23"/>
    <col min="14062" max="14062" width="42.7109375" style="23" customWidth="1"/>
    <col min="14063" max="14063" width="12.85546875" style="23" customWidth="1"/>
    <col min="14064" max="14315" width="12.7109375" style="23"/>
    <col min="14316" max="14316" width="1.7109375" style="23" customWidth="1"/>
    <col min="14317" max="14317" width="12.7109375" style="23"/>
    <col min="14318" max="14318" width="42.7109375" style="23" customWidth="1"/>
    <col min="14319" max="14319" width="12.85546875" style="23" customWidth="1"/>
    <col min="14320" max="14571" width="12.7109375" style="23"/>
    <col min="14572" max="14572" width="1.7109375" style="23" customWidth="1"/>
    <col min="14573" max="14573" width="12.7109375" style="23"/>
    <col min="14574" max="14574" width="42.7109375" style="23" customWidth="1"/>
    <col min="14575" max="14575" width="12.85546875" style="23" customWidth="1"/>
    <col min="14576" max="14827" width="12.7109375" style="23"/>
    <col min="14828" max="14828" width="1.7109375" style="23" customWidth="1"/>
    <col min="14829" max="14829" width="12.7109375" style="23"/>
    <col min="14830" max="14830" width="42.7109375" style="23" customWidth="1"/>
    <col min="14831" max="14831" width="12.85546875" style="23" customWidth="1"/>
    <col min="14832" max="15083" width="12.7109375" style="23"/>
    <col min="15084" max="15084" width="1.7109375" style="23" customWidth="1"/>
    <col min="15085" max="15085" width="12.7109375" style="23"/>
    <col min="15086" max="15086" width="42.7109375" style="23" customWidth="1"/>
    <col min="15087" max="15087" width="12.85546875" style="23" customWidth="1"/>
    <col min="15088" max="15339" width="12.7109375" style="23"/>
    <col min="15340" max="15340" width="1.7109375" style="23" customWidth="1"/>
    <col min="15341" max="15341" width="12.7109375" style="23"/>
    <col min="15342" max="15342" width="42.7109375" style="23" customWidth="1"/>
    <col min="15343" max="15343" width="12.85546875" style="23" customWidth="1"/>
    <col min="15344" max="15595" width="12.7109375" style="23"/>
    <col min="15596" max="15596" width="1.7109375" style="23" customWidth="1"/>
    <col min="15597" max="15597" width="12.7109375" style="23"/>
    <col min="15598" max="15598" width="42.7109375" style="23" customWidth="1"/>
    <col min="15599" max="15599" width="12.85546875" style="23" customWidth="1"/>
    <col min="15600" max="15851" width="12.7109375" style="23"/>
    <col min="15852" max="15852" width="1.7109375" style="23" customWidth="1"/>
    <col min="15853" max="15853" width="12.7109375" style="23"/>
    <col min="15854" max="15854" width="42.7109375" style="23" customWidth="1"/>
    <col min="15855" max="15855" width="12.85546875" style="23" customWidth="1"/>
    <col min="15856" max="16107" width="12.7109375" style="23"/>
    <col min="16108" max="16108" width="1.7109375" style="23" customWidth="1"/>
    <col min="16109" max="16109" width="12.7109375" style="23"/>
    <col min="16110" max="16110" width="42.7109375" style="23" customWidth="1"/>
    <col min="16111" max="16111" width="12.85546875" style="23" customWidth="1"/>
    <col min="16112" max="16384" width="12.7109375" style="23"/>
  </cols>
  <sheetData>
    <row r="1" spans="1:7" ht="18.75" customHeight="1">
      <c r="B1" s="210" t="s">
        <v>335</v>
      </c>
      <c r="C1" s="210" t="s">
        <v>327</v>
      </c>
      <c r="D1" s="112" t="s">
        <v>253</v>
      </c>
      <c r="E1" s="197">
        <f>Year11</f>
        <v>2011</v>
      </c>
    </row>
    <row r="2" spans="1:7" ht="18.75" customHeight="1">
      <c r="B2" s="210"/>
      <c r="C2" s="210" t="s">
        <v>323</v>
      </c>
      <c r="D2" s="112" t="s">
        <v>323</v>
      </c>
      <c r="E2" s="198" t="str">
        <f>Country</f>
        <v>Fictitious</v>
      </c>
    </row>
    <row r="3" spans="1:7" ht="18.75" customHeight="1">
      <c r="B3" s="210"/>
      <c r="C3" s="210" t="s">
        <v>324</v>
      </c>
      <c r="D3" s="112" t="s">
        <v>324</v>
      </c>
      <c r="E3" s="198" t="str">
        <f>Currency_Unit</f>
        <v>Ficty</v>
      </c>
    </row>
    <row r="4" spans="1:7" ht="13.5" customHeight="1">
      <c r="B4" s="24">
        <v>1</v>
      </c>
      <c r="C4" s="25">
        <f>B4+1</f>
        <v>2</v>
      </c>
      <c r="D4" s="199"/>
      <c r="E4" s="25">
        <f>C4+1</f>
        <v>3</v>
      </c>
      <c r="G4" s="115" t="s">
        <v>329</v>
      </c>
    </row>
    <row r="5" spans="1:7" s="27" customFormat="1" ht="23.25" customHeight="1">
      <c r="B5" s="116" t="s">
        <v>130</v>
      </c>
      <c r="C5" s="117" t="s">
        <v>249</v>
      </c>
      <c r="D5" s="200"/>
      <c r="E5" s="201" t="s">
        <v>321</v>
      </c>
      <c r="G5" s="27">
        <v>0.05</v>
      </c>
    </row>
    <row r="6" spans="1:7" s="33" customFormat="1" ht="19.5" customHeight="1">
      <c r="A6" s="118"/>
      <c r="B6" s="119">
        <f>'1-Step 1-L-Year'!B6</f>
        <v>100000</v>
      </c>
      <c r="C6" s="120" t="str">
        <f>'1-Step 1-L-Year'!C6</f>
        <v>GROSS DOMESTIC PRODUCT</v>
      </c>
      <c r="D6" s="121"/>
      <c r="E6" s="122" t="str">
        <f>IF(ISERROR(G6),"",G6)</f>
        <v/>
      </c>
      <c r="G6" s="202" t="e">
        <f>IF(ABS(Total_Discrepancy11)&lt;Threshhold1,'4-Step 4-2011'!E6,"")</f>
        <v>#VALUE!</v>
      </c>
    </row>
    <row r="7" spans="1:7" s="33" customFormat="1" ht="18" customHeight="1" outlineLevel="1">
      <c r="A7" s="118"/>
      <c r="B7" s="124">
        <f>'1-Step 1-L-Year'!B7</f>
        <v>110000</v>
      </c>
      <c r="C7" s="120" t="str">
        <f>'1-Step 1-L-Year'!C7</f>
        <v>INDIVIDUAL CONSUMPTION EXPENDITURE BY HOUSEHOLDS</v>
      </c>
      <c r="D7" s="121"/>
      <c r="E7" s="122" t="str">
        <f>IF(ISERROR(G7),"",G7)</f>
        <v/>
      </c>
      <c r="G7" s="202" t="e">
        <f>IF(ABS(Total_Discrepancy11)&lt;Threshhold1,'4-Step 4-2011'!E7,"")</f>
        <v>#VALUE!</v>
      </c>
    </row>
    <row r="8" spans="1:7" s="36" customFormat="1" ht="20.100000000000001" customHeight="1" outlineLevel="1">
      <c r="A8" s="125"/>
      <c r="B8" s="126">
        <f>'1-Step 1-L-Year'!B8</f>
        <v>110100</v>
      </c>
      <c r="C8" s="127" t="str">
        <f>'1-Step 1-L-Year'!C8</f>
        <v>FOOD AND NON-ALCOHOLIC BEVERAGES</v>
      </c>
      <c r="D8" s="128"/>
      <c r="E8" s="122" t="str">
        <f t="shared" ref="E8:E71" si="0">IF(ISERROR(G8),"",G8)</f>
        <v/>
      </c>
      <c r="F8" s="33"/>
      <c r="G8" s="123" t="e">
        <f>IF(ABS(Total_Discrepancy11)&lt;Threshhold1,'4-Step 4-2011'!E8,"")</f>
        <v>#VALUE!</v>
      </c>
    </row>
    <row r="9" spans="1:7" outlineLevel="2">
      <c r="A9" s="129"/>
      <c r="B9" s="126">
        <f>'1-Step 1-L-Year'!B9</f>
        <v>110110</v>
      </c>
      <c r="C9" s="130" t="str">
        <f>'1-Step 1-L-Year'!C9</f>
        <v xml:space="preserve">FOOD </v>
      </c>
      <c r="D9" s="131"/>
      <c r="E9" s="122" t="str">
        <f t="shared" si="0"/>
        <v/>
      </c>
      <c r="F9" s="33"/>
      <c r="G9" s="123" t="e">
        <f>IF(ABS(Total_Discrepancy11)&lt;Threshhold1,'4-Step 4-2011'!E9,"")</f>
        <v>#VALUE!</v>
      </c>
    </row>
    <row r="10" spans="1:7" outlineLevel="3">
      <c r="A10" s="129"/>
      <c r="B10" s="126">
        <f>'1-Step 1-L-Year'!B10</f>
        <v>110111</v>
      </c>
      <c r="C10" s="132" t="str">
        <f>'1-Step 1-L-Year'!C10</f>
        <v>Bread and cereals</v>
      </c>
      <c r="D10" s="133"/>
      <c r="E10" s="122" t="str">
        <f t="shared" si="0"/>
        <v/>
      </c>
      <c r="F10" s="33"/>
      <c r="G10" s="123" t="e">
        <f>IF(ABS(Total_Discrepancy11)&lt;Threshhold1,'4-Step 4-2011'!E10,"")</f>
        <v>#VALUE!</v>
      </c>
    </row>
    <row r="11" spans="1:7" outlineLevel="3">
      <c r="A11" s="129"/>
      <c r="B11" s="126">
        <f>'1-Step 1-L-Year'!B11</f>
        <v>1101111</v>
      </c>
      <c r="C11" s="134" t="str">
        <f>'1-Step 1-L-Year'!C11</f>
        <v>Rice</v>
      </c>
      <c r="D11" s="135"/>
      <c r="E11" s="122" t="str">
        <f t="shared" si="0"/>
        <v/>
      </c>
      <c r="F11" s="33"/>
      <c r="G11" s="123" t="e">
        <f>IF(ABS(Total_Discrepancy11)&lt;Threshhold1,'4-Step 4-2011'!E11,"")</f>
        <v>#VALUE!</v>
      </c>
    </row>
    <row r="12" spans="1:7" ht="12.75" customHeight="1" outlineLevel="3">
      <c r="A12" s="129"/>
      <c r="B12" s="126">
        <f>'1-Step 1-L-Year'!B12</f>
        <v>1101112</v>
      </c>
      <c r="C12" s="134" t="str">
        <f>'1-Step 1-L-Year'!C12</f>
        <v>Other cereals, flour and other products</v>
      </c>
      <c r="D12" s="135"/>
      <c r="E12" s="122" t="str">
        <f t="shared" si="0"/>
        <v/>
      </c>
      <c r="F12" s="33"/>
      <c r="G12" s="123" t="e">
        <f>IF(ABS(Total_Discrepancy11)&lt;Threshhold1,'4-Step 4-2011'!E12,"")</f>
        <v>#VALUE!</v>
      </c>
    </row>
    <row r="13" spans="1:7" outlineLevel="3">
      <c r="B13" s="136">
        <f>'1-Step 1-L-Year'!B13</f>
        <v>1101113</v>
      </c>
      <c r="C13" s="137" t="str">
        <f>'1-Step 1-L-Year'!C13</f>
        <v>Bread</v>
      </c>
      <c r="D13" s="138"/>
      <c r="E13" s="122" t="str">
        <f t="shared" si="0"/>
        <v/>
      </c>
      <c r="F13" s="33"/>
      <c r="G13" s="123" t="e">
        <f>IF(ABS(Total_Discrepancy11)&lt;Threshhold1,'4-Step 4-2011'!E13,"")</f>
        <v>#VALUE!</v>
      </c>
    </row>
    <row r="14" spans="1:7" ht="12.75" customHeight="1" outlineLevel="3">
      <c r="B14" s="136">
        <f>'1-Step 1-L-Year'!B14</f>
        <v>1101114</v>
      </c>
      <c r="C14" s="134" t="str">
        <f>'1-Step 1-L-Year'!C14</f>
        <v>Other bakery products</v>
      </c>
      <c r="D14" s="135"/>
      <c r="E14" s="122" t="str">
        <f t="shared" si="0"/>
        <v/>
      </c>
      <c r="F14" s="33"/>
      <c r="G14" s="123" t="e">
        <f>IF(ABS(Total_Discrepancy11)&lt;Threshhold1,'4-Step 4-2011'!E14,"")</f>
        <v>#VALUE!</v>
      </c>
    </row>
    <row r="15" spans="1:7" ht="12.75" customHeight="1" outlineLevel="3">
      <c r="B15" s="136">
        <f>'1-Step 1-L-Year'!B15</f>
        <v>1101115</v>
      </c>
      <c r="C15" s="137" t="str">
        <f>'1-Step 1-L-Year'!C15</f>
        <v>Pasta products</v>
      </c>
      <c r="D15" s="138"/>
      <c r="E15" s="122" t="str">
        <f t="shared" si="0"/>
        <v/>
      </c>
      <c r="F15" s="33"/>
      <c r="G15" s="123" t="e">
        <f>IF(ABS(Total_Discrepancy11)&lt;Threshhold1,'4-Step 4-2011'!E15,"")</f>
        <v>#VALUE!</v>
      </c>
    </row>
    <row r="16" spans="1:7" ht="12.75" customHeight="1" outlineLevel="3">
      <c r="B16" s="136">
        <f>'1-Step 1-L-Year'!B16</f>
        <v>110112</v>
      </c>
      <c r="C16" s="139" t="str">
        <f>'1-Step 1-L-Year'!C16</f>
        <v>Meat</v>
      </c>
      <c r="D16" s="140"/>
      <c r="E16" s="122" t="str">
        <f t="shared" si="0"/>
        <v/>
      </c>
      <c r="F16" s="33"/>
      <c r="G16" s="123" t="e">
        <f>IF(ABS(Total_Discrepancy11)&lt;Threshhold1,'4-Step 4-2011'!E16,"")</f>
        <v>#VALUE!</v>
      </c>
    </row>
    <row r="17" spans="2:7" outlineLevel="3">
      <c r="B17" s="136">
        <f>'1-Step 1-L-Year'!B17</f>
        <v>1101121</v>
      </c>
      <c r="C17" s="137" t="str">
        <f>'1-Step 1-L-Year'!C17</f>
        <v>Beef and veal</v>
      </c>
      <c r="D17" s="138"/>
      <c r="E17" s="122" t="str">
        <f t="shared" si="0"/>
        <v/>
      </c>
      <c r="F17" s="33"/>
      <c r="G17" s="123" t="e">
        <f>IF(ABS(Total_Discrepancy11)&lt;Threshhold1,'4-Step 4-2011'!E17,"")</f>
        <v>#VALUE!</v>
      </c>
    </row>
    <row r="18" spans="2:7" outlineLevel="3">
      <c r="B18" s="136">
        <f>'1-Step 1-L-Year'!B18</f>
        <v>1101122</v>
      </c>
      <c r="C18" s="134" t="str">
        <f>'1-Step 1-L-Year'!C18</f>
        <v>Pork</v>
      </c>
      <c r="D18" s="135"/>
      <c r="E18" s="122" t="str">
        <f t="shared" si="0"/>
        <v/>
      </c>
      <c r="F18" s="33"/>
      <c r="G18" s="123" t="e">
        <f>IF(ABS(Total_Discrepancy11)&lt;Threshhold1,'4-Step 4-2011'!E18,"")</f>
        <v>#VALUE!</v>
      </c>
    </row>
    <row r="19" spans="2:7" ht="12.75" customHeight="1" outlineLevel="3">
      <c r="B19" s="136">
        <f>'1-Step 1-L-Year'!B19</f>
        <v>1101123</v>
      </c>
      <c r="C19" s="134" t="str">
        <f>'1-Step 1-L-Year'!C19</f>
        <v>Lamb, mutton and goat</v>
      </c>
      <c r="D19" s="135"/>
      <c r="E19" s="122" t="str">
        <f t="shared" si="0"/>
        <v/>
      </c>
      <c r="F19" s="33"/>
      <c r="G19" s="123" t="e">
        <f>IF(ABS(Total_Discrepancy11)&lt;Threshhold1,'4-Step 4-2011'!E19,"")</f>
        <v>#VALUE!</v>
      </c>
    </row>
    <row r="20" spans="2:7" ht="12.75" customHeight="1" outlineLevel="3">
      <c r="B20" s="136">
        <f>'1-Step 1-L-Year'!B20</f>
        <v>1101124</v>
      </c>
      <c r="C20" s="134" t="str">
        <f>'1-Step 1-L-Year'!C20</f>
        <v>Poultry</v>
      </c>
      <c r="D20" s="135"/>
      <c r="E20" s="122" t="str">
        <f t="shared" si="0"/>
        <v/>
      </c>
      <c r="F20" s="33"/>
      <c r="G20" s="123" t="e">
        <f>IF(ABS(Total_Discrepancy11)&lt;Threshhold1,'4-Step 4-2011'!E20,"")</f>
        <v>#VALUE!</v>
      </c>
    </row>
    <row r="21" spans="2:7" ht="12.75" customHeight="1" outlineLevel="3">
      <c r="B21" s="136">
        <f>'1-Step 1-L-Year'!B21</f>
        <v>1101125</v>
      </c>
      <c r="C21" s="134" t="str">
        <f>'1-Step 1-L-Year'!C21</f>
        <v>Other meats and meat preparations</v>
      </c>
      <c r="D21" s="135"/>
      <c r="E21" s="122" t="str">
        <f t="shared" si="0"/>
        <v/>
      </c>
      <c r="F21" s="33"/>
      <c r="G21" s="123" t="e">
        <f>IF(ABS(Total_Discrepancy11)&lt;Threshhold1,'4-Step 4-2011'!E21,"")</f>
        <v>#VALUE!</v>
      </c>
    </row>
    <row r="22" spans="2:7" ht="12.75" customHeight="1" outlineLevel="3">
      <c r="B22" s="136">
        <f>'1-Step 1-L-Year'!B22</f>
        <v>110113</v>
      </c>
      <c r="C22" s="141" t="str">
        <f>'1-Step 1-L-Year'!C22</f>
        <v>Fish and seafood</v>
      </c>
      <c r="D22" s="142"/>
      <c r="E22" s="122" t="str">
        <f t="shared" si="0"/>
        <v/>
      </c>
      <c r="F22" s="33"/>
      <c r="G22" s="123" t="e">
        <f>IF(ABS(Total_Discrepancy11)&lt;Threshhold1,'4-Step 4-2011'!E22,"")</f>
        <v>#VALUE!</v>
      </c>
    </row>
    <row r="23" spans="2:7" ht="12.75" customHeight="1" outlineLevel="3">
      <c r="B23" s="136">
        <f>'1-Step 1-L-Year'!B23</f>
        <v>1101131</v>
      </c>
      <c r="C23" s="143" t="str">
        <f>'1-Step 1-L-Year'!C23</f>
        <v>Fresh, chilled or frozen fish and seafood</v>
      </c>
      <c r="D23" s="144"/>
      <c r="E23" s="122" t="str">
        <f t="shared" si="0"/>
        <v/>
      </c>
      <c r="F23" s="33"/>
      <c r="G23" s="123" t="e">
        <f>IF(ABS(Total_Discrepancy11)&lt;Threshhold1,'4-Step 4-2011'!E23,"")</f>
        <v>#VALUE!</v>
      </c>
    </row>
    <row r="24" spans="2:7" ht="12.75" customHeight="1" outlineLevel="3">
      <c r="B24" s="136">
        <f>'1-Step 1-L-Year'!B24</f>
        <v>1101132</v>
      </c>
      <c r="C24" s="143" t="str">
        <f>'1-Step 1-L-Year'!C24</f>
        <v>Preserved or processed fish and seafood</v>
      </c>
      <c r="D24" s="144"/>
      <c r="E24" s="122" t="str">
        <f t="shared" si="0"/>
        <v/>
      </c>
      <c r="F24" s="33"/>
      <c r="G24" s="123" t="e">
        <f>IF(ABS(Total_Discrepancy11)&lt;Threshhold1,'4-Step 4-2011'!E24,"")</f>
        <v>#VALUE!</v>
      </c>
    </row>
    <row r="25" spans="2:7" ht="12.75" customHeight="1" outlineLevel="3">
      <c r="B25" s="136">
        <f>'1-Step 1-L-Year'!B25</f>
        <v>110114</v>
      </c>
      <c r="C25" s="141" t="str">
        <f>'1-Step 1-L-Year'!C25</f>
        <v>Milk, cheese and eggs</v>
      </c>
      <c r="D25" s="142"/>
      <c r="E25" s="122" t="str">
        <f t="shared" si="0"/>
        <v/>
      </c>
      <c r="F25" s="33"/>
      <c r="G25" s="123" t="e">
        <f>IF(ABS(Total_Discrepancy11)&lt;Threshhold1,'4-Step 4-2011'!E25,"")</f>
        <v>#VALUE!</v>
      </c>
    </row>
    <row r="26" spans="2:7" ht="12.75" customHeight="1" outlineLevel="3">
      <c r="B26" s="136">
        <f>'1-Step 1-L-Year'!B26</f>
        <v>1101141</v>
      </c>
      <c r="C26" s="143" t="str">
        <f>'1-Step 1-L-Year'!C26</f>
        <v>Fresh milk</v>
      </c>
      <c r="D26" s="144"/>
      <c r="E26" s="122" t="str">
        <f t="shared" si="0"/>
        <v/>
      </c>
      <c r="F26" s="33"/>
      <c r="G26" s="123" t="e">
        <f>IF(ABS(Total_Discrepancy11)&lt;Threshhold1,'4-Step 4-2011'!E26,"")</f>
        <v>#VALUE!</v>
      </c>
    </row>
    <row r="27" spans="2:7" ht="12.75" customHeight="1" outlineLevel="3">
      <c r="B27" s="136">
        <f>'1-Step 1-L-Year'!B27</f>
        <v>1101142</v>
      </c>
      <c r="C27" s="143" t="str">
        <f>'1-Step 1-L-Year'!C27</f>
        <v>Preserved milk and other milk products</v>
      </c>
      <c r="D27" s="144"/>
      <c r="E27" s="122" t="str">
        <f t="shared" si="0"/>
        <v/>
      </c>
      <c r="F27" s="33"/>
      <c r="G27" s="123" t="e">
        <f>IF(ABS(Total_Discrepancy11)&lt;Threshhold1,'4-Step 4-2011'!E27,"")</f>
        <v>#VALUE!</v>
      </c>
    </row>
    <row r="28" spans="2:7" ht="12.75" customHeight="1" outlineLevel="3">
      <c r="B28" s="136">
        <f>'1-Step 1-L-Year'!B28</f>
        <v>1101143</v>
      </c>
      <c r="C28" s="143" t="str">
        <f>'1-Step 1-L-Year'!C28</f>
        <v>Cheese</v>
      </c>
      <c r="D28" s="144"/>
      <c r="E28" s="122" t="str">
        <f t="shared" si="0"/>
        <v/>
      </c>
      <c r="F28" s="33"/>
      <c r="G28" s="123" t="e">
        <f>IF(ABS(Total_Discrepancy11)&lt;Threshhold1,'4-Step 4-2011'!E28,"")</f>
        <v>#VALUE!</v>
      </c>
    </row>
    <row r="29" spans="2:7" ht="12.75" customHeight="1" outlineLevel="3">
      <c r="B29" s="136">
        <f>'1-Step 1-L-Year'!B29</f>
        <v>1101144</v>
      </c>
      <c r="C29" s="143" t="str">
        <f>'1-Step 1-L-Year'!C29</f>
        <v>Eggs and egg-based products</v>
      </c>
      <c r="D29" s="144"/>
      <c r="E29" s="122" t="str">
        <f t="shared" si="0"/>
        <v/>
      </c>
      <c r="F29" s="33"/>
      <c r="G29" s="123" t="e">
        <f>IF(ABS(Total_Discrepancy11)&lt;Threshhold1,'4-Step 4-2011'!E29,"")</f>
        <v>#VALUE!</v>
      </c>
    </row>
    <row r="30" spans="2:7" ht="12.75" customHeight="1" outlineLevel="3">
      <c r="B30" s="136">
        <f>'1-Step 1-L-Year'!B30</f>
        <v>110115</v>
      </c>
      <c r="C30" s="141" t="str">
        <f>'1-Step 1-L-Year'!C30</f>
        <v>Oils and fats</v>
      </c>
      <c r="D30" s="142"/>
      <c r="E30" s="122" t="str">
        <f t="shared" si="0"/>
        <v/>
      </c>
      <c r="F30" s="33"/>
      <c r="G30" s="123" t="e">
        <f>IF(ABS(Total_Discrepancy11)&lt;Threshhold1,'4-Step 4-2011'!E30,"")</f>
        <v>#VALUE!</v>
      </c>
    </row>
    <row r="31" spans="2:7" ht="12.75" customHeight="1" outlineLevel="3">
      <c r="B31" s="136">
        <f>'1-Step 1-L-Year'!B31</f>
        <v>1101151</v>
      </c>
      <c r="C31" s="143" t="str">
        <f>'1-Step 1-L-Year'!C31</f>
        <v>Butter and margarine</v>
      </c>
      <c r="D31" s="144"/>
      <c r="E31" s="122" t="str">
        <f t="shared" si="0"/>
        <v/>
      </c>
      <c r="F31" s="33"/>
      <c r="G31" s="123" t="e">
        <f>IF(ABS(Total_Discrepancy11)&lt;Threshhold1,'4-Step 4-2011'!E31,"")</f>
        <v>#VALUE!</v>
      </c>
    </row>
    <row r="32" spans="2:7" ht="12.75" customHeight="1" outlineLevel="3">
      <c r="B32" s="136">
        <f>'1-Step 1-L-Year'!B32</f>
        <v>1101152</v>
      </c>
      <c r="C32" s="143" t="str">
        <f>'1-Step 1-L-Year'!C32</f>
        <v>Other edible oils and fats</v>
      </c>
      <c r="D32" s="144"/>
      <c r="E32" s="122" t="str">
        <f t="shared" si="0"/>
        <v/>
      </c>
      <c r="F32" s="33"/>
      <c r="G32" s="123" t="e">
        <f>IF(ABS(Total_Discrepancy11)&lt;Threshhold1,'4-Step 4-2011'!E32,"")</f>
        <v>#VALUE!</v>
      </c>
    </row>
    <row r="33" spans="2:7" outlineLevel="3">
      <c r="B33" s="136">
        <f>'1-Step 1-L-Year'!B33</f>
        <v>110116</v>
      </c>
      <c r="C33" s="132" t="str">
        <f>'1-Step 1-L-Year'!C33</f>
        <v>Fruit</v>
      </c>
      <c r="D33" s="133"/>
      <c r="E33" s="122" t="str">
        <f t="shared" si="0"/>
        <v/>
      </c>
      <c r="F33" s="33"/>
      <c r="G33" s="123" t="e">
        <f>IF(ABS(Total_Discrepancy11)&lt;Threshhold1,'4-Step 4-2011'!E33,"")</f>
        <v>#VALUE!</v>
      </c>
    </row>
    <row r="34" spans="2:7" ht="12.75" customHeight="1" outlineLevel="3">
      <c r="B34" s="136">
        <f>'1-Step 1-L-Year'!B34</f>
        <v>1101161</v>
      </c>
      <c r="C34" s="134" t="str">
        <f>'1-Step 1-L-Year'!C34</f>
        <v>Fresh or chilled fruit</v>
      </c>
      <c r="D34" s="135"/>
      <c r="E34" s="122" t="str">
        <f t="shared" si="0"/>
        <v/>
      </c>
      <c r="F34" s="33"/>
      <c r="G34" s="123" t="e">
        <f>IF(ABS(Total_Discrepancy11)&lt;Threshhold1,'4-Step 4-2011'!E34,"")</f>
        <v>#VALUE!</v>
      </c>
    </row>
    <row r="35" spans="2:7" ht="12.75" customHeight="1" outlineLevel="3">
      <c r="B35" s="136">
        <f>'1-Step 1-L-Year'!B35</f>
        <v>1101162</v>
      </c>
      <c r="C35" s="134" t="str">
        <f>'1-Step 1-L-Year'!C35</f>
        <v>Frozen, preserved or processed fruit and fruit-based products</v>
      </c>
      <c r="D35" s="135"/>
      <c r="E35" s="122" t="str">
        <f t="shared" si="0"/>
        <v/>
      </c>
      <c r="F35" s="33"/>
      <c r="G35" s="123" t="e">
        <f>IF(ABS(Total_Discrepancy11)&lt;Threshhold1,'4-Step 4-2011'!E35,"")</f>
        <v>#VALUE!</v>
      </c>
    </row>
    <row r="36" spans="2:7" ht="12.75" customHeight="1" outlineLevel="3">
      <c r="B36" s="145">
        <f>'1-Step 1-L-Year'!B36</f>
        <v>110117</v>
      </c>
      <c r="C36" s="146" t="str">
        <f>'1-Step 1-L-Year'!C36</f>
        <v>Vegetables</v>
      </c>
      <c r="D36" s="147"/>
      <c r="E36" s="122" t="str">
        <f t="shared" si="0"/>
        <v/>
      </c>
      <c r="F36" s="33"/>
      <c r="G36" s="123" t="e">
        <f>IF(ABS(Total_Discrepancy11)&lt;Threshhold1,'4-Step 4-2011'!E36,"")</f>
        <v>#VALUE!</v>
      </c>
    </row>
    <row r="37" spans="2:7" ht="12.75" customHeight="1" outlineLevel="3">
      <c r="B37" s="136">
        <f>'1-Step 1-L-Year'!B37</f>
        <v>1101171</v>
      </c>
      <c r="C37" s="134" t="str">
        <f>'1-Step 1-L-Year'!C37</f>
        <v>Fresh or chilled vegetables other than potatoes</v>
      </c>
      <c r="D37" s="135"/>
      <c r="E37" s="122" t="str">
        <f t="shared" si="0"/>
        <v/>
      </c>
      <c r="F37" s="33"/>
      <c r="G37" s="123" t="e">
        <f>IF(ABS(Total_Discrepancy11)&lt;Threshhold1,'4-Step 4-2011'!E37,"")</f>
        <v>#VALUE!</v>
      </c>
    </row>
    <row r="38" spans="2:7" ht="12.75" customHeight="1" outlineLevel="3">
      <c r="B38" s="136">
        <f>'1-Step 1-L-Year'!B38</f>
        <v>1101172</v>
      </c>
      <c r="C38" s="134" t="str">
        <f>'1-Step 1-L-Year'!C38</f>
        <v>Fresh or chilled potatoes</v>
      </c>
      <c r="D38" s="135"/>
      <c r="E38" s="122" t="str">
        <f t="shared" si="0"/>
        <v/>
      </c>
      <c r="F38" s="33"/>
      <c r="G38" s="123" t="e">
        <f>IF(ABS(Total_Discrepancy11)&lt;Threshhold1,'4-Step 4-2011'!E38,"")</f>
        <v>#VALUE!</v>
      </c>
    </row>
    <row r="39" spans="2:7" outlineLevel="3">
      <c r="B39" s="145">
        <f>'1-Step 1-L-Year'!B39</f>
        <v>1101173</v>
      </c>
      <c r="C39" s="148" t="str">
        <f>'1-Step 1-L-Year'!C39</f>
        <v>Frozen, preserved or processed vegetables and vegetable-based products</v>
      </c>
      <c r="D39" s="149"/>
      <c r="E39" s="122" t="str">
        <f t="shared" si="0"/>
        <v/>
      </c>
      <c r="F39" s="33"/>
      <c r="G39" s="123" t="e">
        <f>IF(ABS(Total_Discrepancy11)&lt;Threshhold1,'4-Step 4-2011'!E39,"")</f>
        <v>#VALUE!</v>
      </c>
    </row>
    <row r="40" spans="2:7" ht="12.75" customHeight="1" outlineLevel="3">
      <c r="B40" s="136">
        <f>'1-Step 1-L-Year'!B40</f>
        <v>110118</v>
      </c>
      <c r="C40" s="132" t="str">
        <f>'1-Step 1-L-Year'!C40</f>
        <v>Sugar, jam, honey, chocolate and confectionery</v>
      </c>
      <c r="D40" s="133"/>
      <c r="E40" s="122" t="str">
        <f t="shared" si="0"/>
        <v/>
      </c>
      <c r="F40" s="33"/>
      <c r="G40" s="123" t="e">
        <f>IF(ABS(Total_Discrepancy11)&lt;Threshhold1,'4-Step 4-2011'!E40,"")</f>
        <v>#VALUE!</v>
      </c>
    </row>
    <row r="41" spans="2:7" ht="12.75" customHeight="1" outlineLevel="3">
      <c r="B41" s="150">
        <f>'1-Step 1-L-Year'!B41</f>
        <v>1101181</v>
      </c>
      <c r="C41" s="134" t="str">
        <f>'1-Step 1-L-Year'!C41</f>
        <v>Sugar</v>
      </c>
      <c r="D41" s="135"/>
      <c r="E41" s="122" t="str">
        <f t="shared" si="0"/>
        <v/>
      </c>
      <c r="F41" s="33"/>
      <c r="G41" s="123" t="e">
        <f>IF(ABS(Total_Discrepancy11)&lt;Threshhold1,'4-Step 4-2011'!E41,"")</f>
        <v>#VALUE!</v>
      </c>
    </row>
    <row r="42" spans="2:7" ht="12.75" customHeight="1" outlineLevel="3">
      <c r="B42" s="136">
        <f>'1-Step 1-L-Year'!B42</f>
        <v>1101182</v>
      </c>
      <c r="C42" s="134" t="str">
        <f>'1-Step 1-L-Year'!C42</f>
        <v>Jams, marmalades and honey</v>
      </c>
      <c r="D42" s="135"/>
      <c r="E42" s="122" t="str">
        <f t="shared" si="0"/>
        <v/>
      </c>
      <c r="F42" s="33"/>
      <c r="G42" s="123" t="e">
        <f>IF(ABS(Total_Discrepancy11)&lt;Threshhold1,'4-Step 4-2011'!E42,"")</f>
        <v>#VALUE!</v>
      </c>
    </row>
    <row r="43" spans="2:7" ht="12.75" customHeight="1" outlineLevel="3">
      <c r="B43" s="136">
        <f>'1-Step 1-L-Year'!B43</f>
        <v>1101183</v>
      </c>
      <c r="C43" s="134" t="str">
        <f>'1-Step 1-L-Year'!C43</f>
        <v>Confectionery, chocolate and ice cream</v>
      </c>
      <c r="D43" s="135"/>
      <c r="E43" s="122" t="str">
        <f t="shared" si="0"/>
        <v/>
      </c>
      <c r="F43" s="33"/>
      <c r="G43" s="123" t="e">
        <f>IF(ABS(Total_Discrepancy11)&lt;Threshhold1,'4-Step 4-2011'!E43,"")</f>
        <v>#VALUE!</v>
      </c>
    </row>
    <row r="44" spans="2:7" ht="12.75" customHeight="1" outlineLevel="3">
      <c r="B44" s="136">
        <f>'1-Step 1-L-Year'!B44</f>
        <v>110119</v>
      </c>
      <c r="C44" s="132" t="str">
        <f>'1-Step 1-L-Year'!C44</f>
        <v>Food products n.e.c.</v>
      </c>
      <c r="D44" s="133"/>
      <c r="E44" s="122" t="str">
        <f t="shared" si="0"/>
        <v/>
      </c>
      <c r="F44" s="33"/>
      <c r="G44" s="123" t="e">
        <f>IF(ABS(Total_Discrepancy11)&lt;Threshhold1,'4-Step 4-2011'!E44,"")</f>
        <v>#VALUE!</v>
      </c>
    </row>
    <row r="45" spans="2:7" ht="12.75" customHeight="1" outlineLevel="3">
      <c r="B45" s="136">
        <f>'1-Step 1-L-Year'!B45</f>
        <v>1101191</v>
      </c>
      <c r="C45" s="134" t="str">
        <f>'1-Step 1-L-Year'!C45</f>
        <v>Food products n.e.c.</v>
      </c>
      <c r="D45" s="135"/>
      <c r="E45" s="122" t="str">
        <f t="shared" si="0"/>
        <v/>
      </c>
      <c r="F45" s="33"/>
      <c r="G45" s="123" t="e">
        <f>IF(ABS(Total_Discrepancy11)&lt;Threshhold1,'4-Step 4-2011'!E45,"")</f>
        <v>#VALUE!</v>
      </c>
    </row>
    <row r="46" spans="2:7" ht="12.75" customHeight="1" outlineLevel="2">
      <c r="B46" s="136">
        <f>'1-Step 1-L-Year'!B46</f>
        <v>110120</v>
      </c>
      <c r="C46" s="151" t="str">
        <f>'1-Step 1-L-Year'!C46</f>
        <v>NON-ALCOHOLIC BEVERAGES</v>
      </c>
      <c r="D46" s="152"/>
      <c r="E46" s="122" t="str">
        <f t="shared" si="0"/>
        <v/>
      </c>
      <c r="F46" s="33"/>
      <c r="G46" s="123" t="e">
        <f>IF(ABS(Total_Discrepancy11)&lt;Threshhold1,'4-Step 4-2011'!E46,"")</f>
        <v>#VALUE!</v>
      </c>
    </row>
    <row r="47" spans="2:7" outlineLevel="3">
      <c r="B47" s="136">
        <f>'1-Step 1-L-Year'!B47</f>
        <v>110121</v>
      </c>
      <c r="C47" s="153" t="str">
        <f>'1-Step 1-L-Year'!C47</f>
        <v>Coffee, tea and cocoa</v>
      </c>
      <c r="D47" s="154"/>
      <c r="E47" s="122" t="str">
        <f t="shared" si="0"/>
        <v/>
      </c>
      <c r="F47" s="33"/>
      <c r="G47" s="123" t="e">
        <f>IF(ABS(Total_Discrepancy11)&lt;Threshhold1,'4-Step 4-2011'!E47,"")</f>
        <v>#VALUE!</v>
      </c>
    </row>
    <row r="48" spans="2:7" ht="12.75" customHeight="1" outlineLevel="3">
      <c r="B48" s="136">
        <f>'1-Step 1-L-Year'!B48</f>
        <v>1101211</v>
      </c>
      <c r="C48" s="134" t="str">
        <f>'1-Step 1-L-Year'!C48</f>
        <v>Coffee, tea and cocoa</v>
      </c>
      <c r="D48" s="135"/>
      <c r="E48" s="122" t="str">
        <f t="shared" si="0"/>
        <v/>
      </c>
      <c r="F48" s="33"/>
      <c r="G48" s="123" t="e">
        <f>IF(ABS(Total_Discrepancy11)&lt;Threshhold1,'4-Step 4-2011'!E48,"")</f>
        <v>#VALUE!</v>
      </c>
    </row>
    <row r="49" spans="2:7" ht="12.75" customHeight="1" outlineLevel="3">
      <c r="B49" s="136">
        <f>'1-Step 1-L-Year'!B49</f>
        <v>110122</v>
      </c>
      <c r="C49" s="146" t="str">
        <f>'1-Step 1-L-Year'!C49</f>
        <v>Mineral waters, soft drinks, fruit and vegetable juices</v>
      </c>
      <c r="D49" s="147"/>
      <c r="E49" s="122" t="str">
        <f t="shared" si="0"/>
        <v/>
      </c>
      <c r="F49" s="33"/>
      <c r="G49" s="123" t="e">
        <f>IF(ABS(Total_Discrepancy11)&lt;Threshhold1,'4-Step 4-2011'!E49,"")</f>
        <v>#VALUE!</v>
      </c>
    </row>
    <row r="50" spans="2:7" ht="12.75" customHeight="1" outlineLevel="3">
      <c r="B50" s="136">
        <f>'1-Step 1-L-Year'!B50</f>
        <v>1101221</v>
      </c>
      <c r="C50" s="155" t="str">
        <f>'1-Step 1-L-Year'!C50</f>
        <v>Mineral waters, soft drinks, fruit and vegetable juices</v>
      </c>
      <c r="D50" s="156"/>
      <c r="E50" s="122" t="str">
        <f t="shared" si="0"/>
        <v/>
      </c>
      <c r="F50" s="33"/>
      <c r="G50" s="123" t="e">
        <f>IF(ABS(Total_Discrepancy11)&lt;Threshhold1,'4-Step 4-2011'!E50,"")</f>
        <v>#VALUE!</v>
      </c>
    </row>
    <row r="51" spans="2:7" s="36" customFormat="1" ht="20.100000000000001" customHeight="1" outlineLevel="1">
      <c r="B51" s="136">
        <f>'1-Step 1-L-Year'!B51</f>
        <v>110200</v>
      </c>
      <c r="C51" s="157" t="str">
        <f>'1-Step 1-L-Year'!C51</f>
        <v>ALCOHOL BEVERAGES, TOBACCO AND NARCOTICS</v>
      </c>
      <c r="D51" s="158"/>
      <c r="E51" s="122" t="str">
        <f t="shared" si="0"/>
        <v/>
      </c>
      <c r="F51" s="33"/>
      <c r="G51" s="123" t="e">
        <f>IF(ABS(Total_Discrepancy11)&lt;Threshhold1,'4-Step 4-2011'!E51,"")</f>
        <v>#VALUE!</v>
      </c>
    </row>
    <row r="52" spans="2:7" ht="12.75" customHeight="1" outlineLevel="2">
      <c r="B52" s="136">
        <f>'1-Step 1-L-Year'!B52</f>
        <v>110210</v>
      </c>
      <c r="C52" s="151" t="str">
        <f>'1-Step 1-L-Year'!C52</f>
        <v>ALCOHOL BEVERAGES</v>
      </c>
      <c r="D52" s="152"/>
      <c r="E52" s="122" t="str">
        <f t="shared" si="0"/>
        <v/>
      </c>
      <c r="F52" s="33"/>
      <c r="G52" s="123" t="e">
        <f>IF(ABS(Total_Discrepancy11)&lt;Threshhold1,'4-Step 4-2011'!E52,"")</f>
        <v>#VALUE!</v>
      </c>
    </row>
    <row r="53" spans="2:7" ht="12.75" customHeight="1" outlineLevel="3">
      <c r="B53" s="136">
        <f>'1-Step 1-L-Year'!B53</f>
        <v>110211</v>
      </c>
      <c r="C53" s="153" t="str">
        <f>'1-Step 1-L-Year'!C53</f>
        <v>Spirits</v>
      </c>
      <c r="D53" s="154"/>
      <c r="E53" s="122" t="str">
        <f t="shared" si="0"/>
        <v/>
      </c>
      <c r="F53" s="33"/>
      <c r="G53" s="123" t="e">
        <f>IF(ABS(Total_Discrepancy11)&lt;Threshhold1,'4-Step 4-2011'!E53,"")</f>
        <v>#VALUE!</v>
      </c>
    </row>
    <row r="54" spans="2:7" ht="12.75" customHeight="1" outlineLevel="3">
      <c r="B54" s="136">
        <f>'1-Step 1-L-Year'!B54</f>
        <v>1102111</v>
      </c>
      <c r="C54" s="134" t="str">
        <f>'1-Step 1-L-Year'!C54</f>
        <v>Spirits</v>
      </c>
      <c r="D54" s="135"/>
      <c r="E54" s="122" t="str">
        <f t="shared" si="0"/>
        <v/>
      </c>
      <c r="F54" s="33"/>
      <c r="G54" s="123" t="e">
        <f>IF(ABS(Total_Discrepancy11)&lt;Threshhold1,'4-Step 4-2011'!E54,"")</f>
        <v>#VALUE!</v>
      </c>
    </row>
    <row r="55" spans="2:7" ht="12.75" customHeight="1" outlineLevel="3">
      <c r="B55" s="136">
        <f>'1-Step 1-L-Year'!B55</f>
        <v>110212</v>
      </c>
      <c r="C55" s="159" t="str">
        <f>'1-Step 1-L-Year'!C55</f>
        <v>Wine</v>
      </c>
      <c r="D55" s="160"/>
      <c r="E55" s="122" t="str">
        <f t="shared" si="0"/>
        <v/>
      </c>
      <c r="F55" s="33"/>
      <c r="G55" s="123" t="e">
        <f>IF(ABS(Total_Discrepancy11)&lt;Threshhold1,'4-Step 4-2011'!E55,"")</f>
        <v>#VALUE!</v>
      </c>
    </row>
    <row r="56" spans="2:7" ht="12.75" customHeight="1" outlineLevel="3">
      <c r="B56" s="136">
        <f>'1-Step 1-L-Year'!B56</f>
        <v>1102121</v>
      </c>
      <c r="C56" s="134" t="str">
        <f>'1-Step 1-L-Year'!C56</f>
        <v>Wine</v>
      </c>
      <c r="D56" s="135"/>
      <c r="E56" s="122" t="str">
        <f t="shared" si="0"/>
        <v/>
      </c>
      <c r="F56" s="33"/>
      <c r="G56" s="123" t="e">
        <f>IF(ABS(Total_Discrepancy11)&lt;Threshhold1,'4-Step 4-2011'!E56,"")</f>
        <v>#VALUE!</v>
      </c>
    </row>
    <row r="57" spans="2:7" ht="12.75" customHeight="1" outlineLevel="3">
      <c r="B57" s="136">
        <f>'1-Step 1-L-Year'!B57</f>
        <v>110213</v>
      </c>
      <c r="C57" s="159" t="str">
        <f>'1-Step 1-L-Year'!C57</f>
        <v>Beer</v>
      </c>
      <c r="D57" s="160"/>
      <c r="E57" s="122" t="str">
        <f t="shared" si="0"/>
        <v/>
      </c>
      <c r="F57" s="33"/>
      <c r="G57" s="123" t="e">
        <f>IF(ABS(Total_Discrepancy11)&lt;Threshhold1,'4-Step 4-2011'!E57,"")</f>
        <v>#VALUE!</v>
      </c>
    </row>
    <row r="58" spans="2:7" ht="12.75" customHeight="1" outlineLevel="3">
      <c r="B58" s="136">
        <f>'1-Step 1-L-Year'!B58</f>
        <v>1102131</v>
      </c>
      <c r="C58" s="134" t="str">
        <f>'1-Step 1-L-Year'!C58</f>
        <v>Beer</v>
      </c>
      <c r="D58" s="135"/>
      <c r="E58" s="122" t="str">
        <f t="shared" si="0"/>
        <v/>
      </c>
      <c r="F58" s="33"/>
      <c r="G58" s="123" t="e">
        <f>IF(ABS(Total_Discrepancy11)&lt;Threshhold1,'4-Step 4-2011'!E58,"")</f>
        <v>#VALUE!</v>
      </c>
    </row>
    <row r="59" spans="2:7" ht="12.75" customHeight="1" outlineLevel="2">
      <c r="B59" s="136">
        <f>'1-Step 1-L-Year'!B59</f>
        <v>110220</v>
      </c>
      <c r="C59" s="151" t="str">
        <f>'1-Step 1-L-Year'!C59</f>
        <v>TOBACCO</v>
      </c>
      <c r="D59" s="152"/>
      <c r="E59" s="122" t="str">
        <f t="shared" si="0"/>
        <v/>
      </c>
      <c r="F59" s="33"/>
      <c r="G59" s="123" t="e">
        <f>IF(ABS(Total_Discrepancy11)&lt;Threshhold1,'4-Step 4-2011'!E59,"")</f>
        <v>#VALUE!</v>
      </c>
    </row>
    <row r="60" spans="2:7" outlineLevel="3">
      <c r="B60" s="136">
        <f>'1-Step 1-L-Year'!B60</f>
        <v>110221</v>
      </c>
      <c r="C60" s="153" t="str">
        <f>'1-Step 1-L-Year'!C60</f>
        <v>Tobacco</v>
      </c>
      <c r="D60" s="154"/>
      <c r="E60" s="122" t="str">
        <f t="shared" si="0"/>
        <v/>
      </c>
      <c r="F60" s="33"/>
      <c r="G60" s="123" t="e">
        <f>IF(ABS(Total_Discrepancy11)&lt;Threshhold1,'4-Step 4-2011'!E60,"")</f>
        <v>#VALUE!</v>
      </c>
    </row>
    <row r="61" spans="2:7" ht="12.75" customHeight="1" outlineLevel="3">
      <c r="B61" s="136">
        <f>'1-Step 1-L-Year'!B61</f>
        <v>1102211</v>
      </c>
      <c r="C61" s="161" t="str">
        <f>'1-Step 1-L-Year'!C61</f>
        <v>Tobacco</v>
      </c>
      <c r="D61" s="162"/>
      <c r="E61" s="122" t="str">
        <f t="shared" si="0"/>
        <v/>
      </c>
      <c r="F61" s="33"/>
      <c r="G61" s="123" t="e">
        <f>IF(ABS(Total_Discrepancy11)&lt;Threshhold1,'4-Step 4-2011'!E61,"")</f>
        <v>#VALUE!</v>
      </c>
    </row>
    <row r="62" spans="2:7" ht="12.75" customHeight="1" outlineLevel="2">
      <c r="B62" s="136">
        <f>'1-Step 1-L-Year'!B62</f>
        <v>110230</v>
      </c>
      <c r="C62" s="163" t="str">
        <f>'1-Step 1-L-Year'!C62</f>
        <v>NARCOTICS</v>
      </c>
      <c r="D62" s="164"/>
      <c r="E62" s="122" t="str">
        <f t="shared" si="0"/>
        <v/>
      </c>
      <c r="F62" s="33"/>
      <c r="G62" s="123" t="e">
        <f>IF(ABS(Total_Discrepancy11)&lt;Threshhold1,'4-Step 4-2011'!E62,"")</f>
        <v>#VALUE!</v>
      </c>
    </row>
    <row r="63" spans="2:7" ht="12.75" customHeight="1" outlineLevel="3">
      <c r="B63" s="136">
        <f>'1-Step 1-L-Year'!B63</f>
        <v>110231</v>
      </c>
      <c r="C63" s="153" t="str">
        <f>'1-Step 1-L-Year'!C63</f>
        <v>Narcotics</v>
      </c>
      <c r="D63" s="154"/>
      <c r="E63" s="122" t="str">
        <f t="shared" si="0"/>
        <v/>
      </c>
      <c r="F63" s="33"/>
      <c r="G63" s="123" t="e">
        <f>IF(ABS(Total_Discrepancy11)&lt;Threshhold1,'4-Step 4-2011'!E63,"")</f>
        <v>#VALUE!</v>
      </c>
    </row>
    <row r="64" spans="2:7" ht="12.75" customHeight="1" outlineLevel="3">
      <c r="B64" s="136">
        <f>'1-Step 1-L-Year'!B64</f>
        <v>1102311</v>
      </c>
      <c r="C64" s="134" t="str">
        <f>'1-Step 1-L-Year'!C64</f>
        <v>Narcotics</v>
      </c>
      <c r="D64" s="135"/>
      <c r="E64" s="122" t="str">
        <f t="shared" si="0"/>
        <v/>
      </c>
      <c r="F64" s="33"/>
      <c r="G64" s="123" t="e">
        <f>IF(ABS(Total_Discrepancy11)&lt;Threshhold1,'4-Step 4-2011'!E64,"")</f>
        <v>#VALUE!</v>
      </c>
    </row>
    <row r="65" spans="2:7" s="36" customFormat="1" ht="20.100000000000001" customHeight="1" outlineLevel="1">
      <c r="B65" s="136">
        <f>'1-Step 1-L-Year'!B65</f>
        <v>110300</v>
      </c>
      <c r="C65" s="165" t="str">
        <f>'1-Step 1-L-Year'!C65</f>
        <v>CLOTHING AND FOOTWEAR</v>
      </c>
      <c r="D65" s="166"/>
      <c r="E65" s="122" t="str">
        <f t="shared" si="0"/>
        <v/>
      </c>
      <c r="F65" s="33"/>
      <c r="G65" s="123" t="e">
        <f>IF(ABS(Total_Discrepancy11)&lt;Threshhold1,'4-Step 4-2011'!E65,"")</f>
        <v>#VALUE!</v>
      </c>
    </row>
    <row r="66" spans="2:7" ht="12.75" customHeight="1" outlineLevel="2">
      <c r="B66" s="136">
        <f>'1-Step 1-L-Year'!B66</f>
        <v>110310</v>
      </c>
      <c r="C66" s="130" t="str">
        <f>'1-Step 1-L-Year'!C66</f>
        <v xml:space="preserve">CLOTHING </v>
      </c>
      <c r="D66" s="131"/>
      <c r="E66" s="122" t="str">
        <f t="shared" si="0"/>
        <v/>
      </c>
      <c r="F66" s="33"/>
      <c r="G66" s="123" t="e">
        <f>IF(ABS(Total_Discrepancy11)&lt;Threshhold1,'4-Step 4-2011'!E66,"")</f>
        <v>#VALUE!</v>
      </c>
    </row>
    <row r="67" spans="2:7" ht="12.75" customHeight="1" outlineLevel="3">
      <c r="B67" s="136">
        <f>'1-Step 1-L-Year'!B67</f>
        <v>110311</v>
      </c>
      <c r="C67" s="159" t="str">
        <f>'1-Step 1-L-Year'!C67</f>
        <v>Clothing materials, other articles of clothing and clothing accessories</v>
      </c>
      <c r="D67" s="160"/>
      <c r="E67" s="122" t="str">
        <f t="shared" si="0"/>
        <v/>
      </c>
      <c r="F67" s="33"/>
      <c r="G67" s="123" t="e">
        <f>IF(ABS(Total_Discrepancy11)&lt;Threshhold1,'4-Step 4-2011'!E67,"")</f>
        <v>#VALUE!</v>
      </c>
    </row>
    <row r="68" spans="2:7" ht="12.75" customHeight="1" outlineLevel="3">
      <c r="B68" s="136">
        <f>'1-Step 1-L-Year'!B68</f>
        <v>1103111</v>
      </c>
      <c r="C68" s="134" t="str">
        <f>'1-Step 1-L-Year'!C68</f>
        <v>Clothing materials, other articles of clothing and clothing accessories</v>
      </c>
      <c r="D68" s="135"/>
      <c r="E68" s="122" t="str">
        <f t="shared" si="0"/>
        <v/>
      </c>
      <c r="F68" s="33"/>
      <c r="G68" s="123" t="e">
        <f>IF(ABS(Total_Discrepancy11)&lt;Threshhold1,'4-Step 4-2011'!E68,"")</f>
        <v>#VALUE!</v>
      </c>
    </row>
    <row r="69" spans="2:7" ht="12.75" customHeight="1" outlineLevel="3">
      <c r="B69" s="136">
        <f>'1-Step 1-L-Year'!B69</f>
        <v>110312</v>
      </c>
      <c r="C69" s="159" t="str">
        <f>'1-Step 1-L-Year'!C69</f>
        <v>Garments</v>
      </c>
      <c r="D69" s="160"/>
      <c r="E69" s="122" t="str">
        <f t="shared" si="0"/>
        <v/>
      </c>
      <c r="F69" s="33"/>
      <c r="G69" s="123" t="e">
        <f>IF(ABS(Total_Discrepancy11)&lt;Threshhold1,'4-Step 4-2011'!E69,"")</f>
        <v>#VALUE!</v>
      </c>
    </row>
    <row r="70" spans="2:7" ht="12.75" customHeight="1" outlineLevel="3">
      <c r="B70" s="136">
        <f>'1-Step 1-L-Year'!B70</f>
        <v>1103121</v>
      </c>
      <c r="C70" s="134" t="str">
        <f>'1-Step 1-L-Year'!C70</f>
        <v>Garments</v>
      </c>
      <c r="D70" s="135"/>
      <c r="E70" s="122" t="str">
        <f t="shared" si="0"/>
        <v/>
      </c>
      <c r="F70" s="33"/>
      <c r="G70" s="123" t="e">
        <f>IF(ABS(Total_Discrepancy11)&lt;Threshhold1,'4-Step 4-2011'!E70,"")</f>
        <v>#VALUE!</v>
      </c>
    </row>
    <row r="71" spans="2:7" ht="12.75" customHeight="1" outlineLevel="3">
      <c r="B71" s="136">
        <f>'1-Step 1-L-Year'!B71</f>
        <v>110314</v>
      </c>
      <c r="C71" s="132" t="str">
        <f>'1-Step 1-L-Year'!C71</f>
        <v>Cleaning, repair and hire of clothing</v>
      </c>
      <c r="D71" s="133"/>
      <c r="E71" s="122" t="str">
        <f t="shared" si="0"/>
        <v/>
      </c>
      <c r="F71" s="33"/>
      <c r="G71" s="123" t="e">
        <f>IF(ABS(Total_Discrepancy11)&lt;Threshhold1,'4-Step 4-2011'!E71,"")</f>
        <v>#VALUE!</v>
      </c>
    </row>
    <row r="72" spans="2:7" ht="12.75" customHeight="1" outlineLevel="3">
      <c r="B72" s="136">
        <f>'1-Step 1-L-Year'!B72</f>
        <v>1103141</v>
      </c>
      <c r="C72" s="134" t="str">
        <f>'1-Step 1-L-Year'!C72</f>
        <v>Cleaning, repair and hire of clothing</v>
      </c>
      <c r="D72" s="135"/>
      <c r="E72" s="122" t="str">
        <f t="shared" ref="E72:E135" si="1">IF(ISERROR(G72),"",G72)</f>
        <v/>
      </c>
      <c r="F72" s="33"/>
      <c r="G72" s="123" t="e">
        <f>IF(ABS(Total_Discrepancy11)&lt;Threshhold1,'4-Step 4-2011'!E72,"")</f>
        <v>#VALUE!</v>
      </c>
    </row>
    <row r="73" spans="2:7" ht="12.75" customHeight="1" outlineLevel="2">
      <c r="B73" s="136">
        <f>'1-Step 1-L-Year'!B73</f>
        <v>110320</v>
      </c>
      <c r="C73" s="130" t="str">
        <f>'1-Step 1-L-Year'!C73</f>
        <v>FOOTWEAR</v>
      </c>
      <c r="D73" s="131"/>
      <c r="E73" s="122" t="str">
        <f t="shared" si="1"/>
        <v/>
      </c>
      <c r="F73" s="33"/>
      <c r="G73" s="123" t="e">
        <f>IF(ABS(Total_Discrepancy11)&lt;Threshhold1,'4-Step 4-2011'!E73,"")</f>
        <v>#VALUE!</v>
      </c>
    </row>
    <row r="74" spans="2:7" ht="12.75" customHeight="1" outlineLevel="3">
      <c r="B74" s="136">
        <f>'1-Step 1-L-Year'!B74</f>
        <v>110321</v>
      </c>
      <c r="C74" s="132" t="str">
        <f>'1-Step 1-L-Year'!C74</f>
        <v>Shoes and other footwear</v>
      </c>
      <c r="D74" s="133"/>
      <c r="E74" s="122" t="str">
        <f t="shared" si="1"/>
        <v/>
      </c>
      <c r="F74" s="33"/>
      <c r="G74" s="123" t="e">
        <f>IF(ABS(Total_Discrepancy11)&lt;Threshhold1,'4-Step 4-2011'!E74,"")</f>
        <v>#VALUE!</v>
      </c>
    </row>
    <row r="75" spans="2:7" s="45" customFormat="1" outlineLevel="3">
      <c r="B75" s="136">
        <f>'1-Step 1-L-Year'!B75</f>
        <v>1103211</v>
      </c>
      <c r="C75" s="134" t="str">
        <f>'1-Step 1-L-Year'!C75</f>
        <v>Shoes and other footwear</v>
      </c>
      <c r="D75" s="135"/>
      <c r="E75" s="122" t="str">
        <f t="shared" si="1"/>
        <v/>
      </c>
      <c r="F75" s="33"/>
      <c r="G75" s="123" t="e">
        <f>IF(ABS(Total_Discrepancy11)&lt;Threshhold1,'4-Step 4-2011'!E75,"")</f>
        <v>#VALUE!</v>
      </c>
    </row>
    <row r="76" spans="2:7" s="45" customFormat="1" outlineLevel="3">
      <c r="B76" s="136">
        <f>'1-Step 1-L-Year'!B76</f>
        <v>110322</v>
      </c>
      <c r="C76" s="132" t="str">
        <f>'1-Step 1-L-Year'!C76</f>
        <v>Repair and hire of footwear</v>
      </c>
      <c r="D76" s="133"/>
      <c r="E76" s="122" t="str">
        <f t="shared" si="1"/>
        <v/>
      </c>
      <c r="F76" s="33"/>
      <c r="G76" s="123" t="e">
        <f>IF(ABS(Total_Discrepancy11)&lt;Threshhold1,'4-Step 4-2011'!E76,"")</f>
        <v>#VALUE!</v>
      </c>
    </row>
    <row r="77" spans="2:7" ht="12.75" customHeight="1" outlineLevel="3">
      <c r="B77" s="136">
        <f>'1-Step 1-L-Year'!B77</f>
        <v>1103221</v>
      </c>
      <c r="C77" s="134" t="str">
        <f>'1-Step 1-L-Year'!C77</f>
        <v>Repair and hire of footwear</v>
      </c>
      <c r="D77" s="135"/>
      <c r="E77" s="122" t="str">
        <f t="shared" si="1"/>
        <v/>
      </c>
      <c r="F77" s="33"/>
      <c r="G77" s="123" t="e">
        <f>IF(ABS(Total_Discrepancy11)&lt;Threshhold1,'4-Step 4-2011'!E77,"")</f>
        <v>#VALUE!</v>
      </c>
    </row>
    <row r="78" spans="2:7" s="36" customFormat="1" ht="20.100000000000001" customHeight="1" outlineLevel="1">
      <c r="B78" s="136">
        <f>'1-Step 1-L-Year'!B78</f>
        <v>110400</v>
      </c>
      <c r="C78" s="127" t="str">
        <f>'1-Step 1-L-Year'!C78</f>
        <v>HOUSING, WATER, ELECTRICITY, GAS, AND OTHER FUELS</v>
      </c>
      <c r="D78" s="128"/>
      <c r="E78" s="122" t="str">
        <f t="shared" si="1"/>
        <v/>
      </c>
      <c r="F78" s="33"/>
      <c r="G78" s="123" t="e">
        <f>IF(ABS(Total_Discrepancy11)&lt;Threshhold1,'4-Step 4-2011'!E78,"")</f>
        <v>#VALUE!</v>
      </c>
    </row>
    <row r="79" spans="2:7" ht="12.75" customHeight="1" outlineLevel="2">
      <c r="B79" s="136">
        <f>'1-Step 1-L-Year'!B79</f>
        <v>110410</v>
      </c>
      <c r="C79" s="130" t="str">
        <f>'1-Step 1-L-Year'!C79</f>
        <v>ACTUAL AND IMPUTED RENTALS FOR HOUSING</v>
      </c>
      <c r="D79" s="131"/>
      <c r="E79" s="122" t="str">
        <f t="shared" si="1"/>
        <v/>
      </c>
      <c r="F79" s="33"/>
      <c r="G79" s="123" t="e">
        <f>IF(ABS(Total_Discrepancy11)&lt;Threshhold1,'4-Step 4-2011'!E79,"")</f>
        <v>#VALUE!</v>
      </c>
    </row>
    <row r="80" spans="2:7" ht="12.75" customHeight="1" outlineLevel="3">
      <c r="B80" s="136">
        <f>'1-Step 1-L-Year'!B80</f>
        <v>110411</v>
      </c>
      <c r="C80" s="132" t="str">
        <f>'1-Step 1-L-Year'!C80</f>
        <v>Actual and imputed rentals for housing</v>
      </c>
      <c r="D80" s="133"/>
      <c r="E80" s="122" t="str">
        <f t="shared" si="1"/>
        <v/>
      </c>
      <c r="F80" s="33"/>
      <c r="G80" s="123" t="e">
        <f>IF(ABS(Total_Discrepancy11)&lt;Threshhold1,'4-Step 4-2011'!E80,"")</f>
        <v>#VALUE!</v>
      </c>
    </row>
    <row r="81" spans="2:7" ht="12.75" customHeight="1" outlineLevel="3">
      <c r="B81" s="136">
        <f>'1-Step 1-L-Year'!B81</f>
        <v>1104111</v>
      </c>
      <c r="C81" s="134" t="str">
        <f>'1-Step 1-L-Year'!C81</f>
        <v>Actual and imputed rentals for housing</v>
      </c>
      <c r="D81" s="135"/>
      <c r="E81" s="122" t="str">
        <f t="shared" si="1"/>
        <v/>
      </c>
      <c r="F81" s="33"/>
      <c r="G81" s="123" t="e">
        <f>IF(ABS(Total_Discrepancy11)&lt;Threshhold1,'4-Step 4-2011'!E81,"")</f>
        <v>#VALUE!</v>
      </c>
    </row>
    <row r="82" spans="2:7" ht="12.75" customHeight="1" outlineLevel="2">
      <c r="B82" s="136">
        <f>'1-Step 1-L-Year'!B82</f>
        <v>110430</v>
      </c>
      <c r="C82" s="130" t="str">
        <f>'1-Step 1-L-Year'!C82</f>
        <v>MAINTENANCE AND REPAIR OF THE DWELLING</v>
      </c>
      <c r="D82" s="131"/>
      <c r="E82" s="122" t="str">
        <f t="shared" si="1"/>
        <v/>
      </c>
      <c r="F82" s="33"/>
      <c r="G82" s="123" t="e">
        <f>IF(ABS(Total_Discrepancy11)&lt;Threshhold1,'4-Step 4-2011'!E82,"")</f>
        <v>#VALUE!</v>
      </c>
    </row>
    <row r="83" spans="2:7" ht="12.75" customHeight="1" outlineLevel="3">
      <c r="B83" s="136">
        <f>'1-Step 1-L-Year'!B83</f>
        <v>110431</v>
      </c>
      <c r="C83" s="132" t="str">
        <f>'1-Step 1-L-Year'!C83</f>
        <v>Maintenance and repair of the dwelling</v>
      </c>
      <c r="D83" s="133"/>
      <c r="E83" s="122" t="str">
        <f t="shared" si="1"/>
        <v/>
      </c>
      <c r="F83" s="33"/>
      <c r="G83" s="123" t="e">
        <f>IF(ABS(Total_Discrepancy11)&lt;Threshhold1,'4-Step 4-2011'!E83,"")</f>
        <v>#VALUE!</v>
      </c>
    </row>
    <row r="84" spans="2:7" ht="12.75" customHeight="1" outlineLevel="3">
      <c r="B84" s="136">
        <f>'1-Step 1-L-Year'!B84</f>
        <v>1104311</v>
      </c>
      <c r="C84" s="134" t="str">
        <f>'1-Step 1-L-Year'!C84</f>
        <v>Maintenance and repair of the dwelling</v>
      </c>
      <c r="D84" s="135"/>
      <c r="E84" s="122" t="str">
        <f t="shared" si="1"/>
        <v/>
      </c>
      <c r="F84" s="33"/>
      <c r="G84" s="123" t="e">
        <f>IF(ABS(Total_Discrepancy11)&lt;Threshhold1,'4-Step 4-2011'!E84,"")</f>
        <v>#VALUE!</v>
      </c>
    </row>
    <row r="85" spans="2:7" ht="12.75" customHeight="1" outlineLevel="2">
      <c r="B85" s="136">
        <f>'1-Step 1-L-Year'!B85</f>
        <v>110440</v>
      </c>
      <c r="C85" s="130" t="str">
        <f>'1-Step 1-L-Year'!C85</f>
        <v>WATER SUPPLY AND MISCELLANEOUS SERVICES RELATING TO THE DWELLING</v>
      </c>
      <c r="D85" s="131"/>
      <c r="E85" s="122" t="str">
        <f t="shared" si="1"/>
        <v/>
      </c>
      <c r="F85" s="33"/>
      <c r="G85" s="123" t="e">
        <f>IF(ABS(Total_Discrepancy11)&lt;Threshhold1,'4-Step 4-2011'!E85,"")</f>
        <v>#VALUE!</v>
      </c>
    </row>
    <row r="86" spans="2:7" ht="12.75" customHeight="1" outlineLevel="3">
      <c r="B86" s="136">
        <f>'1-Step 1-L-Year'!B86</f>
        <v>110441</v>
      </c>
      <c r="C86" s="132" t="str">
        <f>'1-Step 1-L-Year'!C86</f>
        <v>Water supply</v>
      </c>
      <c r="D86" s="133"/>
      <c r="E86" s="122" t="str">
        <f t="shared" si="1"/>
        <v/>
      </c>
      <c r="F86" s="33"/>
      <c r="G86" s="123" t="e">
        <f>IF(ABS(Total_Discrepancy11)&lt;Threshhold1,'4-Step 4-2011'!E86,"")</f>
        <v>#VALUE!</v>
      </c>
    </row>
    <row r="87" spans="2:7" ht="12.75" customHeight="1" outlineLevel="3">
      <c r="B87" s="136">
        <f>'1-Step 1-L-Year'!B87</f>
        <v>1104411</v>
      </c>
      <c r="C87" s="134" t="str">
        <f>'1-Step 1-L-Year'!C87</f>
        <v>Water supply</v>
      </c>
      <c r="D87" s="135"/>
      <c r="E87" s="122" t="str">
        <f t="shared" si="1"/>
        <v/>
      </c>
      <c r="F87" s="33"/>
      <c r="G87" s="123" t="e">
        <f>IF(ABS(Total_Discrepancy11)&lt;Threshhold1,'4-Step 4-2011'!E87,"")</f>
        <v>#VALUE!</v>
      </c>
    </row>
    <row r="88" spans="2:7" ht="12.75" customHeight="1" outlineLevel="3">
      <c r="B88" s="136">
        <f>'1-Step 1-L-Year'!B88</f>
        <v>110442</v>
      </c>
      <c r="C88" s="132" t="str">
        <f>'1-Step 1-L-Year'!C88</f>
        <v>Miscellaneous services relating to the dwelling</v>
      </c>
      <c r="D88" s="133"/>
      <c r="E88" s="122" t="str">
        <f t="shared" si="1"/>
        <v/>
      </c>
      <c r="F88" s="33"/>
      <c r="G88" s="123" t="e">
        <f>IF(ABS(Total_Discrepancy11)&lt;Threshhold1,'4-Step 4-2011'!E88,"")</f>
        <v>#VALUE!</v>
      </c>
    </row>
    <row r="89" spans="2:7" ht="12.75" customHeight="1" outlineLevel="3">
      <c r="B89" s="136">
        <f>'1-Step 1-L-Year'!B89</f>
        <v>1104421</v>
      </c>
      <c r="C89" s="134" t="str">
        <f>'1-Step 1-L-Year'!C89</f>
        <v>Miscellaneous services relating to the dwelling</v>
      </c>
      <c r="D89" s="135"/>
      <c r="E89" s="122" t="str">
        <f t="shared" si="1"/>
        <v/>
      </c>
      <c r="F89" s="33"/>
      <c r="G89" s="123" t="e">
        <f>IF(ABS(Total_Discrepancy11)&lt;Threshhold1,'4-Step 4-2011'!E89,"")</f>
        <v>#VALUE!</v>
      </c>
    </row>
    <row r="90" spans="2:7" ht="12.75" customHeight="1" outlineLevel="2">
      <c r="B90" s="136">
        <f>'1-Step 1-L-Year'!B90</f>
        <v>110450</v>
      </c>
      <c r="C90" s="130" t="str">
        <f>'1-Step 1-L-Year'!C90</f>
        <v>ELECTRICITY, GAS AND OTHER FUELS</v>
      </c>
      <c r="D90" s="131"/>
      <c r="E90" s="122" t="str">
        <f t="shared" si="1"/>
        <v/>
      </c>
      <c r="F90" s="33"/>
      <c r="G90" s="123" t="e">
        <f>IF(ABS(Total_Discrepancy11)&lt;Threshhold1,'4-Step 4-2011'!E90,"")</f>
        <v>#VALUE!</v>
      </c>
    </row>
    <row r="91" spans="2:7" ht="12.75" customHeight="1" outlineLevel="3">
      <c r="B91" s="136">
        <f>'1-Step 1-L-Year'!B91</f>
        <v>110451</v>
      </c>
      <c r="C91" s="132" t="str">
        <f>'1-Step 1-L-Year'!C91</f>
        <v>Electricity</v>
      </c>
      <c r="D91" s="133"/>
      <c r="E91" s="122" t="str">
        <f t="shared" si="1"/>
        <v/>
      </c>
      <c r="F91" s="33"/>
      <c r="G91" s="123" t="e">
        <f>IF(ABS(Total_Discrepancy11)&lt;Threshhold1,'4-Step 4-2011'!E91,"")</f>
        <v>#VALUE!</v>
      </c>
    </row>
    <row r="92" spans="2:7" ht="12.75" customHeight="1" outlineLevel="3">
      <c r="B92" s="136">
        <f>'1-Step 1-L-Year'!B92</f>
        <v>1104511</v>
      </c>
      <c r="C92" s="134" t="str">
        <f>'1-Step 1-L-Year'!C92</f>
        <v>Electricity</v>
      </c>
      <c r="D92" s="135"/>
      <c r="E92" s="122" t="str">
        <f t="shared" si="1"/>
        <v/>
      </c>
      <c r="F92" s="33"/>
      <c r="G92" s="123" t="e">
        <f>IF(ABS(Total_Discrepancy11)&lt;Threshhold1,'4-Step 4-2011'!E92,"")</f>
        <v>#VALUE!</v>
      </c>
    </row>
    <row r="93" spans="2:7" ht="12.75" customHeight="1" outlineLevel="3">
      <c r="B93" s="136">
        <f>'1-Step 1-L-Year'!B93</f>
        <v>110452</v>
      </c>
      <c r="C93" s="132" t="str">
        <f>'1-Step 1-L-Year'!C93</f>
        <v>Gas</v>
      </c>
      <c r="D93" s="133"/>
      <c r="E93" s="122" t="str">
        <f t="shared" si="1"/>
        <v/>
      </c>
      <c r="F93" s="33"/>
      <c r="G93" s="123" t="e">
        <f>IF(ABS(Total_Discrepancy11)&lt;Threshhold1,'4-Step 4-2011'!E93,"")</f>
        <v>#VALUE!</v>
      </c>
    </row>
    <row r="94" spans="2:7" ht="12.75" customHeight="1" outlineLevel="3">
      <c r="B94" s="136">
        <f>'1-Step 1-L-Year'!B94</f>
        <v>1104521</v>
      </c>
      <c r="C94" s="134" t="str">
        <f>'1-Step 1-L-Year'!C94</f>
        <v>Gas</v>
      </c>
      <c r="D94" s="135"/>
      <c r="E94" s="122" t="str">
        <f t="shared" si="1"/>
        <v/>
      </c>
      <c r="F94" s="33"/>
      <c r="G94" s="123" t="e">
        <f>IF(ABS(Total_Discrepancy11)&lt;Threshhold1,'4-Step 4-2011'!E94,"")</f>
        <v>#VALUE!</v>
      </c>
    </row>
    <row r="95" spans="2:7" ht="12.75" customHeight="1" outlineLevel="3">
      <c r="B95" s="136">
        <f>'1-Step 1-L-Year'!B95</f>
        <v>110453</v>
      </c>
      <c r="C95" s="132" t="str">
        <f>'1-Step 1-L-Year'!C95</f>
        <v>Other fuels</v>
      </c>
      <c r="D95" s="133"/>
      <c r="E95" s="122" t="str">
        <f t="shared" si="1"/>
        <v/>
      </c>
      <c r="F95" s="33"/>
      <c r="G95" s="123" t="e">
        <f>IF(ABS(Total_Discrepancy11)&lt;Threshhold1,'4-Step 4-2011'!E95,"")</f>
        <v>#VALUE!</v>
      </c>
    </row>
    <row r="96" spans="2:7" ht="12.75" customHeight="1" outlineLevel="3">
      <c r="B96" s="136">
        <f>'1-Step 1-L-Year'!B96</f>
        <v>1104531</v>
      </c>
      <c r="C96" s="134" t="str">
        <f>'1-Step 1-L-Year'!C96</f>
        <v>Other fuels</v>
      </c>
      <c r="D96" s="135"/>
      <c r="E96" s="122" t="str">
        <f t="shared" si="1"/>
        <v/>
      </c>
      <c r="F96" s="33"/>
      <c r="G96" s="123" t="e">
        <f>IF(ABS(Total_Discrepancy11)&lt;Threshhold1,'4-Step 4-2011'!E96,"")</f>
        <v>#VALUE!</v>
      </c>
    </row>
    <row r="97" spans="2:7" s="36" customFormat="1" ht="20.100000000000001" customHeight="1" outlineLevel="1">
      <c r="B97" s="136">
        <f>'1-Step 1-L-Year'!B97</f>
        <v>110500</v>
      </c>
      <c r="C97" s="127" t="str">
        <f>'1-Step 1-L-Year'!C97</f>
        <v>FURNISHING, HOUSEHOLD EQUIPMENT AND ROUTINE MAINTENANCE OF THE HOUSE</v>
      </c>
      <c r="D97" s="128"/>
      <c r="E97" s="122" t="str">
        <f t="shared" si="1"/>
        <v/>
      </c>
      <c r="F97" s="33"/>
      <c r="G97" s="123" t="e">
        <f>IF(ABS(Total_Discrepancy11)&lt;Threshhold1,'4-Step 4-2011'!E97,"")</f>
        <v>#VALUE!</v>
      </c>
    </row>
    <row r="98" spans="2:7" ht="12.75" customHeight="1" outlineLevel="2">
      <c r="B98" s="136">
        <f>'1-Step 1-L-Year'!B98</f>
        <v>110510</v>
      </c>
      <c r="C98" s="130" t="str">
        <f>'1-Step 1-L-Year'!C98</f>
        <v>FURNITURE AND FURNISHINGS, CARPETS AND OTHER FLOOR COVERINGS</v>
      </c>
      <c r="D98" s="131"/>
      <c r="E98" s="122" t="str">
        <f t="shared" si="1"/>
        <v/>
      </c>
      <c r="F98" s="33"/>
      <c r="G98" s="123" t="e">
        <f>IF(ABS(Total_Discrepancy11)&lt;Threshhold1,'4-Step 4-2011'!E98,"")</f>
        <v>#VALUE!</v>
      </c>
    </row>
    <row r="99" spans="2:7" ht="12.75" customHeight="1" outlineLevel="3">
      <c r="B99" s="136">
        <f>'1-Step 1-L-Year'!B99</f>
        <v>110511</v>
      </c>
      <c r="C99" s="132" t="str">
        <f>'1-Step 1-L-Year'!C99</f>
        <v>Furniture and furnishings</v>
      </c>
      <c r="D99" s="133"/>
      <c r="E99" s="122" t="str">
        <f t="shared" si="1"/>
        <v/>
      </c>
      <c r="F99" s="33"/>
      <c r="G99" s="123" t="e">
        <f>IF(ABS(Total_Discrepancy11)&lt;Threshhold1,'4-Step 4-2011'!E99,"")</f>
        <v>#VALUE!</v>
      </c>
    </row>
    <row r="100" spans="2:7" ht="12.75" customHeight="1" outlineLevel="3">
      <c r="B100" s="136">
        <f>'1-Step 1-L-Year'!B100</f>
        <v>1105111</v>
      </c>
      <c r="C100" s="167" t="str">
        <f>'1-Step 1-L-Year'!C100</f>
        <v>Furniture and furnishings</v>
      </c>
      <c r="D100" s="168"/>
      <c r="E100" s="122" t="str">
        <f t="shared" si="1"/>
        <v/>
      </c>
      <c r="F100" s="33"/>
      <c r="G100" s="123" t="e">
        <f>IF(ABS(Total_Discrepancy11)&lt;Threshhold1,'4-Step 4-2011'!E100,"")</f>
        <v>#VALUE!</v>
      </c>
    </row>
    <row r="101" spans="2:7" ht="12.75" customHeight="1" outlineLevel="3">
      <c r="B101" s="136">
        <f>'1-Step 1-L-Year'!B101</f>
        <v>110512</v>
      </c>
      <c r="C101" s="132" t="str">
        <f>'1-Step 1-L-Year'!C101</f>
        <v>Carpets and other floor coverings</v>
      </c>
      <c r="D101" s="133"/>
      <c r="E101" s="122" t="str">
        <f t="shared" si="1"/>
        <v/>
      </c>
      <c r="F101" s="33"/>
      <c r="G101" s="123" t="e">
        <f>IF(ABS(Total_Discrepancy11)&lt;Threshhold1,'4-Step 4-2011'!E101,"")</f>
        <v>#VALUE!</v>
      </c>
    </row>
    <row r="102" spans="2:7" ht="12.75" customHeight="1" outlineLevel="3">
      <c r="B102" s="136">
        <f>'1-Step 1-L-Year'!B102</f>
        <v>1105121</v>
      </c>
      <c r="C102" s="134" t="str">
        <f>'1-Step 1-L-Year'!C102</f>
        <v>Carpets and other floor coverings</v>
      </c>
      <c r="D102" s="135"/>
      <c r="E102" s="122" t="str">
        <f t="shared" si="1"/>
        <v/>
      </c>
      <c r="F102" s="33"/>
      <c r="G102" s="123" t="e">
        <f>IF(ABS(Total_Discrepancy11)&lt;Threshhold1,'4-Step 4-2011'!E102,"")</f>
        <v>#VALUE!</v>
      </c>
    </row>
    <row r="103" spans="2:7" ht="12.75" customHeight="1" outlineLevel="3">
      <c r="B103" s="136">
        <f>'1-Step 1-L-Year'!B103</f>
        <v>110513</v>
      </c>
      <c r="C103" s="132" t="str">
        <f>'1-Step 1-L-Year'!C103</f>
        <v>Repair of furniture, furnishings and floor coverings</v>
      </c>
      <c r="D103" s="133"/>
      <c r="E103" s="122" t="str">
        <f t="shared" si="1"/>
        <v/>
      </c>
      <c r="F103" s="33"/>
      <c r="G103" s="123" t="e">
        <f>IF(ABS(Total_Discrepancy11)&lt;Threshhold1,'4-Step 4-2011'!E103,"")</f>
        <v>#VALUE!</v>
      </c>
    </row>
    <row r="104" spans="2:7" ht="12.75" customHeight="1" outlineLevel="3">
      <c r="B104" s="136">
        <f>'1-Step 1-L-Year'!B104</f>
        <v>1105131</v>
      </c>
      <c r="C104" s="134" t="str">
        <f>'1-Step 1-L-Year'!C104</f>
        <v>Repair of furniture, furnishings and floor coverings</v>
      </c>
      <c r="D104" s="135"/>
      <c r="E104" s="122" t="str">
        <f t="shared" si="1"/>
        <v/>
      </c>
      <c r="F104" s="33"/>
      <c r="G104" s="123" t="e">
        <f>IF(ABS(Total_Discrepancy11)&lt;Threshhold1,'4-Step 4-2011'!E104,"")</f>
        <v>#VALUE!</v>
      </c>
    </row>
    <row r="105" spans="2:7" ht="12.75" customHeight="1" outlineLevel="2">
      <c r="B105" s="136">
        <f>'1-Step 1-L-Year'!B105</f>
        <v>110520</v>
      </c>
      <c r="C105" s="130" t="str">
        <f>'1-Step 1-L-Year'!C105</f>
        <v>HOUSEHOLD TEXTILES</v>
      </c>
      <c r="D105" s="131"/>
      <c r="E105" s="122" t="str">
        <f t="shared" si="1"/>
        <v/>
      </c>
      <c r="F105" s="33"/>
      <c r="G105" s="123" t="e">
        <f>IF(ABS(Total_Discrepancy11)&lt;Threshhold1,'4-Step 4-2011'!E105,"")</f>
        <v>#VALUE!</v>
      </c>
    </row>
    <row r="106" spans="2:7" ht="12.75" customHeight="1" outlineLevel="3">
      <c r="B106" s="136">
        <f>'1-Step 1-L-Year'!B106</f>
        <v>110521</v>
      </c>
      <c r="C106" s="132" t="str">
        <f>'1-Step 1-L-Year'!C106</f>
        <v>Household textiles</v>
      </c>
      <c r="D106" s="133"/>
      <c r="E106" s="122" t="str">
        <f t="shared" si="1"/>
        <v/>
      </c>
      <c r="F106" s="33"/>
      <c r="G106" s="123" t="e">
        <f>IF(ABS(Total_Discrepancy11)&lt;Threshhold1,'4-Step 4-2011'!E106,"")</f>
        <v>#VALUE!</v>
      </c>
    </row>
    <row r="107" spans="2:7" ht="12.75" customHeight="1" outlineLevel="3">
      <c r="B107" s="136">
        <f>'1-Step 1-L-Year'!B107</f>
        <v>1105211</v>
      </c>
      <c r="C107" s="134" t="str">
        <f>'1-Step 1-L-Year'!C107</f>
        <v>Household textiles</v>
      </c>
      <c r="D107" s="135"/>
      <c r="E107" s="122" t="str">
        <f t="shared" si="1"/>
        <v/>
      </c>
      <c r="F107" s="33"/>
      <c r="G107" s="123" t="e">
        <f>IF(ABS(Total_Discrepancy11)&lt;Threshhold1,'4-Step 4-2011'!E107,"")</f>
        <v>#VALUE!</v>
      </c>
    </row>
    <row r="108" spans="2:7" ht="12.75" customHeight="1" outlineLevel="2">
      <c r="B108" s="136">
        <f>'1-Step 1-L-Year'!B108</f>
        <v>110530</v>
      </c>
      <c r="C108" s="130" t="str">
        <f>'1-Step 1-L-Year'!C108</f>
        <v>HOUSEHOLD APPLIANCES</v>
      </c>
      <c r="D108" s="131"/>
      <c r="E108" s="122" t="str">
        <f t="shared" si="1"/>
        <v/>
      </c>
      <c r="F108" s="33"/>
      <c r="G108" s="123" t="e">
        <f>IF(ABS(Total_Discrepancy11)&lt;Threshhold1,'4-Step 4-2011'!E108,"")</f>
        <v>#VALUE!</v>
      </c>
    </row>
    <row r="109" spans="2:7" ht="12.75" customHeight="1" outlineLevel="3">
      <c r="B109" s="136">
        <f>'1-Step 1-L-Year'!B109</f>
        <v>110531</v>
      </c>
      <c r="C109" s="132" t="str">
        <f>'1-Step 1-L-Year'!C109</f>
        <v>Major household appliances whether electric or not</v>
      </c>
      <c r="D109" s="133"/>
      <c r="E109" s="122" t="str">
        <f t="shared" si="1"/>
        <v/>
      </c>
      <c r="F109" s="33"/>
      <c r="G109" s="123" t="e">
        <f>IF(ABS(Total_Discrepancy11)&lt;Threshhold1,'4-Step 4-2011'!E109,"")</f>
        <v>#VALUE!</v>
      </c>
    </row>
    <row r="110" spans="2:7" ht="12.75" customHeight="1" outlineLevel="3">
      <c r="B110" s="136">
        <f>'1-Step 1-L-Year'!B110</f>
        <v>1105311</v>
      </c>
      <c r="C110" s="134" t="str">
        <f>'1-Step 1-L-Year'!C110</f>
        <v>Major household appliances whether electric or not</v>
      </c>
      <c r="D110" s="135"/>
      <c r="E110" s="122" t="str">
        <f t="shared" si="1"/>
        <v/>
      </c>
      <c r="F110" s="33"/>
      <c r="G110" s="123" t="e">
        <f>IF(ABS(Total_Discrepancy11)&lt;Threshhold1,'4-Step 4-2011'!E110,"")</f>
        <v>#VALUE!</v>
      </c>
    </row>
    <row r="111" spans="2:7" ht="12.75" customHeight="1" outlineLevel="3">
      <c r="B111" s="136">
        <f>'1-Step 1-L-Year'!B111</f>
        <v>110532</v>
      </c>
      <c r="C111" s="132" t="str">
        <f>'1-Step 1-L-Year'!C111</f>
        <v>Small electric household appliances</v>
      </c>
      <c r="D111" s="133"/>
      <c r="E111" s="122" t="str">
        <f t="shared" si="1"/>
        <v/>
      </c>
      <c r="F111" s="33"/>
      <c r="G111" s="123" t="e">
        <f>IF(ABS(Total_Discrepancy11)&lt;Threshhold1,'4-Step 4-2011'!E111,"")</f>
        <v>#VALUE!</v>
      </c>
    </row>
    <row r="112" spans="2:7" ht="12.75" customHeight="1" outlineLevel="3">
      <c r="B112" s="136">
        <f>'1-Step 1-L-Year'!B112</f>
        <v>1105321</v>
      </c>
      <c r="C112" s="134" t="str">
        <f>'1-Step 1-L-Year'!C112</f>
        <v>Small electric household appliances</v>
      </c>
      <c r="D112" s="135"/>
      <c r="E112" s="122" t="str">
        <f t="shared" si="1"/>
        <v/>
      </c>
      <c r="F112" s="33"/>
      <c r="G112" s="123" t="e">
        <f>IF(ABS(Total_Discrepancy11)&lt;Threshhold1,'4-Step 4-2011'!E112,"")</f>
        <v>#VALUE!</v>
      </c>
    </row>
    <row r="113" spans="2:7" ht="12.75" customHeight="1" outlineLevel="3">
      <c r="B113" s="136">
        <f>'1-Step 1-L-Year'!B113</f>
        <v>110533</v>
      </c>
      <c r="C113" s="132" t="str">
        <f>'1-Step 1-L-Year'!C113</f>
        <v>Repair of household appliances</v>
      </c>
      <c r="D113" s="133"/>
      <c r="E113" s="122" t="str">
        <f t="shared" si="1"/>
        <v/>
      </c>
      <c r="F113" s="33"/>
      <c r="G113" s="123" t="e">
        <f>IF(ABS(Total_Discrepancy11)&lt;Threshhold1,'4-Step 4-2011'!E113,"")</f>
        <v>#VALUE!</v>
      </c>
    </row>
    <row r="114" spans="2:7" ht="12.75" customHeight="1" outlineLevel="3">
      <c r="B114" s="136">
        <f>'1-Step 1-L-Year'!B114</f>
        <v>1105331</v>
      </c>
      <c r="C114" s="134" t="str">
        <f>'1-Step 1-L-Year'!C114</f>
        <v>Repair of household appliances</v>
      </c>
      <c r="D114" s="135"/>
      <c r="E114" s="122" t="str">
        <f t="shared" si="1"/>
        <v/>
      </c>
      <c r="F114" s="33"/>
      <c r="G114" s="123" t="e">
        <f>IF(ABS(Total_Discrepancy11)&lt;Threshhold1,'4-Step 4-2011'!E114,"")</f>
        <v>#VALUE!</v>
      </c>
    </row>
    <row r="115" spans="2:7" ht="12.75" customHeight="1" outlineLevel="2">
      <c r="B115" s="136">
        <f>'1-Step 1-L-Year'!B115</f>
        <v>110540</v>
      </c>
      <c r="C115" s="130" t="str">
        <f>'1-Step 1-L-Year'!C115</f>
        <v>GLASSWARE, TABLEWARE AND HOUSEHOLD UTENSILS</v>
      </c>
      <c r="D115" s="131"/>
      <c r="E115" s="122" t="str">
        <f t="shared" si="1"/>
        <v/>
      </c>
      <c r="F115" s="33"/>
      <c r="G115" s="123" t="e">
        <f>IF(ABS(Total_Discrepancy11)&lt;Threshhold1,'4-Step 4-2011'!E115,"")</f>
        <v>#VALUE!</v>
      </c>
    </row>
    <row r="116" spans="2:7" ht="12.75" customHeight="1" outlineLevel="3">
      <c r="B116" s="136">
        <f>'1-Step 1-L-Year'!B116</f>
        <v>110541</v>
      </c>
      <c r="C116" s="132" t="str">
        <f>'1-Step 1-L-Year'!C116</f>
        <v>Glassware, tableware and household utensils</v>
      </c>
      <c r="D116" s="133"/>
      <c r="E116" s="122" t="str">
        <f t="shared" si="1"/>
        <v/>
      </c>
      <c r="F116" s="33"/>
      <c r="G116" s="123" t="e">
        <f>IF(ABS(Total_Discrepancy11)&lt;Threshhold1,'4-Step 4-2011'!E116,"")</f>
        <v>#VALUE!</v>
      </c>
    </row>
    <row r="117" spans="2:7" ht="12.75" customHeight="1" outlineLevel="3">
      <c r="B117" s="136">
        <f>'1-Step 1-L-Year'!B117</f>
        <v>1105411</v>
      </c>
      <c r="C117" s="134" t="str">
        <f>'1-Step 1-L-Year'!C117</f>
        <v>Glassware, tableware and household utensils</v>
      </c>
      <c r="D117" s="135"/>
      <c r="E117" s="122" t="str">
        <f t="shared" si="1"/>
        <v/>
      </c>
      <c r="F117" s="33"/>
      <c r="G117" s="123" t="e">
        <f>IF(ABS(Total_Discrepancy11)&lt;Threshhold1,'4-Step 4-2011'!E117,"")</f>
        <v>#VALUE!</v>
      </c>
    </row>
    <row r="118" spans="2:7" ht="12.75" customHeight="1" outlineLevel="2">
      <c r="B118" s="136">
        <f>'1-Step 1-L-Year'!B118</f>
        <v>110550</v>
      </c>
      <c r="C118" s="130" t="str">
        <f>'1-Step 1-L-Year'!C118</f>
        <v>TOOLS AND EQUIPMENT FOR HOUSE AND GARDEN</v>
      </c>
      <c r="D118" s="131"/>
      <c r="E118" s="122" t="str">
        <f t="shared" si="1"/>
        <v/>
      </c>
      <c r="F118" s="33"/>
      <c r="G118" s="123" t="e">
        <f>IF(ABS(Total_Discrepancy11)&lt;Threshhold1,'4-Step 4-2011'!E118,"")</f>
        <v>#VALUE!</v>
      </c>
    </row>
    <row r="119" spans="2:7" ht="12.75" customHeight="1" outlineLevel="3">
      <c r="B119" s="136">
        <f>'1-Step 1-L-Year'!B119</f>
        <v>110551</v>
      </c>
      <c r="C119" s="132" t="str">
        <f>'1-Step 1-L-Year'!C119</f>
        <v>Major tools and equipment</v>
      </c>
      <c r="D119" s="133"/>
      <c r="E119" s="122" t="str">
        <f t="shared" si="1"/>
        <v/>
      </c>
      <c r="F119" s="33"/>
      <c r="G119" s="123" t="e">
        <f>IF(ABS(Total_Discrepancy11)&lt;Threshhold1,'4-Step 4-2011'!E119,"")</f>
        <v>#VALUE!</v>
      </c>
    </row>
    <row r="120" spans="2:7" ht="12.75" customHeight="1" outlineLevel="3">
      <c r="B120" s="136">
        <f>'1-Step 1-L-Year'!B120</f>
        <v>1105511</v>
      </c>
      <c r="C120" s="134" t="str">
        <f>'1-Step 1-L-Year'!C120</f>
        <v>Major tools and equipment</v>
      </c>
      <c r="D120" s="135"/>
      <c r="E120" s="122" t="str">
        <f t="shared" si="1"/>
        <v/>
      </c>
      <c r="F120" s="33"/>
      <c r="G120" s="123" t="e">
        <f>IF(ABS(Total_Discrepancy11)&lt;Threshhold1,'4-Step 4-2011'!E120,"")</f>
        <v>#VALUE!</v>
      </c>
    </row>
    <row r="121" spans="2:7" outlineLevel="3">
      <c r="B121" s="136">
        <f>'1-Step 1-L-Year'!B121</f>
        <v>110552</v>
      </c>
      <c r="C121" s="132" t="str">
        <f>'1-Step 1-L-Year'!C121</f>
        <v>Small tools and miscellaneous accessories</v>
      </c>
      <c r="D121" s="133"/>
      <c r="E121" s="122" t="str">
        <f t="shared" si="1"/>
        <v/>
      </c>
      <c r="F121" s="33"/>
      <c r="G121" s="123" t="e">
        <f>IF(ABS(Total_Discrepancy11)&lt;Threshhold1,'4-Step 4-2011'!E121,"")</f>
        <v>#VALUE!</v>
      </c>
    </row>
    <row r="122" spans="2:7" outlineLevel="3">
      <c r="B122" s="136">
        <f>'1-Step 1-L-Year'!B122</f>
        <v>1105521</v>
      </c>
      <c r="C122" s="134" t="str">
        <f>'1-Step 1-L-Year'!C122</f>
        <v>Small tools and miscellaneous accessories</v>
      </c>
      <c r="D122" s="135"/>
      <c r="E122" s="122" t="str">
        <f t="shared" si="1"/>
        <v/>
      </c>
      <c r="F122" s="33"/>
      <c r="G122" s="123" t="e">
        <f>IF(ABS(Total_Discrepancy11)&lt;Threshhold1,'4-Step 4-2011'!E122,"")</f>
        <v>#VALUE!</v>
      </c>
    </row>
    <row r="123" spans="2:7" ht="12.75" customHeight="1" outlineLevel="2">
      <c r="B123" s="136">
        <f>'1-Step 1-L-Year'!B123</f>
        <v>110560</v>
      </c>
      <c r="C123" s="130" t="str">
        <f>'1-Step 1-L-Year'!C123</f>
        <v>GOODS AND SERVICES FOR ROUTINE HOUSEHOLD MAINTENANCE</v>
      </c>
      <c r="D123" s="131"/>
      <c r="E123" s="122" t="str">
        <f t="shared" si="1"/>
        <v/>
      </c>
      <c r="F123" s="33"/>
      <c r="G123" s="123" t="e">
        <f>IF(ABS(Total_Discrepancy11)&lt;Threshhold1,'4-Step 4-2011'!E123,"")</f>
        <v>#VALUE!</v>
      </c>
    </row>
    <row r="124" spans="2:7" ht="12.75" customHeight="1" outlineLevel="3">
      <c r="B124" s="136">
        <f>'1-Step 1-L-Year'!B124</f>
        <v>110561</v>
      </c>
      <c r="C124" s="132" t="str">
        <f>'1-Step 1-L-Year'!C124</f>
        <v>Non-durable household goods</v>
      </c>
      <c r="D124" s="133"/>
      <c r="E124" s="122" t="str">
        <f t="shared" si="1"/>
        <v/>
      </c>
      <c r="F124" s="33"/>
      <c r="G124" s="123" t="e">
        <f>IF(ABS(Total_Discrepancy11)&lt;Threshhold1,'4-Step 4-2011'!E124,"")</f>
        <v>#VALUE!</v>
      </c>
    </row>
    <row r="125" spans="2:7" ht="12.75" customHeight="1" outlineLevel="3">
      <c r="B125" s="136">
        <f>'1-Step 1-L-Year'!B125</f>
        <v>1105611</v>
      </c>
      <c r="C125" s="134" t="str">
        <f>'1-Step 1-L-Year'!C125</f>
        <v>Non-durable household goods</v>
      </c>
      <c r="D125" s="135"/>
      <c r="E125" s="122" t="str">
        <f t="shared" si="1"/>
        <v/>
      </c>
      <c r="F125" s="33"/>
      <c r="G125" s="123" t="e">
        <f>IF(ABS(Total_Discrepancy11)&lt;Threshhold1,'4-Step 4-2011'!E125,"")</f>
        <v>#VALUE!</v>
      </c>
    </row>
    <row r="126" spans="2:7" ht="12.75" customHeight="1" outlineLevel="3">
      <c r="B126" s="136">
        <f>'1-Step 1-L-Year'!B126</f>
        <v>110562</v>
      </c>
      <c r="C126" s="132" t="str">
        <f>'1-Step 1-L-Year'!C126</f>
        <v>Domestic services and household services</v>
      </c>
      <c r="D126" s="133"/>
      <c r="E126" s="122" t="str">
        <f t="shared" si="1"/>
        <v/>
      </c>
      <c r="F126" s="33"/>
      <c r="G126" s="123" t="e">
        <f>IF(ABS(Total_Discrepancy11)&lt;Threshhold1,'4-Step 4-2011'!E126,"")</f>
        <v>#VALUE!</v>
      </c>
    </row>
    <row r="127" spans="2:7" ht="12.75" customHeight="1" outlineLevel="3">
      <c r="B127" s="136">
        <f>'1-Step 1-L-Year'!B127</f>
        <v>1105621</v>
      </c>
      <c r="C127" s="134" t="str">
        <f>'1-Step 1-L-Year'!C127</f>
        <v>Domestic services</v>
      </c>
      <c r="D127" s="135"/>
      <c r="E127" s="122" t="str">
        <f t="shared" si="1"/>
        <v/>
      </c>
      <c r="F127" s="33"/>
      <c r="G127" s="123" t="e">
        <f>IF(ABS(Total_Discrepancy11)&lt;Threshhold1,'4-Step 4-2011'!E127,"")</f>
        <v>#VALUE!</v>
      </c>
    </row>
    <row r="128" spans="2:7" outlineLevel="3">
      <c r="B128" s="136">
        <f>'1-Step 1-L-Year'!B128</f>
        <v>1105622</v>
      </c>
      <c r="C128" s="134" t="str">
        <f>'1-Step 1-L-Year'!C128</f>
        <v>Household services</v>
      </c>
      <c r="D128" s="135"/>
      <c r="E128" s="122" t="str">
        <f t="shared" si="1"/>
        <v/>
      </c>
      <c r="F128" s="33"/>
      <c r="G128" s="123" t="e">
        <f>IF(ABS(Total_Discrepancy11)&lt;Threshhold1,'4-Step 4-2011'!E128,"")</f>
        <v>#VALUE!</v>
      </c>
    </row>
    <row r="129" spans="2:7" s="36" customFormat="1" ht="20.100000000000001" customHeight="1" outlineLevel="1">
      <c r="B129" s="136">
        <f>'1-Step 1-L-Year'!B129</f>
        <v>110600</v>
      </c>
      <c r="C129" s="127" t="str">
        <f>'1-Step 1-L-Year'!C129</f>
        <v>HEALTH</v>
      </c>
      <c r="D129" s="128"/>
      <c r="E129" s="122" t="str">
        <f t="shared" si="1"/>
        <v/>
      </c>
      <c r="F129" s="33"/>
      <c r="G129" s="123" t="e">
        <f>IF(ABS(Total_Discrepancy11)&lt;Threshhold1,'4-Step 4-2011'!E129,"")</f>
        <v>#VALUE!</v>
      </c>
    </row>
    <row r="130" spans="2:7" ht="12.75" customHeight="1" outlineLevel="3">
      <c r="B130" s="136">
        <f>'1-Step 1-L-Year'!B130</f>
        <v>110610</v>
      </c>
      <c r="C130" s="130" t="str">
        <f>'1-Step 1-L-Year'!C130</f>
        <v>MEDICAL PRODUCTS, APPLIANCES AND EQUIPMENT</v>
      </c>
      <c r="D130" s="131"/>
      <c r="E130" s="122" t="str">
        <f t="shared" si="1"/>
        <v/>
      </c>
      <c r="F130" s="33"/>
      <c r="G130" s="123" t="e">
        <f>IF(ABS(Total_Discrepancy11)&lt;Threshhold1,'4-Step 4-2011'!E130,"")</f>
        <v>#VALUE!</v>
      </c>
    </row>
    <row r="131" spans="2:7" ht="12.75" customHeight="1" outlineLevel="3">
      <c r="B131" s="136">
        <f>'1-Step 1-L-Year'!B131</f>
        <v>110611</v>
      </c>
      <c r="C131" s="132" t="str">
        <f>'1-Step 1-L-Year'!C131</f>
        <v>Pharmaceutical products</v>
      </c>
      <c r="D131" s="133"/>
      <c r="E131" s="122" t="str">
        <f t="shared" si="1"/>
        <v/>
      </c>
      <c r="F131" s="33"/>
      <c r="G131" s="123" t="e">
        <f>IF(ABS(Total_Discrepancy11)&lt;Threshhold1,'4-Step 4-2011'!E131,"")</f>
        <v>#VALUE!</v>
      </c>
    </row>
    <row r="132" spans="2:7" ht="12.75" customHeight="1" outlineLevel="3">
      <c r="B132" s="136">
        <f>'1-Step 1-L-Year'!B132</f>
        <v>1106111</v>
      </c>
      <c r="C132" s="134" t="str">
        <f>'1-Step 1-L-Year'!C132</f>
        <v>Pharmaceutical products</v>
      </c>
      <c r="D132" s="135"/>
      <c r="E132" s="122" t="str">
        <f t="shared" si="1"/>
        <v/>
      </c>
      <c r="F132" s="33"/>
      <c r="G132" s="123" t="e">
        <f>IF(ABS(Total_Discrepancy11)&lt;Threshhold1,'4-Step 4-2011'!E132,"")</f>
        <v>#VALUE!</v>
      </c>
    </row>
    <row r="133" spans="2:7" ht="12.75" customHeight="1" outlineLevel="3">
      <c r="B133" s="136">
        <f>'1-Step 1-L-Year'!B133</f>
        <v>110612</v>
      </c>
      <c r="C133" s="132" t="str">
        <f>'1-Step 1-L-Year'!C133</f>
        <v>Other medical products</v>
      </c>
      <c r="D133" s="133"/>
      <c r="E133" s="122" t="str">
        <f t="shared" si="1"/>
        <v/>
      </c>
      <c r="F133" s="33"/>
      <c r="G133" s="123" t="e">
        <f>IF(ABS(Total_Discrepancy11)&lt;Threshhold1,'4-Step 4-2011'!E133,"")</f>
        <v>#VALUE!</v>
      </c>
    </row>
    <row r="134" spans="2:7" ht="12.75" customHeight="1" outlineLevel="3">
      <c r="B134" s="136">
        <f>'1-Step 1-L-Year'!B134</f>
        <v>1106121</v>
      </c>
      <c r="C134" s="134" t="str">
        <f>'1-Step 1-L-Year'!C134</f>
        <v>Other medical products</v>
      </c>
      <c r="D134" s="135"/>
      <c r="E134" s="122" t="str">
        <f t="shared" si="1"/>
        <v/>
      </c>
      <c r="F134" s="33"/>
      <c r="G134" s="123" t="e">
        <f>IF(ABS(Total_Discrepancy11)&lt;Threshhold1,'4-Step 4-2011'!E134,"")</f>
        <v>#VALUE!</v>
      </c>
    </row>
    <row r="135" spans="2:7" ht="12.75" customHeight="1" outlineLevel="3">
      <c r="B135" s="136">
        <f>'1-Step 1-L-Year'!B135</f>
        <v>110613</v>
      </c>
      <c r="C135" s="132" t="str">
        <f>'1-Step 1-L-Year'!C135</f>
        <v>Therapeutic appliances and equipment</v>
      </c>
      <c r="D135" s="133"/>
      <c r="E135" s="122" t="str">
        <f t="shared" si="1"/>
        <v/>
      </c>
      <c r="F135" s="33"/>
      <c r="G135" s="123" t="e">
        <f>IF(ABS(Total_Discrepancy11)&lt;Threshhold1,'4-Step 4-2011'!E135,"")</f>
        <v>#VALUE!</v>
      </c>
    </row>
    <row r="136" spans="2:7" ht="12.75" customHeight="1" outlineLevel="3">
      <c r="B136" s="136">
        <f>'1-Step 1-L-Year'!B136</f>
        <v>1106131</v>
      </c>
      <c r="C136" s="134" t="str">
        <f>'1-Step 1-L-Year'!C136</f>
        <v>Therapeutic appliances and equipment</v>
      </c>
      <c r="D136" s="135"/>
      <c r="E136" s="122" t="str">
        <f t="shared" ref="E136:E199" si="2">IF(ISERROR(G136),"",G136)</f>
        <v/>
      </c>
      <c r="F136" s="33"/>
      <c r="G136" s="123" t="e">
        <f>IF(ABS(Total_Discrepancy11)&lt;Threshhold1,'4-Step 4-2011'!E136,"")</f>
        <v>#VALUE!</v>
      </c>
    </row>
    <row r="137" spans="2:7" ht="12.75" customHeight="1" outlineLevel="2">
      <c r="B137" s="136">
        <f>'1-Step 1-L-Year'!B137</f>
        <v>110620</v>
      </c>
      <c r="C137" s="130" t="str">
        <f>'1-Step 1-L-Year'!C137</f>
        <v>OUT-PATIENT SERVICES</v>
      </c>
      <c r="D137" s="131"/>
      <c r="E137" s="122" t="str">
        <f t="shared" si="2"/>
        <v/>
      </c>
      <c r="F137" s="33"/>
      <c r="G137" s="123" t="e">
        <f>IF(ABS(Total_Discrepancy11)&lt;Threshhold1,'4-Step 4-2011'!E137,"")</f>
        <v>#VALUE!</v>
      </c>
    </row>
    <row r="138" spans="2:7" ht="12.75" customHeight="1" outlineLevel="3">
      <c r="B138" s="136">
        <f>'1-Step 1-L-Year'!B138</f>
        <v>110621</v>
      </c>
      <c r="C138" s="132" t="str">
        <f>'1-Step 1-L-Year'!C138</f>
        <v>Medical Services</v>
      </c>
      <c r="D138" s="133"/>
      <c r="E138" s="122" t="str">
        <f t="shared" si="2"/>
        <v/>
      </c>
      <c r="F138" s="33"/>
      <c r="G138" s="123" t="e">
        <f>IF(ABS(Total_Discrepancy11)&lt;Threshhold1,'4-Step 4-2011'!E138,"")</f>
        <v>#VALUE!</v>
      </c>
    </row>
    <row r="139" spans="2:7" ht="12.75" customHeight="1" outlineLevel="3">
      <c r="B139" s="136">
        <f>'1-Step 1-L-Year'!B139</f>
        <v>1106211</v>
      </c>
      <c r="C139" s="134" t="str">
        <f>'1-Step 1-L-Year'!C139</f>
        <v>Medical Services</v>
      </c>
      <c r="D139" s="135"/>
      <c r="E139" s="122" t="str">
        <f t="shared" si="2"/>
        <v/>
      </c>
      <c r="F139" s="33"/>
      <c r="G139" s="123" t="e">
        <f>IF(ABS(Total_Discrepancy11)&lt;Threshhold1,'4-Step 4-2011'!E139,"")</f>
        <v>#VALUE!</v>
      </c>
    </row>
    <row r="140" spans="2:7" outlineLevel="3">
      <c r="B140" s="136">
        <f>'1-Step 1-L-Year'!B140</f>
        <v>110622</v>
      </c>
      <c r="C140" s="132" t="str">
        <f>'1-Step 1-L-Year'!C140</f>
        <v>Dental services</v>
      </c>
      <c r="D140" s="133"/>
      <c r="E140" s="122" t="str">
        <f t="shared" si="2"/>
        <v/>
      </c>
      <c r="F140" s="33"/>
      <c r="G140" s="123" t="e">
        <f>IF(ABS(Total_Discrepancy11)&lt;Threshhold1,'4-Step 4-2011'!E140,"")</f>
        <v>#VALUE!</v>
      </c>
    </row>
    <row r="141" spans="2:7" ht="12.75" customHeight="1" outlineLevel="3">
      <c r="B141" s="136">
        <f>'1-Step 1-L-Year'!B141</f>
        <v>1106221</v>
      </c>
      <c r="C141" s="134" t="str">
        <f>'1-Step 1-L-Year'!C141</f>
        <v>Dental services</v>
      </c>
      <c r="D141" s="135"/>
      <c r="E141" s="122" t="str">
        <f t="shared" si="2"/>
        <v/>
      </c>
      <c r="F141" s="33"/>
      <c r="G141" s="123" t="e">
        <f>IF(ABS(Total_Discrepancy11)&lt;Threshhold1,'4-Step 4-2011'!E141,"")</f>
        <v>#VALUE!</v>
      </c>
    </row>
    <row r="142" spans="2:7" ht="12.75" customHeight="1" outlineLevel="3">
      <c r="B142" s="136">
        <f>'1-Step 1-L-Year'!B142</f>
        <v>110623</v>
      </c>
      <c r="C142" s="132" t="str">
        <f>'1-Step 1-L-Year'!C142</f>
        <v>Paramedical services</v>
      </c>
      <c r="D142" s="133"/>
      <c r="E142" s="122" t="str">
        <f t="shared" si="2"/>
        <v/>
      </c>
      <c r="F142" s="33"/>
      <c r="G142" s="123" t="e">
        <f>IF(ABS(Total_Discrepancy11)&lt;Threshhold1,'4-Step 4-2011'!E142,"")</f>
        <v>#VALUE!</v>
      </c>
    </row>
    <row r="143" spans="2:7" ht="12.75" customHeight="1" outlineLevel="3">
      <c r="B143" s="136">
        <f>'1-Step 1-L-Year'!B143</f>
        <v>1106231</v>
      </c>
      <c r="C143" s="134" t="str">
        <f>'1-Step 1-L-Year'!C143</f>
        <v>Paramedical services</v>
      </c>
      <c r="D143" s="135"/>
      <c r="E143" s="122" t="str">
        <f t="shared" si="2"/>
        <v/>
      </c>
      <c r="F143" s="33"/>
      <c r="G143" s="123" t="e">
        <f>IF(ABS(Total_Discrepancy11)&lt;Threshhold1,'4-Step 4-2011'!E143,"")</f>
        <v>#VALUE!</v>
      </c>
    </row>
    <row r="144" spans="2:7" ht="12.75" customHeight="1" outlineLevel="2">
      <c r="B144" s="136">
        <f>'1-Step 1-L-Year'!B144</f>
        <v>110630</v>
      </c>
      <c r="C144" s="130" t="str">
        <f>'1-Step 1-L-Year'!C144</f>
        <v>HOSPITAL SERVICES</v>
      </c>
      <c r="D144" s="131"/>
      <c r="E144" s="122" t="str">
        <f t="shared" si="2"/>
        <v/>
      </c>
      <c r="F144" s="33"/>
      <c r="G144" s="123" t="e">
        <f>IF(ABS(Total_Discrepancy11)&lt;Threshhold1,'4-Step 4-2011'!E144,"")</f>
        <v>#VALUE!</v>
      </c>
    </row>
    <row r="145" spans="2:7" ht="12.75" customHeight="1" outlineLevel="3">
      <c r="B145" s="136">
        <f>'1-Step 1-L-Year'!B145</f>
        <v>110631</v>
      </c>
      <c r="C145" s="132" t="str">
        <f>'1-Step 1-L-Year'!C145</f>
        <v>Hospital services</v>
      </c>
      <c r="D145" s="133"/>
      <c r="E145" s="122" t="str">
        <f t="shared" si="2"/>
        <v/>
      </c>
      <c r="F145" s="33"/>
      <c r="G145" s="123" t="e">
        <f>IF(ABS(Total_Discrepancy11)&lt;Threshhold1,'4-Step 4-2011'!E145,"")</f>
        <v>#VALUE!</v>
      </c>
    </row>
    <row r="146" spans="2:7" outlineLevel="3">
      <c r="B146" s="136">
        <f>'1-Step 1-L-Year'!B146</f>
        <v>1106311</v>
      </c>
      <c r="C146" s="134" t="str">
        <f>'1-Step 1-L-Year'!C146</f>
        <v>Hospital services</v>
      </c>
      <c r="D146" s="135"/>
      <c r="E146" s="122" t="str">
        <f t="shared" si="2"/>
        <v/>
      </c>
      <c r="F146" s="33"/>
      <c r="G146" s="123" t="e">
        <f>IF(ABS(Total_Discrepancy11)&lt;Threshhold1,'4-Step 4-2011'!E146,"")</f>
        <v>#VALUE!</v>
      </c>
    </row>
    <row r="147" spans="2:7" s="36" customFormat="1" ht="20.100000000000001" customHeight="1" outlineLevel="1">
      <c r="B147" s="136">
        <f>'1-Step 1-L-Year'!B147</f>
        <v>110700</v>
      </c>
      <c r="C147" s="127" t="str">
        <f>'1-Step 1-L-Year'!C147</f>
        <v>TRANSPORT</v>
      </c>
      <c r="D147" s="128"/>
      <c r="E147" s="122" t="str">
        <f t="shared" si="2"/>
        <v/>
      </c>
      <c r="F147" s="33"/>
      <c r="G147" s="123" t="e">
        <f>IF(ABS(Total_Discrepancy11)&lt;Threshhold1,'4-Step 4-2011'!E147,"")</f>
        <v>#VALUE!</v>
      </c>
    </row>
    <row r="148" spans="2:7" ht="12.75" customHeight="1" outlineLevel="2">
      <c r="B148" s="136">
        <f>'1-Step 1-L-Year'!B148</f>
        <v>110710</v>
      </c>
      <c r="C148" s="130" t="str">
        <f>'1-Step 1-L-Year'!C148</f>
        <v>PURCHASE OF VEHICLES</v>
      </c>
      <c r="D148" s="131"/>
      <c r="E148" s="122" t="str">
        <f t="shared" si="2"/>
        <v/>
      </c>
      <c r="F148" s="33"/>
      <c r="G148" s="123" t="e">
        <f>IF(ABS(Total_Discrepancy11)&lt;Threshhold1,'4-Step 4-2011'!E148,"")</f>
        <v>#VALUE!</v>
      </c>
    </row>
    <row r="149" spans="2:7" outlineLevel="3">
      <c r="B149" s="136">
        <f>'1-Step 1-L-Year'!B149</f>
        <v>110711</v>
      </c>
      <c r="C149" s="132" t="str">
        <f>'1-Step 1-L-Year'!C149</f>
        <v>Motor cars</v>
      </c>
      <c r="D149" s="133"/>
      <c r="E149" s="122" t="str">
        <f t="shared" si="2"/>
        <v/>
      </c>
      <c r="F149" s="33"/>
      <c r="G149" s="123" t="e">
        <f>IF(ABS(Total_Discrepancy11)&lt;Threshhold1,'4-Step 4-2011'!E149,"")</f>
        <v>#VALUE!</v>
      </c>
    </row>
    <row r="150" spans="2:7" outlineLevel="3">
      <c r="B150" s="136">
        <f>'1-Step 1-L-Year'!B150</f>
        <v>1107111</v>
      </c>
      <c r="C150" s="134" t="str">
        <f>'1-Step 1-L-Year'!C150</f>
        <v>Motor cars</v>
      </c>
      <c r="D150" s="135"/>
      <c r="E150" s="122" t="str">
        <f t="shared" si="2"/>
        <v/>
      </c>
      <c r="F150" s="33"/>
      <c r="G150" s="123" t="e">
        <f>IF(ABS(Total_Discrepancy11)&lt;Threshhold1,'4-Step 4-2011'!E150,"")</f>
        <v>#VALUE!</v>
      </c>
    </row>
    <row r="151" spans="2:7" ht="12.75" customHeight="1" outlineLevel="3">
      <c r="B151" s="136">
        <f>'1-Step 1-L-Year'!B151</f>
        <v>110712</v>
      </c>
      <c r="C151" s="132" t="str">
        <f>'1-Step 1-L-Year'!C151</f>
        <v>Motor cycles</v>
      </c>
      <c r="D151" s="133"/>
      <c r="E151" s="122" t="str">
        <f t="shared" si="2"/>
        <v/>
      </c>
      <c r="F151" s="33"/>
      <c r="G151" s="123" t="e">
        <f>IF(ABS(Total_Discrepancy11)&lt;Threshhold1,'4-Step 4-2011'!E151,"")</f>
        <v>#VALUE!</v>
      </c>
    </row>
    <row r="152" spans="2:7" ht="12.75" customHeight="1" outlineLevel="3">
      <c r="B152" s="136">
        <f>'1-Step 1-L-Year'!B152</f>
        <v>1107121</v>
      </c>
      <c r="C152" s="134" t="str">
        <f>'1-Step 1-L-Year'!C152</f>
        <v>Motor cycles</v>
      </c>
      <c r="D152" s="135"/>
      <c r="E152" s="122" t="str">
        <f t="shared" si="2"/>
        <v/>
      </c>
      <c r="F152" s="33"/>
      <c r="G152" s="123" t="e">
        <f>IF(ABS(Total_Discrepancy11)&lt;Threshhold1,'4-Step 4-2011'!E152,"")</f>
        <v>#VALUE!</v>
      </c>
    </row>
    <row r="153" spans="2:7" ht="12.75" customHeight="1" outlineLevel="3">
      <c r="B153" s="136">
        <f>'1-Step 1-L-Year'!B153</f>
        <v>110713</v>
      </c>
      <c r="C153" s="132" t="str">
        <f>'1-Step 1-L-Year'!C153</f>
        <v>Bicycles</v>
      </c>
      <c r="D153" s="133"/>
      <c r="E153" s="122" t="str">
        <f t="shared" si="2"/>
        <v/>
      </c>
      <c r="F153" s="33"/>
      <c r="G153" s="123" t="e">
        <f>IF(ABS(Total_Discrepancy11)&lt;Threshhold1,'4-Step 4-2011'!E153,"")</f>
        <v>#VALUE!</v>
      </c>
    </row>
    <row r="154" spans="2:7" ht="12.75" customHeight="1" outlineLevel="3">
      <c r="B154" s="136">
        <f>'1-Step 1-L-Year'!B154</f>
        <v>1107131</v>
      </c>
      <c r="C154" s="134" t="str">
        <f>'1-Step 1-L-Year'!C154</f>
        <v>Bicycles</v>
      </c>
      <c r="D154" s="135"/>
      <c r="E154" s="122" t="str">
        <f t="shared" si="2"/>
        <v/>
      </c>
      <c r="F154" s="33"/>
      <c r="G154" s="123" t="e">
        <f>IF(ABS(Total_Discrepancy11)&lt;Threshhold1,'4-Step 4-2011'!E154,"")</f>
        <v>#VALUE!</v>
      </c>
    </row>
    <row r="155" spans="2:7" outlineLevel="3">
      <c r="B155" s="136">
        <f>'1-Step 1-L-Year'!B155</f>
        <v>110714</v>
      </c>
      <c r="C155" s="132" t="str">
        <f>'1-Step 1-L-Year'!C155</f>
        <v>Animal drawn vehicles</v>
      </c>
      <c r="D155" s="133"/>
      <c r="E155" s="122" t="str">
        <f t="shared" si="2"/>
        <v/>
      </c>
      <c r="F155" s="33"/>
      <c r="G155" s="123" t="e">
        <f>IF(ABS(Total_Discrepancy11)&lt;Threshhold1,'4-Step 4-2011'!E155,"")</f>
        <v>#VALUE!</v>
      </c>
    </row>
    <row r="156" spans="2:7" ht="12.75" customHeight="1" outlineLevel="3">
      <c r="B156" s="136">
        <f>'1-Step 1-L-Year'!B156</f>
        <v>1107141</v>
      </c>
      <c r="C156" s="134" t="str">
        <f>'1-Step 1-L-Year'!C156</f>
        <v>Animal drawn vehicles</v>
      </c>
      <c r="D156" s="135"/>
      <c r="E156" s="122" t="str">
        <f t="shared" si="2"/>
        <v/>
      </c>
      <c r="F156" s="33"/>
      <c r="G156" s="123" t="e">
        <f>IF(ABS(Total_Discrepancy11)&lt;Threshhold1,'4-Step 4-2011'!E156,"")</f>
        <v>#VALUE!</v>
      </c>
    </row>
    <row r="157" spans="2:7" ht="12.75" customHeight="1" outlineLevel="2">
      <c r="B157" s="136">
        <f>'1-Step 1-L-Year'!B157</f>
        <v>110720</v>
      </c>
      <c r="C157" s="130" t="str">
        <f>'1-Step 1-L-Year'!C157</f>
        <v>OPERATION OF PERSONAL TRANSPORT EQUIPMENT</v>
      </c>
      <c r="D157" s="131"/>
      <c r="E157" s="122" t="str">
        <f t="shared" si="2"/>
        <v/>
      </c>
      <c r="F157" s="33"/>
      <c r="G157" s="123" t="e">
        <f>IF(ABS(Total_Discrepancy11)&lt;Threshhold1,'4-Step 4-2011'!E157,"")</f>
        <v>#VALUE!</v>
      </c>
    </row>
    <row r="158" spans="2:7" ht="12.75" customHeight="1" outlineLevel="3">
      <c r="B158" s="136">
        <f>'1-Step 1-L-Year'!B158</f>
        <v>110722</v>
      </c>
      <c r="C158" s="132" t="str">
        <f>'1-Step 1-L-Year'!C158</f>
        <v>Fuels and lubricants for personal transport equipment</v>
      </c>
      <c r="D158" s="133"/>
      <c r="E158" s="122" t="str">
        <f t="shared" si="2"/>
        <v/>
      </c>
      <c r="F158" s="33"/>
      <c r="G158" s="123" t="e">
        <f>IF(ABS(Total_Discrepancy11)&lt;Threshhold1,'4-Step 4-2011'!E158,"")</f>
        <v>#VALUE!</v>
      </c>
    </row>
    <row r="159" spans="2:7" ht="12.75" customHeight="1" outlineLevel="3">
      <c r="B159" s="136">
        <f>'1-Step 1-L-Year'!B159</f>
        <v>1107221</v>
      </c>
      <c r="C159" s="134" t="str">
        <f>'1-Step 1-L-Year'!C159</f>
        <v>Fuels and lubricants for personal transport equipment</v>
      </c>
      <c r="D159" s="135"/>
      <c r="E159" s="122" t="str">
        <f t="shared" si="2"/>
        <v/>
      </c>
      <c r="F159" s="33"/>
      <c r="G159" s="123" t="e">
        <f>IF(ABS(Total_Discrepancy11)&lt;Threshhold1,'4-Step 4-2011'!E159,"")</f>
        <v>#VALUE!</v>
      </c>
    </row>
    <row r="160" spans="2:7" ht="12.75" customHeight="1" outlineLevel="3">
      <c r="B160" s="136">
        <f>'1-Step 1-L-Year'!B160</f>
        <v>110723</v>
      </c>
      <c r="C160" s="132" t="str">
        <f>'1-Step 1-L-Year'!C160</f>
        <v>Maintenance and repair of personal transport equipment</v>
      </c>
      <c r="D160" s="133"/>
      <c r="E160" s="122" t="str">
        <f t="shared" si="2"/>
        <v/>
      </c>
      <c r="F160" s="33"/>
      <c r="G160" s="123" t="e">
        <f>IF(ABS(Total_Discrepancy11)&lt;Threshhold1,'4-Step 4-2011'!E160,"")</f>
        <v>#VALUE!</v>
      </c>
    </row>
    <row r="161" spans="2:7" ht="12.75" customHeight="1" outlineLevel="3">
      <c r="B161" s="136">
        <f>'1-Step 1-L-Year'!B161</f>
        <v>1107231</v>
      </c>
      <c r="C161" s="134" t="str">
        <f>'1-Step 1-L-Year'!C161</f>
        <v>Maintenance and repair of personal transport equipment</v>
      </c>
      <c r="D161" s="135"/>
      <c r="E161" s="122" t="str">
        <f t="shared" si="2"/>
        <v/>
      </c>
      <c r="F161" s="33"/>
      <c r="G161" s="123" t="e">
        <f>IF(ABS(Total_Discrepancy11)&lt;Threshhold1,'4-Step 4-2011'!E161,"")</f>
        <v>#VALUE!</v>
      </c>
    </row>
    <row r="162" spans="2:7" ht="12.75" customHeight="1" outlineLevel="3">
      <c r="B162" s="136">
        <f>'1-Step 1-L-Year'!B162</f>
        <v>110724</v>
      </c>
      <c r="C162" s="132" t="str">
        <f>'1-Step 1-L-Year'!C162</f>
        <v>Other services in respect of personal transport equipment</v>
      </c>
      <c r="D162" s="133"/>
      <c r="E162" s="122" t="str">
        <f t="shared" si="2"/>
        <v/>
      </c>
      <c r="F162" s="33"/>
      <c r="G162" s="123" t="e">
        <f>IF(ABS(Total_Discrepancy11)&lt;Threshhold1,'4-Step 4-2011'!E162,"")</f>
        <v>#VALUE!</v>
      </c>
    </row>
    <row r="163" spans="2:7" ht="12.75" customHeight="1" outlineLevel="3">
      <c r="B163" s="136">
        <f>'1-Step 1-L-Year'!B163</f>
        <v>1107241</v>
      </c>
      <c r="C163" s="134" t="str">
        <f>'1-Step 1-L-Year'!C163</f>
        <v>Other services in respect of personal transport equipment</v>
      </c>
      <c r="D163" s="135"/>
      <c r="E163" s="122" t="str">
        <f t="shared" si="2"/>
        <v/>
      </c>
      <c r="F163" s="33"/>
      <c r="G163" s="123" t="e">
        <f>IF(ABS(Total_Discrepancy11)&lt;Threshhold1,'4-Step 4-2011'!E163,"")</f>
        <v>#VALUE!</v>
      </c>
    </row>
    <row r="164" spans="2:7" ht="12.75" customHeight="1" outlineLevel="2">
      <c r="B164" s="136">
        <f>'1-Step 1-L-Year'!B164</f>
        <v>110730</v>
      </c>
      <c r="C164" s="130" t="str">
        <f>'1-Step 1-L-Year'!C164</f>
        <v>TRANSPORT SERVICES</v>
      </c>
      <c r="D164" s="131"/>
      <c r="E164" s="122" t="str">
        <f t="shared" si="2"/>
        <v/>
      </c>
      <c r="F164" s="33"/>
      <c r="G164" s="123" t="e">
        <f>IF(ABS(Total_Discrepancy11)&lt;Threshhold1,'4-Step 4-2011'!E164,"")</f>
        <v>#VALUE!</v>
      </c>
    </row>
    <row r="165" spans="2:7" ht="12.75" customHeight="1" outlineLevel="3">
      <c r="B165" s="136">
        <f>'1-Step 1-L-Year'!B165</f>
        <v>110731</v>
      </c>
      <c r="C165" s="132" t="str">
        <f>'1-Step 1-L-Year'!C165</f>
        <v>Passenger transport by railway</v>
      </c>
      <c r="D165" s="133"/>
      <c r="E165" s="122" t="str">
        <f t="shared" si="2"/>
        <v/>
      </c>
      <c r="F165" s="33"/>
      <c r="G165" s="123" t="e">
        <f>IF(ABS(Total_Discrepancy11)&lt;Threshhold1,'4-Step 4-2011'!E165,"")</f>
        <v>#VALUE!</v>
      </c>
    </row>
    <row r="166" spans="2:7" outlineLevel="3">
      <c r="B166" s="136">
        <f>'1-Step 1-L-Year'!B166</f>
        <v>1107311</v>
      </c>
      <c r="C166" s="134" t="str">
        <f>'1-Step 1-L-Year'!C166</f>
        <v>Passenger transport by railway</v>
      </c>
      <c r="D166" s="135"/>
      <c r="E166" s="122" t="str">
        <f t="shared" si="2"/>
        <v/>
      </c>
      <c r="F166" s="33"/>
      <c r="G166" s="123" t="e">
        <f>IF(ABS(Total_Discrepancy11)&lt;Threshhold1,'4-Step 4-2011'!E166,"")</f>
        <v>#VALUE!</v>
      </c>
    </row>
    <row r="167" spans="2:7" outlineLevel="3">
      <c r="B167" s="136">
        <f>'1-Step 1-L-Year'!B167</f>
        <v>110732</v>
      </c>
      <c r="C167" s="132" t="str">
        <f>'1-Step 1-L-Year'!C167</f>
        <v>Passenger transport by road</v>
      </c>
      <c r="D167" s="133"/>
      <c r="E167" s="122" t="str">
        <f t="shared" si="2"/>
        <v/>
      </c>
      <c r="F167" s="33"/>
      <c r="G167" s="123" t="e">
        <f>IF(ABS(Total_Discrepancy11)&lt;Threshhold1,'4-Step 4-2011'!E167,"")</f>
        <v>#VALUE!</v>
      </c>
    </row>
    <row r="168" spans="2:7" ht="12.75" customHeight="1" outlineLevel="3">
      <c r="B168" s="136">
        <f>'1-Step 1-L-Year'!B168</f>
        <v>1107321</v>
      </c>
      <c r="C168" s="134" t="str">
        <f>'1-Step 1-L-Year'!C168</f>
        <v>Passenger transport by road</v>
      </c>
      <c r="D168" s="135"/>
      <c r="E168" s="122" t="str">
        <f t="shared" si="2"/>
        <v/>
      </c>
      <c r="F168" s="33"/>
      <c r="G168" s="123" t="e">
        <f>IF(ABS(Total_Discrepancy11)&lt;Threshhold1,'4-Step 4-2011'!E168,"")</f>
        <v>#VALUE!</v>
      </c>
    </row>
    <row r="169" spans="2:7" ht="12.75" customHeight="1" outlineLevel="3">
      <c r="B169" s="136">
        <f>'1-Step 1-L-Year'!B169</f>
        <v>110733</v>
      </c>
      <c r="C169" s="132" t="str">
        <f>'1-Step 1-L-Year'!C169</f>
        <v>Passenger transport by air</v>
      </c>
      <c r="D169" s="133"/>
      <c r="E169" s="122" t="str">
        <f t="shared" si="2"/>
        <v/>
      </c>
      <c r="F169" s="33"/>
      <c r="G169" s="123" t="e">
        <f>IF(ABS(Total_Discrepancy11)&lt;Threshhold1,'4-Step 4-2011'!E169,"")</f>
        <v>#VALUE!</v>
      </c>
    </row>
    <row r="170" spans="2:7" ht="12.75" customHeight="1" outlineLevel="3">
      <c r="B170" s="136">
        <f>'1-Step 1-L-Year'!B170</f>
        <v>1107331</v>
      </c>
      <c r="C170" s="134" t="str">
        <f>'1-Step 1-L-Year'!C170</f>
        <v>Passenger transport by air</v>
      </c>
      <c r="D170" s="135"/>
      <c r="E170" s="122" t="str">
        <f t="shared" si="2"/>
        <v/>
      </c>
      <c r="F170" s="33"/>
      <c r="G170" s="123" t="e">
        <f>IF(ABS(Total_Discrepancy11)&lt;Threshhold1,'4-Step 4-2011'!E170,"")</f>
        <v>#VALUE!</v>
      </c>
    </row>
    <row r="171" spans="2:7" ht="12.75" customHeight="1" outlineLevel="3">
      <c r="B171" s="136">
        <f>'1-Step 1-L-Year'!B171</f>
        <v>110734</v>
      </c>
      <c r="C171" s="132" t="str">
        <f>'1-Step 1-L-Year'!C171</f>
        <v>Passenger transport by sea and inland waterway</v>
      </c>
      <c r="D171" s="133"/>
      <c r="E171" s="122" t="str">
        <f t="shared" si="2"/>
        <v/>
      </c>
      <c r="F171" s="33"/>
      <c r="G171" s="123" t="e">
        <f>IF(ABS(Total_Discrepancy11)&lt;Threshhold1,'4-Step 4-2011'!E171,"")</f>
        <v>#VALUE!</v>
      </c>
    </row>
    <row r="172" spans="2:7" ht="12.75" customHeight="1" outlineLevel="3">
      <c r="B172" s="136">
        <f>'1-Step 1-L-Year'!B172</f>
        <v>1107341</v>
      </c>
      <c r="C172" s="134" t="str">
        <f>'1-Step 1-L-Year'!C172</f>
        <v>Passenger transport by sea and inland waterway</v>
      </c>
      <c r="D172" s="135"/>
      <c r="E172" s="122" t="str">
        <f t="shared" si="2"/>
        <v/>
      </c>
      <c r="F172" s="33"/>
      <c r="G172" s="123" t="e">
        <f>IF(ABS(Total_Discrepancy11)&lt;Threshhold1,'4-Step 4-2011'!E172,"")</f>
        <v>#VALUE!</v>
      </c>
    </row>
    <row r="173" spans="2:7" ht="12.75" customHeight="1" outlineLevel="3">
      <c r="B173" s="136">
        <f>'1-Step 1-L-Year'!B173</f>
        <v>110735</v>
      </c>
      <c r="C173" s="132" t="str">
        <f>'1-Step 1-L-Year'!C173</f>
        <v>Combined passenger transport</v>
      </c>
      <c r="D173" s="133"/>
      <c r="E173" s="122" t="str">
        <f t="shared" si="2"/>
        <v/>
      </c>
      <c r="F173" s="33"/>
      <c r="G173" s="123" t="e">
        <f>IF(ABS(Total_Discrepancy11)&lt;Threshhold1,'4-Step 4-2011'!E173,"")</f>
        <v>#VALUE!</v>
      </c>
    </row>
    <row r="174" spans="2:7" ht="12.75" customHeight="1" outlineLevel="3">
      <c r="B174" s="136">
        <f>'1-Step 1-L-Year'!B174</f>
        <v>1107351</v>
      </c>
      <c r="C174" s="134" t="str">
        <f>'1-Step 1-L-Year'!C174</f>
        <v>Combined passenger transport</v>
      </c>
      <c r="D174" s="135"/>
      <c r="E174" s="122" t="str">
        <f t="shared" si="2"/>
        <v/>
      </c>
      <c r="F174" s="33"/>
      <c r="G174" s="123" t="e">
        <f>IF(ABS(Total_Discrepancy11)&lt;Threshhold1,'4-Step 4-2011'!E174,"")</f>
        <v>#VALUE!</v>
      </c>
    </row>
    <row r="175" spans="2:7" ht="12.75" customHeight="1" outlineLevel="3">
      <c r="B175" s="136">
        <f>'1-Step 1-L-Year'!B175</f>
        <v>110736</v>
      </c>
      <c r="C175" s="132" t="str">
        <f>'1-Step 1-L-Year'!C175</f>
        <v>Other purchased transport services</v>
      </c>
      <c r="D175" s="133"/>
      <c r="E175" s="122" t="str">
        <f t="shared" si="2"/>
        <v/>
      </c>
      <c r="F175" s="33"/>
      <c r="G175" s="123" t="e">
        <f>IF(ABS(Total_Discrepancy11)&lt;Threshhold1,'4-Step 4-2011'!E175,"")</f>
        <v>#VALUE!</v>
      </c>
    </row>
    <row r="176" spans="2:7" ht="12.75" customHeight="1" outlineLevel="3">
      <c r="B176" s="136">
        <f>'1-Step 1-L-Year'!B176</f>
        <v>1107361</v>
      </c>
      <c r="C176" s="134" t="str">
        <f>'1-Step 1-L-Year'!C176</f>
        <v>Other purchased transport services</v>
      </c>
      <c r="D176" s="135"/>
      <c r="E176" s="122" t="str">
        <f t="shared" si="2"/>
        <v/>
      </c>
      <c r="F176" s="33"/>
      <c r="G176" s="123" t="e">
        <f>IF(ABS(Total_Discrepancy11)&lt;Threshhold1,'4-Step 4-2011'!E176,"")</f>
        <v>#VALUE!</v>
      </c>
    </row>
    <row r="177" spans="2:7" s="36" customFormat="1" ht="20.100000000000001" customHeight="1" outlineLevel="1">
      <c r="B177" s="136">
        <f>'1-Step 1-L-Year'!B177</f>
        <v>110800</v>
      </c>
      <c r="C177" s="127" t="str">
        <f>'1-Step 1-L-Year'!C177</f>
        <v>COMMUNICATION</v>
      </c>
      <c r="D177" s="128"/>
      <c r="E177" s="122" t="str">
        <f t="shared" si="2"/>
        <v/>
      </c>
      <c r="F177" s="33"/>
      <c r="G177" s="123" t="e">
        <f>IF(ABS(Total_Discrepancy11)&lt;Threshhold1,'4-Step 4-2011'!E177,"")</f>
        <v>#VALUE!</v>
      </c>
    </row>
    <row r="178" spans="2:7" ht="12.75" customHeight="1" outlineLevel="2">
      <c r="B178" s="136">
        <f>'1-Step 1-L-Year'!B178</f>
        <v>110810</v>
      </c>
      <c r="C178" s="130" t="str">
        <f>'1-Step 1-L-Year'!C178</f>
        <v>POSTAL SERVICES</v>
      </c>
      <c r="D178" s="131"/>
      <c r="E178" s="122" t="str">
        <f t="shared" si="2"/>
        <v/>
      </c>
      <c r="F178" s="33"/>
      <c r="G178" s="123" t="e">
        <f>IF(ABS(Total_Discrepancy11)&lt;Threshhold1,'4-Step 4-2011'!E178,"")</f>
        <v>#VALUE!</v>
      </c>
    </row>
    <row r="179" spans="2:7" ht="12.75" customHeight="1" outlineLevel="3">
      <c r="B179" s="136">
        <f>'1-Step 1-L-Year'!B179</f>
        <v>110811</v>
      </c>
      <c r="C179" s="132" t="str">
        <f>'1-Step 1-L-Year'!C179</f>
        <v>Postal services</v>
      </c>
      <c r="D179" s="133"/>
      <c r="E179" s="122" t="str">
        <f t="shared" si="2"/>
        <v/>
      </c>
      <c r="F179" s="33"/>
      <c r="G179" s="123" t="e">
        <f>IF(ABS(Total_Discrepancy11)&lt;Threshhold1,'4-Step 4-2011'!E179,"")</f>
        <v>#VALUE!</v>
      </c>
    </row>
    <row r="180" spans="2:7" ht="12.75" customHeight="1" outlineLevel="3">
      <c r="B180" s="136">
        <f>'1-Step 1-L-Year'!B180</f>
        <v>1108111</v>
      </c>
      <c r="C180" s="134" t="str">
        <f>'1-Step 1-L-Year'!C180</f>
        <v>Postal services</v>
      </c>
      <c r="D180" s="135"/>
      <c r="E180" s="122" t="str">
        <f t="shared" si="2"/>
        <v/>
      </c>
      <c r="F180" s="33"/>
      <c r="G180" s="123" t="e">
        <f>IF(ABS(Total_Discrepancy11)&lt;Threshhold1,'4-Step 4-2011'!E180,"")</f>
        <v>#VALUE!</v>
      </c>
    </row>
    <row r="181" spans="2:7" ht="12.75" customHeight="1" outlineLevel="2">
      <c r="B181" s="136">
        <f>'1-Step 1-L-Year'!B181</f>
        <v>110820</v>
      </c>
      <c r="C181" s="130" t="str">
        <f>'1-Step 1-L-Year'!C181</f>
        <v>TELEPHONE AND TELEFAX EQUIPMENT</v>
      </c>
      <c r="D181" s="131"/>
      <c r="E181" s="122" t="str">
        <f t="shared" si="2"/>
        <v/>
      </c>
      <c r="F181" s="33"/>
      <c r="G181" s="123" t="e">
        <f>IF(ABS(Total_Discrepancy11)&lt;Threshhold1,'4-Step 4-2011'!E181,"")</f>
        <v>#VALUE!</v>
      </c>
    </row>
    <row r="182" spans="2:7" ht="12.75" customHeight="1" outlineLevel="3">
      <c r="B182" s="136">
        <f>'1-Step 1-L-Year'!B182</f>
        <v>110821</v>
      </c>
      <c r="C182" s="132" t="str">
        <f>'1-Step 1-L-Year'!C182</f>
        <v>Telephone and telefax equipment</v>
      </c>
      <c r="D182" s="133"/>
      <c r="E182" s="122" t="str">
        <f t="shared" si="2"/>
        <v/>
      </c>
      <c r="F182" s="33"/>
      <c r="G182" s="123" t="e">
        <f>IF(ABS(Total_Discrepancy11)&lt;Threshhold1,'4-Step 4-2011'!E182,"")</f>
        <v>#VALUE!</v>
      </c>
    </row>
    <row r="183" spans="2:7" ht="12.75" customHeight="1" outlineLevel="3">
      <c r="B183" s="136">
        <f>'1-Step 1-L-Year'!B183</f>
        <v>1108211</v>
      </c>
      <c r="C183" s="134" t="str">
        <f>'1-Step 1-L-Year'!C183</f>
        <v>Telephone and telefax equipment</v>
      </c>
      <c r="D183" s="135"/>
      <c r="E183" s="122" t="str">
        <f t="shared" si="2"/>
        <v/>
      </c>
      <c r="F183" s="33"/>
      <c r="G183" s="123" t="e">
        <f>IF(ABS(Total_Discrepancy11)&lt;Threshhold1,'4-Step 4-2011'!E183,"")</f>
        <v>#VALUE!</v>
      </c>
    </row>
    <row r="184" spans="2:7" ht="12.75" customHeight="1" outlineLevel="2">
      <c r="B184" s="136">
        <f>'1-Step 1-L-Year'!B184</f>
        <v>110830</v>
      </c>
      <c r="C184" s="130" t="str">
        <f>'1-Step 1-L-Year'!C184</f>
        <v>TELEPHONE AND TELEFAX SERVICES</v>
      </c>
      <c r="D184" s="131"/>
      <c r="E184" s="122" t="str">
        <f t="shared" si="2"/>
        <v/>
      </c>
      <c r="F184" s="33"/>
      <c r="G184" s="123" t="e">
        <f>IF(ABS(Total_Discrepancy11)&lt;Threshhold1,'4-Step 4-2011'!E184,"")</f>
        <v>#VALUE!</v>
      </c>
    </row>
    <row r="185" spans="2:7" ht="12.75" customHeight="1" outlineLevel="3">
      <c r="B185" s="136">
        <f>'1-Step 1-L-Year'!B185</f>
        <v>110831</v>
      </c>
      <c r="C185" s="132" t="str">
        <f>'1-Step 1-L-Year'!C185</f>
        <v>Telephone and telefax services</v>
      </c>
      <c r="D185" s="133"/>
      <c r="E185" s="122" t="str">
        <f t="shared" si="2"/>
        <v/>
      </c>
      <c r="F185" s="33"/>
      <c r="G185" s="123" t="e">
        <f>IF(ABS(Total_Discrepancy11)&lt;Threshhold1,'4-Step 4-2011'!E185,"")</f>
        <v>#VALUE!</v>
      </c>
    </row>
    <row r="186" spans="2:7" outlineLevel="3">
      <c r="B186" s="136">
        <f>'1-Step 1-L-Year'!B186</f>
        <v>1108311</v>
      </c>
      <c r="C186" s="134" t="str">
        <f>'1-Step 1-L-Year'!C186</f>
        <v>Telephone and telefax services</v>
      </c>
      <c r="D186" s="135"/>
      <c r="E186" s="122" t="str">
        <f t="shared" si="2"/>
        <v/>
      </c>
      <c r="F186" s="33"/>
      <c r="G186" s="123" t="e">
        <f>IF(ABS(Total_Discrepancy11)&lt;Threshhold1,'4-Step 4-2011'!E186,"")</f>
        <v>#VALUE!</v>
      </c>
    </row>
    <row r="187" spans="2:7" s="36" customFormat="1" ht="20.100000000000001" customHeight="1" outlineLevel="1">
      <c r="B187" s="136">
        <f>'1-Step 1-L-Year'!B187</f>
        <v>110900</v>
      </c>
      <c r="C187" s="169" t="str">
        <f>'1-Step 1-L-Year'!C187</f>
        <v>RECREATION AND CULTURE</v>
      </c>
      <c r="D187" s="170"/>
      <c r="E187" s="122" t="str">
        <f t="shared" si="2"/>
        <v/>
      </c>
      <c r="F187" s="33"/>
      <c r="G187" s="123" t="e">
        <f>IF(ABS(Total_Discrepancy11)&lt;Threshhold1,'4-Step 4-2011'!E187,"")</f>
        <v>#VALUE!</v>
      </c>
    </row>
    <row r="188" spans="2:7" ht="12.75" customHeight="1" outlineLevel="2">
      <c r="B188" s="136">
        <f>'1-Step 1-L-Year'!B188</f>
        <v>110910</v>
      </c>
      <c r="C188" s="171" t="str">
        <f>'1-Step 1-L-Year'!C188</f>
        <v>AUDIO-VISUAL, PHOTOGRAPHIC AND INFORMATION PROCESSING EQUIPMENT</v>
      </c>
      <c r="D188" s="172"/>
      <c r="E188" s="122" t="str">
        <f t="shared" si="2"/>
        <v/>
      </c>
      <c r="F188" s="33"/>
      <c r="G188" s="123" t="e">
        <f>IF(ABS(Total_Discrepancy11)&lt;Threshhold1,'4-Step 4-2011'!E188,"")</f>
        <v>#VALUE!</v>
      </c>
    </row>
    <row r="189" spans="2:7" ht="12.75" customHeight="1" outlineLevel="3">
      <c r="B189" s="136">
        <f>'1-Step 1-L-Year'!B189</f>
        <v>110911</v>
      </c>
      <c r="C189" s="173" t="str">
        <f>'1-Step 1-L-Year'!C189</f>
        <v>Audio-visual, photographic and information processing equipment</v>
      </c>
      <c r="D189" s="174"/>
      <c r="E189" s="122" t="str">
        <f t="shared" si="2"/>
        <v/>
      </c>
      <c r="F189" s="33"/>
      <c r="G189" s="123" t="e">
        <f>IF(ABS(Total_Discrepancy11)&lt;Threshhold1,'4-Step 4-2011'!E189,"")</f>
        <v>#VALUE!</v>
      </c>
    </row>
    <row r="190" spans="2:7" ht="12.75" customHeight="1" outlineLevel="3">
      <c r="B190" s="136">
        <f>'1-Step 1-L-Year'!B190</f>
        <v>1109111</v>
      </c>
      <c r="C190" s="175" t="str">
        <f>'1-Step 1-L-Year'!C190</f>
        <v>Audio-visual, photographic and information processing equipment</v>
      </c>
      <c r="D190" s="176"/>
      <c r="E190" s="122" t="str">
        <f t="shared" si="2"/>
        <v/>
      </c>
      <c r="F190" s="33"/>
      <c r="G190" s="123" t="e">
        <f>IF(ABS(Total_Discrepancy11)&lt;Threshhold1,'4-Step 4-2011'!E190,"")</f>
        <v>#VALUE!</v>
      </c>
    </row>
    <row r="191" spans="2:7" ht="12.75" customHeight="1" outlineLevel="3">
      <c r="B191" s="136">
        <f>'1-Step 1-L-Year'!B191</f>
        <v>110914</v>
      </c>
      <c r="C191" s="173" t="str">
        <f>'1-Step 1-L-Year'!C191</f>
        <v>Recording media</v>
      </c>
      <c r="D191" s="174"/>
      <c r="E191" s="122" t="str">
        <f t="shared" si="2"/>
        <v/>
      </c>
      <c r="F191" s="33"/>
      <c r="G191" s="123" t="e">
        <f>IF(ABS(Total_Discrepancy11)&lt;Threshhold1,'4-Step 4-2011'!E191,"")</f>
        <v>#VALUE!</v>
      </c>
    </row>
    <row r="192" spans="2:7" ht="12.75" customHeight="1" outlineLevel="3">
      <c r="B192" s="136">
        <f>'1-Step 1-L-Year'!B192</f>
        <v>1109141</v>
      </c>
      <c r="C192" s="175" t="str">
        <f>'1-Step 1-L-Year'!C192</f>
        <v>Recording media</v>
      </c>
      <c r="D192" s="176"/>
      <c r="E192" s="122" t="str">
        <f t="shared" si="2"/>
        <v/>
      </c>
      <c r="F192" s="33"/>
      <c r="G192" s="123" t="e">
        <f>IF(ABS(Total_Discrepancy11)&lt;Threshhold1,'4-Step 4-2011'!E192,"")</f>
        <v>#VALUE!</v>
      </c>
    </row>
    <row r="193" spans="2:7" ht="12.75" customHeight="1" outlineLevel="3">
      <c r="B193" s="136">
        <f>'1-Step 1-L-Year'!B193</f>
        <v>110915</v>
      </c>
      <c r="C193" s="173" t="str">
        <f>'1-Step 1-L-Year'!C193</f>
        <v>Repair of audio-visual, photographic and information processing equipment</v>
      </c>
      <c r="D193" s="174"/>
      <c r="E193" s="122" t="str">
        <f t="shared" si="2"/>
        <v/>
      </c>
      <c r="F193" s="33"/>
      <c r="G193" s="123" t="e">
        <f>IF(ABS(Total_Discrepancy11)&lt;Threshhold1,'4-Step 4-2011'!E193,"")</f>
        <v>#VALUE!</v>
      </c>
    </row>
    <row r="194" spans="2:7" ht="12.75" customHeight="1" outlineLevel="3">
      <c r="B194" s="136">
        <f>'1-Step 1-L-Year'!B194</f>
        <v>1109151</v>
      </c>
      <c r="C194" s="175" t="str">
        <f>'1-Step 1-L-Year'!C194</f>
        <v>Repair of audio-visual, photographic and information processing equipment</v>
      </c>
      <c r="D194" s="176"/>
      <c r="E194" s="122" t="str">
        <f t="shared" si="2"/>
        <v/>
      </c>
      <c r="F194" s="33"/>
      <c r="G194" s="123" t="e">
        <f>IF(ABS(Total_Discrepancy11)&lt;Threshhold1,'4-Step 4-2011'!E194,"")</f>
        <v>#VALUE!</v>
      </c>
    </row>
    <row r="195" spans="2:7" ht="12.75" customHeight="1" outlineLevel="2">
      <c r="B195" s="136">
        <f>'1-Step 1-L-Year'!B195</f>
        <v>110920</v>
      </c>
      <c r="C195" s="171" t="str">
        <f>'1-Step 1-L-Year'!C195</f>
        <v>OTHER MAJOR DURABLES FOR RECREATION AND CULTURE</v>
      </c>
      <c r="D195" s="172"/>
      <c r="E195" s="122" t="str">
        <f t="shared" si="2"/>
        <v/>
      </c>
      <c r="F195" s="33"/>
      <c r="G195" s="123" t="e">
        <f>IF(ABS(Total_Discrepancy11)&lt;Threshhold1,'4-Step 4-2011'!E195,"")</f>
        <v>#VALUE!</v>
      </c>
    </row>
    <row r="196" spans="2:7" ht="12.75" customHeight="1" outlineLevel="3">
      <c r="B196" s="136">
        <f>'1-Step 1-L-Year'!B196</f>
        <v>110921</v>
      </c>
      <c r="C196" s="173" t="str">
        <f>'1-Step 1-L-Year'!C196</f>
        <v>Major durables for outdoor and indoor recreation</v>
      </c>
      <c r="D196" s="174"/>
      <c r="E196" s="122" t="str">
        <f t="shared" si="2"/>
        <v/>
      </c>
      <c r="F196" s="33"/>
      <c r="G196" s="123" t="e">
        <f>IF(ABS(Total_Discrepancy11)&lt;Threshhold1,'4-Step 4-2011'!E196,"")</f>
        <v>#VALUE!</v>
      </c>
    </row>
    <row r="197" spans="2:7" ht="12.75" customHeight="1" outlineLevel="3">
      <c r="B197" s="136">
        <f>'1-Step 1-L-Year'!B197</f>
        <v>1109211</v>
      </c>
      <c r="C197" s="175" t="str">
        <f>'1-Step 1-L-Year'!C197</f>
        <v>Major durables for outdoor and indoor recreation</v>
      </c>
      <c r="D197" s="176"/>
      <c r="E197" s="122" t="str">
        <f t="shared" si="2"/>
        <v/>
      </c>
      <c r="F197" s="33"/>
      <c r="G197" s="123" t="e">
        <f>IF(ABS(Total_Discrepancy11)&lt;Threshhold1,'4-Step 4-2011'!E197,"")</f>
        <v>#VALUE!</v>
      </c>
    </row>
    <row r="198" spans="2:7" ht="12.75" customHeight="1" outlineLevel="3">
      <c r="B198" s="136">
        <f>'1-Step 1-L-Year'!B198</f>
        <v>110923</v>
      </c>
      <c r="C198" s="173" t="str">
        <f>'1-Step 1-L-Year'!C198</f>
        <v>Maintenance and repair of other major durables for recreation and culture</v>
      </c>
      <c r="D198" s="174"/>
      <c r="E198" s="122" t="str">
        <f t="shared" si="2"/>
        <v/>
      </c>
      <c r="F198" s="33"/>
      <c r="G198" s="123" t="e">
        <f>IF(ABS(Total_Discrepancy11)&lt;Threshhold1,'4-Step 4-2011'!E198,"")</f>
        <v>#VALUE!</v>
      </c>
    </row>
    <row r="199" spans="2:7" ht="12.75" customHeight="1" outlineLevel="3">
      <c r="B199" s="136">
        <f>'1-Step 1-L-Year'!B199</f>
        <v>1109231</v>
      </c>
      <c r="C199" s="175" t="str">
        <f>'1-Step 1-L-Year'!C199</f>
        <v>Maintenance and repair of other major durables for recreation and culture</v>
      </c>
      <c r="D199" s="176"/>
      <c r="E199" s="122" t="str">
        <f t="shared" si="2"/>
        <v/>
      </c>
      <c r="F199" s="33"/>
      <c r="G199" s="123" t="e">
        <f>IF(ABS(Total_Discrepancy11)&lt;Threshhold1,'4-Step 4-2011'!E199,"")</f>
        <v>#VALUE!</v>
      </c>
    </row>
    <row r="200" spans="2:7" ht="12.75" customHeight="1" outlineLevel="2">
      <c r="B200" s="136">
        <f>'1-Step 1-L-Year'!B200</f>
        <v>110930</v>
      </c>
      <c r="C200" s="171" t="str">
        <f>'1-Step 1-L-Year'!C200</f>
        <v>OTHER RECREATIONAL ITEMS AND EQUIPMENT, GARDENS AND PETS</v>
      </c>
      <c r="D200" s="172"/>
      <c r="E200" s="122" t="str">
        <f t="shared" ref="E200:E263" si="3">IF(ISERROR(G200),"",G200)</f>
        <v/>
      </c>
      <c r="F200" s="33"/>
      <c r="G200" s="123" t="e">
        <f>IF(ABS(Total_Discrepancy11)&lt;Threshhold1,'4-Step 4-2011'!E200,"")</f>
        <v>#VALUE!</v>
      </c>
    </row>
    <row r="201" spans="2:7" ht="12.75" customHeight="1" outlineLevel="3">
      <c r="B201" s="136">
        <f>'1-Step 1-L-Year'!B201</f>
        <v>110931</v>
      </c>
      <c r="C201" s="173" t="str">
        <f>'1-Step 1-L-Year'!C201</f>
        <v>Other recreational items and equipment</v>
      </c>
      <c r="D201" s="174"/>
      <c r="E201" s="122" t="str">
        <f t="shared" si="3"/>
        <v/>
      </c>
      <c r="F201" s="33"/>
      <c r="G201" s="123" t="e">
        <f>IF(ABS(Total_Discrepancy11)&lt;Threshhold1,'4-Step 4-2011'!E201,"")</f>
        <v>#VALUE!</v>
      </c>
    </row>
    <row r="202" spans="2:7" ht="12.75" customHeight="1" outlineLevel="3">
      <c r="B202" s="136">
        <f>'1-Step 1-L-Year'!B202</f>
        <v>1109311</v>
      </c>
      <c r="C202" s="175" t="str">
        <f>'1-Step 1-L-Year'!C202</f>
        <v>Other recreational items and equipment</v>
      </c>
      <c r="D202" s="176"/>
      <c r="E202" s="122" t="str">
        <f t="shared" si="3"/>
        <v/>
      </c>
      <c r="F202" s="33"/>
      <c r="G202" s="123" t="e">
        <f>IF(ABS(Total_Discrepancy11)&lt;Threshhold1,'4-Step 4-2011'!E202,"")</f>
        <v>#VALUE!</v>
      </c>
    </row>
    <row r="203" spans="2:7" outlineLevel="3">
      <c r="B203" s="136">
        <f>'1-Step 1-L-Year'!B203</f>
        <v>110933</v>
      </c>
      <c r="C203" s="173" t="str">
        <f>'1-Step 1-L-Year'!C203</f>
        <v>Garden and pets</v>
      </c>
      <c r="D203" s="174"/>
      <c r="E203" s="122" t="str">
        <f t="shared" si="3"/>
        <v/>
      </c>
      <c r="F203" s="33"/>
      <c r="G203" s="123" t="e">
        <f>IF(ABS(Total_Discrepancy11)&lt;Threshhold1,'4-Step 4-2011'!E203,"")</f>
        <v>#VALUE!</v>
      </c>
    </row>
    <row r="204" spans="2:7" outlineLevel="3">
      <c r="B204" s="136">
        <f>'1-Step 1-L-Year'!B204</f>
        <v>1109331</v>
      </c>
      <c r="C204" s="175" t="str">
        <f>'1-Step 1-L-Year'!C204</f>
        <v>Garden and pets</v>
      </c>
      <c r="D204" s="176"/>
      <c r="E204" s="122" t="str">
        <f t="shared" si="3"/>
        <v/>
      </c>
      <c r="F204" s="33"/>
      <c r="G204" s="123" t="e">
        <f>IF(ABS(Total_Discrepancy11)&lt;Threshhold1,'4-Step 4-2011'!E204,"")</f>
        <v>#VALUE!</v>
      </c>
    </row>
    <row r="205" spans="2:7" ht="12.75" customHeight="1" outlineLevel="3">
      <c r="B205" s="136">
        <f>'1-Step 1-L-Year'!B205</f>
        <v>110935</v>
      </c>
      <c r="C205" s="173" t="str">
        <f>'1-Step 1-L-Year'!C205</f>
        <v>Veterinary and other services for pets</v>
      </c>
      <c r="D205" s="174"/>
      <c r="E205" s="122" t="str">
        <f t="shared" si="3"/>
        <v/>
      </c>
      <c r="F205" s="33"/>
      <c r="G205" s="123" t="e">
        <f>IF(ABS(Total_Discrepancy11)&lt;Threshhold1,'4-Step 4-2011'!E205,"")</f>
        <v>#VALUE!</v>
      </c>
    </row>
    <row r="206" spans="2:7" ht="12.75" customHeight="1" outlineLevel="3">
      <c r="B206" s="136">
        <f>'1-Step 1-L-Year'!B206</f>
        <v>1109351</v>
      </c>
      <c r="C206" s="175" t="str">
        <f>'1-Step 1-L-Year'!C206</f>
        <v>Veterinary and other services for pets</v>
      </c>
      <c r="D206" s="176"/>
      <c r="E206" s="122" t="str">
        <f t="shared" si="3"/>
        <v/>
      </c>
      <c r="F206" s="33"/>
      <c r="G206" s="123" t="e">
        <f>IF(ABS(Total_Discrepancy11)&lt;Threshhold1,'4-Step 4-2011'!E206,"")</f>
        <v>#VALUE!</v>
      </c>
    </row>
    <row r="207" spans="2:7" ht="12.75" customHeight="1" outlineLevel="2">
      <c r="B207" s="136">
        <f>'1-Step 1-L-Year'!B207</f>
        <v>110940</v>
      </c>
      <c r="C207" s="171" t="str">
        <f>'1-Step 1-L-Year'!C207</f>
        <v>RECREATIONAL AND CULTURAL SERVICES</v>
      </c>
      <c r="D207" s="172"/>
      <c r="E207" s="122" t="str">
        <f t="shared" si="3"/>
        <v/>
      </c>
      <c r="F207" s="33"/>
      <c r="G207" s="123" t="e">
        <f>IF(ABS(Total_Discrepancy11)&lt;Threshhold1,'4-Step 4-2011'!E207,"")</f>
        <v>#VALUE!</v>
      </c>
    </row>
    <row r="208" spans="2:7" ht="12.75" customHeight="1" outlineLevel="3">
      <c r="B208" s="136">
        <f>'1-Step 1-L-Year'!B208</f>
        <v>110941</v>
      </c>
      <c r="C208" s="173" t="str">
        <f>'1-Step 1-L-Year'!C208</f>
        <v>Recreational and sporting services</v>
      </c>
      <c r="D208" s="174"/>
      <c r="E208" s="122" t="str">
        <f t="shared" si="3"/>
        <v/>
      </c>
      <c r="F208" s="33"/>
      <c r="G208" s="123" t="e">
        <f>IF(ABS(Total_Discrepancy11)&lt;Threshhold1,'4-Step 4-2011'!E208,"")</f>
        <v>#VALUE!</v>
      </c>
    </row>
    <row r="209" spans="2:7" ht="12.75" customHeight="1" outlineLevel="3">
      <c r="B209" s="136">
        <f>'1-Step 1-L-Year'!B209</f>
        <v>1109411</v>
      </c>
      <c r="C209" s="175" t="str">
        <f>'1-Step 1-L-Year'!C209</f>
        <v>Recreational and sporting services</v>
      </c>
      <c r="D209" s="176"/>
      <c r="E209" s="122" t="str">
        <f t="shared" si="3"/>
        <v/>
      </c>
      <c r="F209" s="33"/>
      <c r="G209" s="123" t="e">
        <f>IF(ABS(Total_Discrepancy11)&lt;Threshhold1,'4-Step 4-2011'!E209,"")</f>
        <v>#VALUE!</v>
      </c>
    </row>
    <row r="210" spans="2:7" ht="12.75" customHeight="1" outlineLevel="3">
      <c r="B210" s="136">
        <f>'1-Step 1-L-Year'!B210</f>
        <v>110942</v>
      </c>
      <c r="C210" s="173" t="str">
        <f>'1-Step 1-L-Year'!C210</f>
        <v>Cultural services</v>
      </c>
      <c r="D210" s="174"/>
      <c r="E210" s="122" t="str">
        <f t="shared" si="3"/>
        <v/>
      </c>
      <c r="F210" s="33"/>
      <c r="G210" s="123" t="e">
        <f>IF(ABS(Total_Discrepancy11)&lt;Threshhold1,'4-Step 4-2011'!E210,"")</f>
        <v>#VALUE!</v>
      </c>
    </row>
    <row r="211" spans="2:7" ht="12.75" customHeight="1" outlineLevel="3">
      <c r="B211" s="136">
        <f>'1-Step 1-L-Year'!B211</f>
        <v>1109421</v>
      </c>
      <c r="C211" s="175" t="str">
        <f>'1-Step 1-L-Year'!C211</f>
        <v>Cultural services</v>
      </c>
      <c r="D211" s="176"/>
      <c r="E211" s="122" t="str">
        <f t="shared" si="3"/>
        <v/>
      </c>
      <c r="F211" s="33"/>
      <c r="G211" s="123" t="e">
        <f>IF(ABS(Total_Discrepancy11)&lt;Threshhold1,'4-Step 4-2011'!E211,"")</f>
        <v>#VALUE!</v>
      </c>
    </row>
    <row r="212" spans="2:7" ht="12.75" customHeight="1" outlineLevel="3">
      <c r="B212" s="136">
        <f>'1-Step 1-L-Year'!B212</f>
        <v>110943</v>
      </c>
      <c r="C212" s="173" t="str">
        <f>'1-Step 1-L-Year'!C212</f>
        <v>Games of chance</v>
      </c>
      <c r="D212" s="174"/>
      <c r="E212" s="122" t="str">
        <f t="shared" si="3"/>
        <v/>
      </c>
      <c r="F212" s="33"/>
      <c r="G212" s="123" t="e">
        <f>IF(ABS(Total_Discrepancy11)&lt;Threshhold1,'4-Step 4-2011'!E212,"")</f>
        <v>#VALUE!</v>
      </c>
    </row>
    <row r="213" spans="2:7" ht="12.75" customHeight="1" outlineLevel="3">
      <c r="B213" s="136">
        <f>'1-Step 1-L-Year'!B213</f>
        <v>1109431</v>
      </c>
      <c r="C213" s="175" t="str">
        <f>'1-Step 1-L-Year'!C213</f>
        <v>Games of chance</v>
      </c>
      <c r="D213" s="176"/>
      <c r="E213" s="122" t="str">
        <f t="shared" si="3"/>
        <v/>
      </c>
      <c r="F213" s="33"/>
      <c r="G213" s="123" t="e">
        <f>IF(ABS(Total_Discrepancy11)&lt;Threshhold1,'4-Step 4-2011'!E213,"")</f>
        <v>#VALUE!</v>
      </c>
    </row>
    <row r="214" spans="2:7" ht="12.75" customHeight="1" outlineLevel="2">
      <c r="B214" s="136">
        <f>'1-Step 1-L-Year'!B214</f>
        <v>110950</v>
      </c>
      <c r="C214" s="171" t="str">
        <f>'1-Step 1-L-Year'!C214</f>
        <v>NEWSPAPERS, BOOKS AND STATIONERY</v>
      </c>
      <c r="D214" s="172"/>
      <c r="E214" s="122" t="str">
        <f t="shared" si="3"/>
        <v/>
      </c>
      <c r="F214" s="33"/>
      <c r="G214" s="123" t="e">
        <f>IF(ABS(Total_Discrepancy11)&lt;Threshhold1,'4-Step 4-2011'!E214,"")</f>
        <v>#VALUE!</v>
      </c>
    </row>
    <row r="215" spans="2:7" ht="12.75" customHeight="1" outlineLevel="3">
      <c r="B215" s="136">
        <f>'1-Step 1-L-Year'!B215</f>
        <v>110951</v>
      </c>
      <c r="C215" s="173" t="str">
        <f>'1-Step 1-L-Year'!C215</f>
        <v>Newspapers, books and stationery</v>
      </c>
      <c r="D215" s="174"/>
      <c r="E215" s="122" t="str">
        <f t="shared" si="3"/>
        <v/>
      </c>
      <c r="F215" s="33"/>
      <c r="G215" s="123" t="e">
        <f>IF(ABS(Total_Discrepancy11)&lt;Threshhold1,'4-Step 4-2011'!E215,"")</f>
        <v>#VALUE!</v>
      </c>
    </row>
    <row r="216" spans="2:7" ht="12.75" customHeight="1" outlineLevel="3">
      <c r="B216" s="136">
        <f>'1-Step 1-L-Year'!B216</f>
        <v>1109511</v>
      </c>
      <c r="C216" s="175" t="str">
        <f>'1-Step 1-L-Year'!C216</f>
        <v>Newspapers, books and stationery</v>
      </c>
      <c r="D216" s="176"/>
      <c r="E216" s="122" t="str">
        <f t="shared" si="3"/>
        <v/>
      </c>
      <c r="F216" s="33"/>
      <c r="G216" s="123" t="e">
        <f>IF(ABS(Total_Discrepancy11)&lt;Threshhold1,'4-Step 4-2011'!E216,"")</f>
        <v>#VALUE!</v>
      </c>
    </row>
    <row r="217" spans="2:7" ht="12.75" customHeight="1" outlineLevel="2">
      <c r="B217" s="136">
        <f>'1-Step 1-L-Year'!B217</f>
        <v>110960</v>
      </c>
      <c r="C217" s="171" t="str">
        <f>'1-Step 1-L-Year'!C217</f>
        <v>PACKAGE HOLIDAYS</v>
      </c>
      <c r="D217" s="172"/>
      <c r="E217" s="122" t="str">
        <f t="shared" si="3"/>
        <v/>
      </c>
      <c r="F217" s="33"/>
      <c r="G217" s="123" t="e">
        <f>IF(ABS(Total_Discrepancy11)&lt;Threshhold1,'4-Step 4-2011'!E217,"")</f>
        <v>#VALUE!</v>
      </c>
    </row>
    <row r="218" spans="2:7" ht="12.75" customHeight="1" outlineLevel="3">
      <c r="B218" s="136">
        <f>'1-Step 1-L-Year'!B218</f>
        <v>110961</v>
      </c>
      <c r="C218" s="173" t="str">
        <f>'1-Step 1-L-Year'!C218</f>
        <v>Package holidays</v>
      </c>
      <c r="D218" s="174"/>
      <c r="E218" s="122" t="str">
        <f t="shared" si="3"/>
        <v/>
      </c>
      <c r="F218" s="33"/>
      <c r="G218" s="123" t="e">
        <f>IF(ABS(Total_Discrepancy11)&lt;Threshhold1,'4-Step 4-2011'!E218,"")</f>
        <v>#VALUE!</v>
      </c>
    </row>
    <row r="219" spans="2:7" ht="12.75" customHeight="1" outlineLevel="3">
      <c r="B219" s="136">
        <f>'1-Step 1-L-Year'!B219</f>
        <v>1109611</v>
      </c>
      <c r="C219" s="175" t="str">
        <f>'1-Step 1-L-Year'!C219</f>
        <v>Package holidays</v>
      </c>
      <c r="D219" s="176"/>
      <c r="E219" s="122" t="str">
        <f t="shared" si="3"/>
        <v/>
      </c>
      <c r="F219" s="33"/>
      <c r="G219" s="123" t="e">
        <f>IF(ABS(Total_Discrepancy11)&lt;Threshhold1,'4-Step 4-2011'!E219,"")</f>
        <v>#VALUE!</v>
      </c>
    </row>
    <row r="220" spans="2:7" s="36" customFormat="1" ht="20.100000000000001" customHeight="1" outlineLevel="1">
      <c r="B220" s="136">
        <f>'1-Step 1-L-Year'!B220</f>
        <v>111000</v>
      </c>
      <c r="C220" s="169" t="str">
        <f>'1-Step 1-L-Year'!C220</f>
        <v>EDUCATION</v>
      </c>
      <c r="D220" s="170"/>
      <c r="E220" s="122" t="str">
        <f t="shared" si="3"/>
        <v/>
      </c>
      <c r="F220" s="33"/>
      <c r="G220" s="123" t="e">
        <f>IF(ABS(Total_Discrepancy11)&lt;Threshhold1,'4-Step 4-2011'!E220,"")</f>
        <v>#VALUE!</v>
      </c>
    </row>
    <row r="221" spans="2:7" ht="12.75" customHeight="1" outlineLevel="2">
      <c r="B221" s="136">
        <f>'1-Step 1-L-Year'!B221</f>
        <v>111010</v>
      </c>
      <c r="C221" s="171" t="str">
        <f>'1-Step 1-L-Year'!C221</f>
        <v>EDUCATION</v>
      </c>
      <c r="D221" s="172"/>
      <c r="E221" s="122" t="str">
        <f t="shared" si="3"/>
        <v/>
      </c>
      <c r="F221" s="33"/>
      <c r="G221" s="123" t="e">
        <f>IF(ABS(Total_Discrepancy11)&lt;Threshhold1,'4-Step 4-2011'!E221,"")</f>
        <v>#VALUE!</v>
      </c>
    </row>
    <row r="222" spans="2:7" ht="12.75" customHeight="1" outlineLevel="3">
      <c r="B222" s="136">
        <f>'1-Step 1-L-Year'!B222</f>
        <v>111011</v>
      </c>
      <c r="C222" s="173" t="str">
        <f>'1-Step 1-L-Year'!C222</f>
        <v>Education</v>
      </c>
      <c r="D222" s="174"/>
      <c r="E222" s="122" t="str">
        <f t="shared" si="3"/>
        <v/>
      </c>
      <c r="F222" s="33"/>
      <c r="G222" s="123" t="e">
        <f>IF(ABS(Total_Discrepancy11)&lt;Threshhold1,'4-Step 4-2011'!E222,"")</f>
        <v>#VALUE!</v>
      </c>
    </row>
    <row r="223" spans="2:7" ht="12.75" customHeight="1" outlineLevel="3">
      <c r="B223" s="136">
        <f>'1-Step 1-L-Year'!B223</f>
        <v>1110111</v>
      </c>
      <c r="C223" s="175" t="str">
        <f>'1-Step 1-L-Year'!C223</f>
        <v>Education</v>
      </c>
      <c r="D223" s="176"/>
      <c r="E223" s="122" t="str">
        <f t="shared" si="3"/>
        <v/>
      </c>
      <c r="F223" s="33"/>
      <c r="G223" s="123" t="e">
        <f>IF(ABS(Total_Discrepancy11)&lt;Threshhold1,'4-Step 4-2011'!E223,"")</f>
        <v>#VALUE!</v>
      </c>
    </row>
    <row r="224" spans="2:7" s="36" customFormat="1" ht="20.100000000000001" customHeight="1" outlineLevel="1">
      <c r="B224" s="136">
        <f>'1-Step 1-L-Year'!B224</f>
        <v>111100</v>
      </c>
      <c r="C224" s="169" t="str">
        <f>'1-Step 1-L-Year'!C224</f>
        <v>RESTAURANTS AND HOTELS</v>
      </c>
      <c r="D224" s="170"/>
      <c r="E224" s="122" t="str">
        <f t="shared" si="3"/>
        <v/>
      </c>
      <c r="F224" s="33"/>
      <c r="G224" s="123" t="e">
        <f>IF(ABS(Total_Discrepancy11)&lt;Threshhold1,'4-Step 4-2011'!E224,"")</f>
        <v>#VALUE!</v>
      </c>
    </row>
    <row r="225" spans="2:7" ht="12.75" customHeight="1" outlineLevel="2">
      <c r="B225" s="136">
        <f>'1-Step 1-L-Year'!B225</f>
        <v>111110</v>
      </c>
      <c r="C225" s="171" t="str">
        <f>'1-Step 1-L-Year'!C225</f>
        <v>CATERING SERVICES</v>
      </c>
      <c r="D225" s="172"/>
      <c r="E225" s="122" t="str">
        <f t="shared" si="3"/>
        <v/>
      </c>
      <c r="F225" s="33"/>
      <c r="G225" s="123" t="e">
        <f>IF(ABS(Total_Discrepancy11)&lt;Threshhold1,'4-Step 4-2011'!E225,"")</f>
        <v>#VALUE!</v>
      </c>
    </row>
    <row r="226" spans="2:7" ht="12.75" customHeight="1" outlineLevel="3">
      <c r="B226" s="136">
        <f>'1-Step 1-L-Year'!B226</f>
        <v>111111</v>
      </c>
      <c r="C226" s="173" t="str">
        <f>'1-Step 1-L-Year'!C226</f>
        <v>Catering services</v>
      </c>
      <c r="D226" s="174"/>
      <c r="E226" s="122" t="str">
        <f t="shared" si="3"/>
        <v/>
      </c>
      <c r="F226" s="33"/>
      <c r="G226" s="123" t="e">
        <f>IF(ABS(Total_Discrepancy11)&lt;Threshhold1,'4-Step 4-2011'!E226,"")</f>
        <v>#VALUE!</v>
      </c>
    </row>
    <row r="227" spans="2:7" ht="12.75" customHeight="1" outlineLevel="3">
      <c r="B227" s="136">
        <f>'1-Step 1-L-Year'!B227</f>
        <v>1111111</v>
      </c>
      <c r="C227" s="175" t="str">
        <f>'1-Step 1-L-Year'!C227</f>
        <v>Catering services</v>
      </c>
      <c r="D227" s="176"/>
      <c r="E227" s="122" t="str">
        <f t="shared" si="3"/>
        <v/>
      </c>
      <c r="F227" s="33"/>
      <c r="G227" s="123" t="e">
        <f>IF(ABS(Total_Discrepancy11)&lt;Threshhold1,'4-Step 4-2011'!E227,"")</f>
        <v>#VALUE!</v>
      </c>
    </row>
    <row r="228" spans="2:7" ht="12.75" customHeight="1" outlineLevel="2">
      <c r="B228" s="136">
        <f>'1-Step 1-L-Year'!B228</f>
        <v>111120</v>
      </c>
      <c r="C228" s="171" t="str">
        <f>'1-Step 1-L-Year'!C228</f>
        <v>ACCOMMODATION SERVICES</v>
      </c>
      <c r="D228" s="172"/>
      <c r="E228" s="122" t="str">
        <f t="shared" si="3"/>
        <v/>
      </c>
      <c r="F228" s="33"/>
      <c r="G228" s="123" t="e">
        <f>IF(ABS(Total_Discrepancy11)&lt;Threshhold1,'4-Step 4-2011'!E228,"")</f>
        <v>#VALUE!</v>
      </c>
    </row>
    <row r="229" spans="2:7" ht="12.75" customHeight="1" outlineLevel="3">
      <c r="B229" s="136">
        <f>'1-Step 1-L-Year'!B229</f>
        <v>111121</v>
      </c>
      <c r="C229" s="173" t="str">
        <f>'1-Step 1-L-Year'!C229</f>
        <v>Accommodation services</v>
      </c>
      <c r="D229" s="174"/>
      <c r="E229" s="122" t="str">
        <f t="shared" si="3"/>
        <v/>
      </c>
      <c r="F229" s="33"/>
      <c r="G229" s="123" t="e">
        <f>IF(ABS(Total_Discrepancy11)&lt;Threshhold1,'4-Step 4-2011'!E229,"")</f>
        <v>#VALUE!</v>
      </c>
    </row>
    <row r="230" spans="2:7" ht="12.75" customHeight="1" outlineLevel="3">
      <c r="B230" s="136">
        <f>'1-Step 1-L-Year'!B230</f>
        <v>1111211</v>
      </c>
      <c r="C230" s="175" t="str">
        <f>'1-Step 1-L-Year'!C230</f>
        <v>Accommodation services</v>
      </c>
      <c r="D230" s="176"/>
      <c r="E230" s="122" t="str">
        <f t="shared" si="3"/>
        <v/>
      </c>
      <c r="F230" s="33"/>
      <c r="G230" s="123" t="e">
        <f>IF(ABS(Total_Discrepancy11)&lt;Threshhold1,'4-Step 4-2011'!E230,"")</f>
        <v>#VALUE!</v>
      </c>
    </row>
    <row r="231" spans="2:7" s="36" customFormat="1" ht="20.100000000000001" customHeight="1" outlineLevel="1">
      <c r="B231" s="136">
        <f>'1-Step 1-L-Year'!B231</f>
        <v>111200</v>
      </c>
      <c r="C231" s="169" t="str">
        <f>'1-Step 1-L-Year'!C231</f>
        <v>MISCELLANEOUS GOODS AND SERVICES</v>
      </c>
      <c r="D231" s="170"/>
      <c r="E231" s="122" t="str">
        <f t="shared" si="3"/>
        <v/>
      </c>
      <c r="F231" s="33"/>
      <c r="G231" s="123" t="e">
        <f>IF(ABS(Total_Discrepancy11)&lt;Threshhold1,'4-Step 4-2011'!E231,"")</f>
        <v>#VALUE!</v>
      </c>
    </row>
    <row r="232" spans="2:7" ht="12.75" customHeight="1" outlineLevel="2">
      <c r="B232" s="136">
        <f>'1-Step 1-L-Year'!B232</f>
        <v>111210</v>
      </c>
      <c r="C232" s="171" t="str">
        <f>'1-Step 1-L-Year'!C232</f>
        <v>PERSONAL CARE</v>
      </c>
      <c r="D232" s="172"/>
      <c r="E232" s="122" t="str">
        <f t="shared" si="3"/>
        <v/>
      </c>
      <c r="F232" s="33"/>
      <c r="G232" s="123" t="e">
        <f>IF(ABS(Total_Discrepancy11)&lt;Threshhold1,'4-Step 4-2011'!E232,"")</f>
        <v>#VALUE!</v>
      </c>
    </row>
    <row r="233" spans="2:7" ht="12.75" customHeight="1" outlineLevel="3">
      <c r="B233" s="136">
        <f>'1-Step 1-L-Year'!B233</f>
        <v>111211</v>
      </c>
      <c r="C233" s="173" t="str">
        <f>'1-Step 1-L-Year'!C233</f>
        <v>Hairdressing salons and personal grooming establishments</v>
      </c>
      <c r="D233" s="174"/>
      <c r="E233" s="122" t="str">
        <f t="shared" si="3"/>
        <v/>
      </c>
      <c r="F233" s="33"/>
      <c r="G233" s="123" t="e">
        <f>IF(ABS(Total_Discrepancy11)&lt;Threshhold1,'4-Step 4-2011'!E233,"")</f>
        <v>#VALUE!</v>
      </c>
    </row>
    <row r="234" spans="2:7" ht="12.75" customHeight="1" outlineLevel="3">
      <c r="B234" s="136">
        <f>'1-Step 1-L-Year'!B234</f>
        <v>1112111</v>
      </c>
      <c r="C234" s="175" t="str">
        <f>'1-Step 1-L-Year'!C234</f>
        <v>Hairdressing salons and personal grooming establishments</v>
      </c>
      <c r="D234" s="176"/>
      <c r="E234" s="122" t="str">
        <f t="shared" si="3"/>
        <v/>
      </c>
      <c r="F234" s="33"/>
      <c r="G234" s="123" t="e">
        <f>IF(ABS(Total_Discrepancy11)&lt;Threshhold1,'4-Step 4-2011'!E234,"")</f>
        <v>#VALUE!</v>
      </c>
    </row>
    <row r="235" spans="2:7" outlineLevel="3">
      <c r="B235" s="136">
        <f>'1-Step 1-L-Year'!B235</f>
        <v>111212</v>
      </c>
      <c r="C235" s="173" t="str">
        <f>'1-Step 1-L-Year'!C235</f>
        <v>Appliances, articles and products for personal care</v>
      </c>
      <c r="D235" s="174"/>
      <c r="E235" s="122" t="str">
        <f t="shared" si="3"/>
        <v/>
      </c>
      <c r="F235" s="33"/>
      <c r="G235" s="123" t="e">
        <f>IF(ABS(Total_Discrepancy11)&lt;Threshhold1,'4-Step 4-2011'!E235,"")</f>
        <v>#VALUE!</v>
      </c>
    </row>
    <row r="236" spans="2:7" ht="12.75" customHeight="1" outlineLevel="3">
      <c r="B236" s="136">
        <f>'1-Step 1-L-Year'!B236</f>
        <v>1112121</v>
      </c>
      <c r="C236" s="175" t="str">
        <f>'1-Step 1-L-Year'!C236</f>
        <v>Appliances, articles and products for personal care</v>
      </c>
      <c r="D236" s="176"/>
      <c r="E236" s="122" t="str">
        <f t="shared" si="3"/>
        <v/>
      </c>
      <c r="F236" s="33"/>
      <c r="G236" s="123" t="e">
        <f>IF(ABS(Total_Discrepancy11)&lt;Threshhold1,'4-Step 4-2011'!E236,"")</f>
        <v>#VALUE!</v>
      </c>
    </row>
    <row r="237" spans="2:7" ht="12.75" customHeight="1" outlineLevel="2">
      <c r="B237" s="136">
        <f>'1-Step 1-L-Year'!B237</f>
        <v>111220</v>
      </c>
      <c r="C237" s="171" t="str">
        <f>'1-Step 1-L-Year'!C237</f>
        <v>PROSTITUTION</v>
      </c>
      <c r="D237" s="172"/>
      <c r="E237" s="122" t="str">
        <f t="shared" si="3"/>
        <v/>
      </c>
      <c r="F237" s="33"/>
      <c r="G237" s="123" t="e">
        <f>IF(ABS(Total_Discrepancy11)&lt;Threshhold1,'4-Step 4-2011'!E237,"")</f>
        <v>#VALUE!</v>
      </c>
    </row>
    <row r="238" spans="2:7" ht="12.75" customHeight="1" outlineLevel="3">
      <c r="B238" s="136">
        <f>'1-Step 1-L-Year'!B238</f>
        <v>111221</v>
      </c>
      <c r="C238" s="173" t="str">
        <f>'1-Step 1-L-Year'!C238</f>
        <v>Prostitution</v>
      </c>
      <c r="D238" s="174"/>
      <c r="E238" s="122" t="str">
        <f t="shared" si="3"/>
        <v/>
      </c>
      <c r="F238" s="33"/>
      <c r="G238" s="123" t="e">
        <f>IF(ABS(Total_Discrepancy11)&lt;Threshhold1,'4-Step 4-2011'!E238,"")</f>
        <v>#VALUE!</v>
      </c>
    </row>
    <row r="239" spans="2:7" ht="12.75" customHeight="1" outlineLevel="3">
      <c r="B239" s="136">
        <f>'1-Step 1-L-Year'!B239</f>
        <v>1112211</v>
      </c>
      <c r="C239" s="175" t="str">
        <f>'1-Step 1-L-Year'!C239</f>
        <v>Prostitution</v>
      </c>
      <c r="D239" s="176"/>
      <c r="E239" s="122" t="str">
        <f t="shared" si="3"/>
        <v/>
      </c>
      <c r="F239" s="33"/>
      <c r="G239" s="123" t="e">
        <f>IF(ABS(Total_Discrepancy11)&lt;Threshhold1,'4-Step 4-2011'!E239,"")</f>
        <v>#VALUE!</v>
      </c>
    </row>
    <row r="240" spans="2:7" ht="12.75" customHeight="1" outlineLevel="2">
      <c r="B240" s="136">
        <f>'1-Step 1-L-Year'!B240</f>
        <v>111230</v>
      </c>
      <c r="C240" s="171" t="str">
        <f>'1-Step 1-L-Year'!C240</f>
        <v>PERSONAL EFFECTS</v>
      </c>
      <c r="D240" s="172"/>
      <c r="E240" s="122" t="str">
        <f t="shared" si="3"/>
        <v/>
      </c>
      <c r="F240" s="33"/>
      <c r="G240" s="123" t="e">
        <f>IF(ABS(Total_Discrepancy11)&lt;Threshhold1,'4-Step 4-2011'!E240,"")</f>
        <v>#VALUE!</v>
      </c>
    </row>
    <row r="241" spans="2:7" outlineLevel="3">
      <c r="B241" s="136">
        <f>'1-Step 1-L-Year'!B241</f>
        <v>111231</v>
      </c>
      <c r="C241" s="173" t="str">
        <f>'1-Step 1-L-Year'!C241</f>
        <v>Jewellery, clocks and watches</v>
      </c>
      <c r="D241" s="174"/>
      <c r="E241" s="122" t="str">
        <f t="shared" si="3"/>
        <v/>
      </c>
      <c r="F241" s="33"/>
      <c r="G241" s="123" t="e">
        <f>IF(ABS(Total_Discrepancy11)&lt;Threshhold1,'4-Step 4-2011'!E241,"")</f>
        <v>#VALUE!</v>
      </c>
    </row>
    <row r="242" spans="2:7" ht="12.75" customHeight="1" outlineLevel="3">
      <c r="B242" s="136">
        <f>'1-Step 1-L-Year'!B242</f>
        <v>1112311</v>
      </c>
      <c r="C242" s="175" t="str">
        <f>'1-Step 1-L-Year'!C242</f>
        <v>Jewellery, clocks and watches</v>
      </c>
      <c r="D242" s="176"/>
      <c r="E242" s="122" t="str">
        <f t="shared" si="3"/>
        <v/>
      </c>
      <c r="F242" s="33"/>
      <c r="G242" s="123" t="e">
        <f>IF(ABS(Total_Discrepancy11)&lt;Threshhold1,'4-Step 4-2011'!E242,"")</f>
        <v>#VALUE!</v>
      </c>
    </row>
    <row r="243" spans="2:7" ht="12.75" customHeight="1" outlineLevel="3">
      <c r="B243" s="136">
        <f>'1-Step 1-L-Year'!B243</f>
        <v>111232</v>
      </c>
      <c r="C243" s="173" t="str">
        <f>'1-Step 1-L-Year'!C243</f>
        <v>Other personal effects</v>
      </c>
      <c r="D243" s="174"/>
      <c r="E243" s="122" t="str">
        <f t="shared" si="3"/>
        <v/>
      </c>
      <c r="F243" s="33"/>
      <c r="G243" s="123" t="e">
        <f>IF(ABS(Total_Discrepancy11)&lt;Threshhold1,'4-Step 4-2011'!E243,"")</f>
        <v>#VALUE!</v>
      </c>
    </row>
    <row r="244" spans="2:7" ht="12.75" customHeight="1" outlineLevel="3">
      <c r="B244" s="136">
        <f>'1-Step 1-L-Year'!B244</f>
        <v>1112321</v>
      </c>
      <c r="C244" s="175" t="str">
        <f>'1-Step 1-L-Year'!C244</f>
        <v>Other personal effects</v>
      </c>
      <c r="D244" s="176"/>
      <c r="E244" s="122" t="str">
        <f t="shared" si="3"/>
        <v/>
      </c>
      <c r="F244" s="33"/>
      <c r="G244" s="123" t="e">
        <f>IF(ABS(Total_Discrepancy11)&lt;Threshhold1,'4-Step 4-2011'!E244,"")</f>
        <v>#VALUE!</v>
      </c>
    </row>
    <row r="245" spans="2:7" ht="12.75" customHeight="1" outlineLevel="2">
      <c r="B245" s="136">
        <f>'1-Step 1-L-Year'!B245</f>
        <v>111240</v>
      </c>
      <c r="C245" s="171" t="str">
        <f>'1-Step 1-L-Year'!C245</f>
        <v>SOCIAL PROTECTION</v>
      </c>
      <c r="D245" s="172"/>
      <c r="E245" s="122" t="str">
        <f t="shared" si="3"/>
        <v/>
      </c>
      <c r="F245" s="33"/>
      <c r="G245" s="123" t="e">
        <f>IF(ABS(Total_Discrepancy11)&lt;Threshhold1,'4-Step 4-2011'!E245,"")</f>
        <v>#VALUE!</v>
      </c>
    </row>
    <row r="246" spans="2:7" ht="12.75" customHeight="1" outlineLevel="3">
      <c r="B246" s="136">
        <f>'1-Step 1-L-Year'!B246</f>
        <v>111241</v>
      </c>
      <c r="C246" s="173" t="str">
        <f>'1-Step 1-L-Year'!C246</f>
        <v>Social protection</v>
      </c>
      <c r="D246" s="174"/>
      <c r="E246" s="122" t="str">
        <f t="shared" si="3"/>
        <v/>
      </c>
      <c r="F246" s="33"/>
      <c r="G246" s="123" t="e">
        <f>IF(ABS(Total_Discrepancy11)&lt;Threshhold1,'4-Step 4-2011'!E246,"")</f>
        <v>#VALUE!</v>
      </c>
    </row>
    <row r="247" spans="2:7" ht="12.75" customHeight="1" outlineLevel="3">
      <c r="B247" s="136">
        <f>'1-Step 1-L-Year'!B247</f>
        <v>1112411</v>
      </c>
      <c r="C247" s="175" t="str">
        <f>'1-Step 1-L-Year'!C247</f>
        <v>Social protection</v>
      </c>
      <c r="D247" s="176"/>
      <c r="E247" s="122" t="str">
        <f t="shared" si="3"/>
        <v/>
      </c>
      <c r="F247" s="33"/>
      <c r="G247" s="123" t="e">
        <f>IF(ABS(Total_Discrepancy11)&lt;Threshhold1,'4-Step 4-2011'!E247,"")</f>
        <v>#VALUE!</v>
      </c>
    </row>
    <row r="248" spans="2:7" ht="12.75" customHeight="1" outlineLevel="2">
      <c r="B248" s="136">
        <f>'1-Step 1-L-Year'!B248</f>
        <v>111250</v>
      </c>
      <c r="C248" s="171" t="str">
        <f>'1-Step 1-L-Year'!C248</f>
        <v>INSURANCE</v>
      </c>
      <c r="D248" s="172"/>
      <c r="E248" s="122" t="str">
        <f t="shared" si="3"/>
        <v/>
      </c>
      <c r="F248" s="33"/>
      <c r="G248" s="123" t="e">
        <f>IF(ABS(Total_Discrepancy11)&lt;Threshhold1,'4-Step 4-2011'!E248,"")</f>
        <v>#VALUE!</v>
      </c>
    </row>
    <row r="249" spans="2:7" ht="12.75" customHeight="1" outlineLevel="3">
      <c r="B249" s="136">
        <f>'1-Step 1-L-Year'!B249</f>
        <v>111251</v>
      </c>
      <c r="C249" s="173" t="str">
        <f>'1-Step 1-L-Year'!C249</f>
        <v>Insurance</v>
      </c>
      <c r="D249" s="174"/>
      <c r="E249" s="122" t="str">
        <f t="shared" si="3"/>
        <v/>
      </c>
      <c r="F249" s="33"/>
      <c r="G249" s="123" t="e">
        <f>IF(ABS(Total_Discrepancy11)&lt;Threshhold1,'4-Step 4-2011'!E249,"")</f>
        <v>#VALUE!</v>
      </c>
    </row>
    <row r="250" spans="2:7" ht="12.75" customHeight="1" outlineLevel="3">
      <c r="B250" s="136">
        <f>'1-Step 1-L-Year'!B250</f>
        <v>1112511</v>
      </c>
      <c r="C250" s="175" t="str">
        <f>'1-Step 1-L-Year'!C250</f>
        <v>Insurance</v>
      </c>
      <c r="D250" s="176"/>
      <c r="E250" s="122" t="str">
        <f t="shared" si="3"/>
        <v/>
      </c>
      <c r="F250" s="33"/>
      <c r="G250" s="123" t="e">
        <f>IF(ABS(Total_Discrepancy11)&lt;Threshhold1,'4-Step 4-2011'!E250,"")</f>
        <v>#VALUE!</v>
      </c>
    </row>
    <row r="251" spans="2:7" ht="12.75" customHeight="1" outlineLevel="2">
      <c r="B251" s="136">
        <f>'1-Step 1-L-Year'!B251</f>
        <v>111260</v>
      </c>
      <c r="C251" s="171" t="str">
        <f>'1-Step 1-L-Year'!C251</f>
        <v>FINANCIAL SERVICES</v>
      </c>
      <c r="D251" s="172"/>
      <c r="E251" s="122" t="str">
        <f t="shared" si="3"/>
        <v/>
      </c>
      <c r="F251" s="33"/>
      <c r="G251" s="123" t="e">
        <f>IF(ABS(Total_Discrepancy11)&lt;Threshhold1,'4-Step 4-2011'!E251,"")</f>
        <v>#VALUE!</v>
      </c>
    </row>
    <row r="252" spans="2:7" ht="12.75" customHeight="1" outlineLevel="3">
      <c r="B252" s="136">
        <f>'1-Step 1-L-Year'!B252</f>
        <v>111261</v>
      </c>
      <c r="C252" s="173" t="str">
        <f>'1-Step 1-L-Year'!C252</f>
        <v>Financial Intermediation Services Indirectly Measured (FISIM)</v>
      </c>
      <c r="D252" s="174"/>
      <c r="E252" s="122" t="str">
        <f t="shared" si="3"/>
        <v/>
      </c>
      <c r="F252" s="33"/>
      <c r="G252" s="123" t="e">
        <f>IF(ABS(Total_Discrepancy11)&lt;Threshhold1,'4-Step 4-2011'!E252,"")</f>
        <v>#VALUE!</v>
      </c>
    </row>
    <row r="253" spans="2:7" ht="12.75" customHeight="1" outlineLevel="3">
      <c r="B253" s="136">
        <f>'1-Step 1-L-Year'!B253</f>
        <v>1112611</v>
      </c>
      <c r="C253" s="175" t="str">
        <f>'1-Step 1-L-Year'!C253</f>
        <v>Financial Intermediation Services Indirectly Measured (FISIM)</v>
      </c>
      <c r="D253" s="176"/>
      <c r="E253" s="122" t="str">
        <f t="shared" si="3"/>
        <v/>
      </c>
      <c r="F253" s="33"/>
      <c r="G253" s="123" t="e">
        <f>IF(ABS(Total_Discrepancy11)&lt;Threshhold1,'4-Step 4-2011'!E253,"")</f>
        <v>#VALUE!</v>
      </c>
    </row>
    <row r="254" spans="2:7" ht="12.75" customHeight="1" outlineLevel="3">
      <c r="B254" s="136">
        <f>'1-Step 1-L-Year'!B254</f>
        <v>111262</v>
      </c>
      <c r="C254" s="173" t="str">
        <f>'1-Step 1-L-Year'!C254</f>
        <v>Other financial services</v>
      </c>
      <c r="D254" s="174"/>
      <c r="E254" s="122" t="str">
        <f t="shared" si="3"/>
        <v/>
      </c>
      <c r="F254" s="33"/>
      <c r="G254" s="123" t="e">
        <f>IF(ABS(Total_Discrepancy11)&lt;Threshhold1,'4-Step 4-2011'!E254,"")</f>
        <v>#VALUE!</v>
      </c>
    </row>
    <row r="255" spans="2:7" ht="12.75" customHeight="1" outlineLevel="3">
      <c r="B255" s="136">
        <f>'1-Step 1-L-Year'!B255</f>
        <v>1112621</v>
      </c>
      <c r="C255" s="175" t="str">
        <f>'1-Step 1-L-Year'!C255</f>
        <v>Other financial services</v>
      </c>
      <c r="D255" s="176"/>
      <c r="E255" s="122" t="str">
        <f t="shared" si="3"/>
        <v/>
      </c>
      <c r="F255" s="33"/>
      <c r="G255" s="123" t="e">
        <f>IF(ABS(Total_Discrepancy11)&lt;Threshhold1,'4-Step 4-2011'!E255,"")</f>
        <v>#VALUE!</v>
      </c>
    </row>
    <row r="256" spans="2:7" ht="12.75" customHeight="1" outlineLevel="2">
      <c r="B256" s="136">
        <f>'1-Step 1-L-Year'!B256</f>
        <v>111270</v>
      </c>
      <c r="C256" s="171" t="str">
        <f>'1-Step 1-L-Year'!C256</f>
        <v>OTHER SERVICES</v>
      </c>
      <c r="D256" s="172"/>
      <c r="E256" s="122" t="str">
        <f t="shared" si="3"/>
        <v/>
      </c>
      <c r="F256" s="33"/>
      <c r="G256" s="123" t="e">
        <f>IF(ABS(Total_Discrepancy11)&lt;Threshhold1,'4-Step 4-2011'!E256,"")</f>
        <v>#VALUE!</v>
      </c>
    </row>
    <row r="257" spans="2:7" ht="12.75" customHeight="1" outlineLevel="3">
      <c r="B257" s="136">
        <f>'1-Step 1-L-Year'!B257</f>
        <v>111271</v>
      </c>
      <c r="C257" s="173" t="str">
        <f>'1-Step 1-L-Year'!C257</f>
        <v>Other services n.e.c</v>
      </c>
      <c r="D257" s="174"/>
      <c r="E257" s="122" t="str">
        <f t="shared" si="3"/>
        <v/>
      </c>
      <c r="F257" s="33"/>
      <c r="G257" s="123" t="e">
        <f>IF(ABS(Total_Discrepancy11)&lt;Threshhold1,'4-Step 4-2011'!E257,"")</f>
        <v>#VALUE!</v>
      </c>
    </row>
    <row r="258" spans="2:7" ht="12.75" customHeight="1" outlineLevel="3">
      <c r="B258" s="136">
        <f>'1-Step 1-L-Year'!B258</f>
        <v>1112711</v>
      </c>
      <c r="C258" s="175" t="str">
        <f>'1-Step 1-L-Year'!C258</f>
        <v>Other services n.e.c</v>
      </c>
      <c r="D258" s="176"/>
      <c r="E258" s="122" t="str">
        <f t="shared" si="3"/>
        <v/>
      </c>
      <c r="F258" s="33"/>
      <c r="G258" s="123" t="e">
        <f>IF(ABS(Total_Discrepancy11)&lt;Threshhold1,'4-Step 4-2011'!E258,"")</f>
        <v>#VALUE!</v>
      </c>
    </row>
    <row r="259" spans="2:7" s="36" customFormat="1" ht="20.100000000000001" customHeight="1" outlineLevel="1">
      <c r="B259" s="136">
        <f>'1-Step 1-L-Year'!B259</f>
        <v>111300</v>
      </c>
      <c r="C259" s="169" t="str">
        <f>'1-Step 1-L-Year'!C259</f>
        <v>BALANCE OF EXPENDITURES OF RESIDENTS ABROAD AND EXPENDITURES OF NON-RESIDENTS IN THE ECONOMIC TERRITORY</v>
      </c>
      <c r="D259" s="170"/>
      <c r="E259" s="122" t="str">
        <f t="shared" si="3"/>
        <v/>
      </c>
      <c r="F259" s="33"/>
      <c r="G259" s="123" t="e">
        <f>IF(ABS(Total_Discrepancy11)&lt;Threshhold1,'4-Step 4-2011'!E259,"")</f>
        <v>#VALUE!</v>
      </c>
    </row>
    <row r="260" spans="2:7" ht="12.75" customHeight="1" outlineLevel="2">
      <c r="B260" s="136">
        <f>'1-Step 1-L-Year'!B260</f>
        <v>111310</v>
      </c>
      <c r="C260" s="171" t="str">
        <f>'1-Step 1-L-Year'!C260</f>
        <v>BALANCE OF EXPENDITURES OF RESIDENTS ABROAD AND EXPENDITURES OF NON-RESIDENTS IN THE ECONOMIC TERRITORY</v>
      </c>
      <c r="D260" s="172"/>
      <c r="E260" s="122" t="str">
        <f t="shared" si="3"/>
        <v/>
      </c>
      <c r="F260" s="33"/>
      <c r="G260" s="123" t="e">
        <f>IF(ABS(Total_Discrepancy11)&lt;Threshhold1,'4-Step 4-2011'!E260,"")</f>
        <v>#VALUE!</v>
      </c>
    </row>
    <row r="261" spans="2:7" ht="12.75" customHeight="1" outlineLevel="3">
      <c r="B261" s="136">
        <f>'1-Step 1-L-Year'!B261</f>
        <v>111311</v>
      </c>
      <c r="C261" s="173" t="str">
        <f>'1-Step 1-L-Year'!C261</f>
        <v>Balance of expenditures of residents abroad and expenditures of non-residents in the economic territory</v>
      </c>
      <c r="D261" s="174"/>
      <c r="E261" s="122" t="str">
        <f t="shared" si="3"/>
        <v/>
      </c>
      <c r="F261" s="33"/>
      <c r="G261" s="123" t="e">
        <f>IF(ABS(Total_Discrepancy11)&lt;Threshhold1,'4-Step 4-2011'!E261,"")</f>
        <v>#VALUE!</v>
      </c>
    </row>
    <row r="262" spans="2:7" ht="12.75" customHeight="1" outlineLevel="3">
      <c r="B262" s="136">
        <f>'1-Step 1-L-Year'!B262</f>
        <v>1113111</v>
      </c>
      <c r="C262" s="175" t="str">
        <f>'1-Step 1-L-Year'!C262</f>
        <v>Final consumption expenditure of resident households in the rest of the world</v>
      </c>
      <c r="D262" s="176"/>
      <c r="E262" s="122" t="str">
        <f t="shared" si="3"/>
        <v/>
      </c>
      <c r="F262" s="33"/>
      <c r="G262" s="123" t="e">
        <f>IF(ABS(Total_Discrepancy11)&lt;Threshhold1,'4-Step 4-2011'!E262,"")</f>
        <v>#VALUE!</v>
      </c>
    </row>
    <row r="263" spans="2:7" outlineLevel="3">
      <c r="B263" s="136">
        <f>'1-Step 1-L-Year'!B263</f>
        <v>1113112</v>
      </c>
      <c r="C263" s="175" t="str">
        <f>'1-Step 1-L-Year'!C263</f>
        <v>Final consumption expenditure of non-resident households in the economic territory</v>
      </c>
      <c r="D263" s="176"/>
      <c r="E263" s="122" t="str">
        <f t="shared" si="3"/>
        <v/>
      </c>
      <c r="F263" s="33"/>
      <c r="G263" s="123" t="e">
        <f>IF(ABS(Total_Discrepancy11)&lt;Threshhold1,'4-Step 4-2011'!E263,"")</f>
        <v>#VALUE!</v>
      </c>
    </row>
    <row r="264" spans="2:7" ht="19.5" customHeight="1" outlineLevel="1">
      <c r="B264" s="136">
        <f>'1-Step 1-L-Year'!B264</f>
        <v>120000</v>
      </c>
      <c r="C264" s="177" t="str">
        <f>'1-Step 1-L-Year'!C264</f>
        <v>INDIVIDUAL CONSUMPTION EXPENDITURE BY NPISHS</v>
      </c>
      <c r="D264" s="178"/>
      <c r="E264" s="122" t="str">
        <f t="shared" ref="E264:E328" si="4">IF(ISERROR(G264),"",G264)</f>
        <v/>
      </c>
      <c r="F264" s="33"/>
      <c r="G264" s="123" t="e">
        <f>IF(ABS(Total_Discrepancy11)&lt;Threshhold1,'4-Step 4-2011'!E264,"")</f>
        <v>#VALUE!</v>
      </c>
    </row>
    <row r="265" spans="2:7" s="36" customFormat="1" ht="20.100000000000001" customHeight="1" outlineLevel="1">
      <c r="B265" s="136">
        <f>'1-Step 1-L-Year'!B265</f>
        <v>120100</v>
      </c>
      <c r="C265" s="169" t="str">
        <f>'1-Step 1-L-Year'!C265</f>
        <v>INDIVIDUAL CONSUMPTION EXPENDITURE BY NPISHS</v>
      </c>
      <c r="D265" s="170"/>
      <c r="E265" s="122" t="str">
        <f t="shared" si="4"/>
        <v/>
      </c>
      <c r="F265" s="33"/>
      <c r="G265" s="123" t="e">
        <f>IF(ABS(Total_Discrepancy11)&lt;Threshhold1,'4-Step 4-2011'!E265,"")</f>
        <v>#VALUE!</v>
      </c>
    </row>
    <row r="266" spans="2:7" ht="12.75" customHeight="1" outlineLevel="2">
      <c r="B266" s="136">
        <f>'1-Step 1-L-Year'!B266</f>
        <v>120110</v>
      </c>
      <c r="C266" s="171" t="str">
        <f>'1-Step 1-L-Year'!C266</f>
        <v>INDIVIDUAL CONSUMPTION EXPENDITURE BY NPISHS</v>
      </c>
      <c r="D266" s="172"/>
      <c r="E266" s="122" t="str">
        <f t="shared" si="4"/>
        <v/>
      </c>
      <c r="F266" s="33"/>
      <c r="G266" s="123" t="e">
        <f>IF(ABS(Total_Discrepancy11)&lt;Threshhold1,'4-Step 4-2011'!E266,"")</f>
        <v>#VALUE!</v>
      </c>
    </row>
    <row r="267" spans="2:7" ht="12.75" customHeight="1" outlineLevel="2">
      <c r="B267" s="136">
        <f>'1-Step 1-L-Year'!B267</f>
        <v>120111</v>
      </c>
      <c r="C267" s="132" t="str">
        <f>'1-Step 1-L-Year'!C267</f>
        <v xml:space="preserve">Individual consumption expenditure by NPISHs </v>
      </c>
      <c r="D267" s="172"/>
      <c r="E267" s="122" t="str">
        <f t="shared" si="4"/>
        <v/>
      </c>
      <c r="F267" s="33"/>
      <c r="G267" s="123" t="e">
        <f>IF(ABS(Total_Discrepancy11)&lt;Threshhold1,'4-Step 4-2011'!E267,"")</f>
        <v>#VALUE!</v>
      </c>
    </row>
    <row r="268" spans="2:7" outlineLevel="3">
      <c r="B268" s="136">
        <f>'1-Step 1-L-Year'!B268</f>
        <v>1201111</v>
      </c>
      <c r="C268" s="175" t="str">
        <f>'1-Step 1-L-Year'!C268</f>
        <v xml:space="preserve">Individual consumption expenditure by NPISHs </v>
      </c>
      <c r="D268" s="176"/>
      <c r="E268" s="122" t="str">
        <f t="shared" si="4"/>
        <v/>
      </c>
      <c r="F268" s="33"/>
      <c r="G268" s="123" t="e">
        <f>IF(ABS(Total_Discrepancy11)&lt;Threshhold1,'4-Step 4-2011'!E268,"")</f>
        <v>#VALUE!</v>
      </c>
    </row>
    <row r="269" spans="2:7" ht="16.5" customHeight="1" outlineLevel="1">
      <c r="B269" s="136">
        <f>'1-Step 1-L-Year'!B269</f>
        <v>130000</v>
      </c>
      <c r="C269" s="177" t="str">
        <f>'1-Step 1-L-Year'!C269</f>
        <v>INDIVIDUAL CONSUMPTION EXPENDITURE BY GOVERNMENT</v>
      </c>
      <c r="D269" s="178"/>
      <c r="E269" s="122" t="str">
        <f t="shared" si="4"/>
        <v/>
      </c>
      <c r="F269" s="33"/>
      <c r="G269" s="123" t="e">
        <f>IF(ABS(Total_Discrepancy11)&lt;Threshhold1,'4-Step 4-2011'!E269,"")</f>
        <v>#VALUE!</v>
      </c>
    </row>
    <row r="270" spans="2:7" s="36" customFormat="1" ht="20.100000000000001" customHeight="1" outlineLevel="1">
      <c r="B270" s="136">
        <f>'1-Step 1-L-Year'!B270</f>
        <v>130100</v>
      </c>
      <c r="C270" s="169" t="str">
        <f>'1-Step 1-L-Year'!C270</f>
        <v>HOUSING</v>
      </c>
      <c r="D270" s="170"/>
      <c r="E270" s="122" t="str">
        <f t="shared" si="4"/>
        <v/>
      </c>
      <c r="F270" s="33"/>
      <c r="G270" s="123" t="e">
        <f>IF(ABS(Total_Discrepancy11)&lt;Threshhold1,'4-Step 4-2011'!E270,"")</f>
        <v>#VALUE!</v>
      </c>
    </row>
    <row r="271" spans="2:7" ht="12.75" customHeight="1" outlineLevel="2">
      <c r="B271" s="136">
        <f>'1-Step 1-L-Year'!B271</f>
        <v>130110</v>
      </c>
      <c r="C271" s="171" t="str">
        <f>'1-Step 1-L-Year'!C271</f>
        <v>HOUSING</v>
      </c>
      <c r="D271" s="172"/>
      <c r="E271" s="122" t="str">
        <f t="shared" si="4"/>
        <v/>
      </c>
      <c r="F271" s="33"/>
      <c r="G271" s="123" t="e">
        <f>IF(ABS(Total_Discrepancy11)&lt;Threshhold1,'4-Step 4-2011'!E271,"")</f>
        <v>#VALUE!</v>
      </c>
    </row>
    <row r="272" spans="2:7" outlineLevel="3">
      <c r="B272" s="136">
        <f>'1-Step 1-L-Year'!B272</f>
        <v>130111</v>
      </c>
      <c r="C272" s="132" t="str">
        <f>'1-Step 1-L-Year'!C272</f>
        <v>Housing</v>
      </c>
      <c r="D272" s="133"/>
      <c r="E272" s="122" t="str">
        <f t="shared" si="4"/>
        <v/>
      </c>
      <c r="F272" s="33"/>
      <c r="G272" s="123" t="e">
        <f>IF(ABS(Total_Discrepancy11)&lt;Threshhold1,'4-Step 4-2011'!E272,"")</f>
        <v>#VALUE!</v>
      </c>
    </row>
    <row r="273" spans="2:7" outlineLevel="3">
      <c r="B273" s="136">
        <f>'1-Step 1-L-Year'!B273</f>
        <v>1301111</v>
      </c>
      <c r="C273" s="175" t="str">
        <f>'1-Step 1-L-Year'!C273</f>
        <v>Housing</v>
      </c>
      <c r="D273" s="176"/>
      <c r="E273" s="122" t="str">
        <f t="shared" si="4"/>
        <v/>
      </c>
      <c r="F273" s="33"/>
      <c r="G273" s="123" t="e">
        <f>IF(ABS(Total_Discrepancy11)&lt;Threshhold1,'4-Step 4-2011'!E273,"")</f>
        <v>#VALUE!</v>
      </c>
    </row>
    <row r="274" spans="2:7" s="36" customFormat="1" ht="20.100000000000001" customHeight="1" outlineLevel="1">
      <c r="B274" s="136">
        <f>'1-Step 1-L-Year'!B274</f>
        <v>130200</v>
      </c>
      <c r="C274" s="169" t="str">
        <f>'1-Step 1-L-Year'!C274</f>
        <v>HEALTH</v>
      </c>
      <c r="D274" s="170"/>
      <c r="E274" s="122" t="str">
        <f t="shared" si="4"/>
        <v/>
      </c>
      <c r="F274" s="33"/>
      <c r="G274" s="123" t="e">
        <f>IF(ABS(Total_Discrepancy11)&lt;Threshhold1,'4-Step 4-2011'!E274,"")</f>
        <v>#VALUE!</v>
      </c>
    </row>
    <row r="275" spans="2:7" ht="12.75" customHeight="1" outlineLevel="2">
      <c r="B275" s="136">
        <f>'1-Step 1-L-Year'!B275</f>
        <v>130210</v>
      </c>
      <c r="C275" s="171" t="str">
        <f>'1-Step 1-L-Year'!C275</f>
        <v>HEALTH BENEFITS AND REIMBURSEMENTS</v>
      </c>
      <c r="D275" s="172"/>
      <c r="E275" s="122" t="str">
        <f t="shared" si="4"/>
        <v/>
      </c>
      <c r="F275" s="33"/>
      <c r="G275" s="123" t="e">
        <f>IF(ABS(Total_Discrepancy11)&lt;Threshhold1,'4-Step 4-2011'!E275,"")</f>
        <v>#VALUE!</v>
      </c>
    </row>
    <row r="276" spans="2:7" outlineLevel="3">
      <c r="B276" s="136">
        <f>'1-Step 1-L-Year'!B276</f>
        <v>130211</v>
      </c>
      <c r="C276" s="132" t="str">
        <f>'1-Step 1-L-Year'!C276</f>
        <v>Medical products, appliances and equipment</v>
      </c>
      <c r="D276" s="133"/>
      <c r="E276" s="122" t="str">
        <f t="shared" si="4"/>
        <v/>
      </c>
      <c r="F276" s="33"/>
      <c r="G276" s="123" t="e">
        <f>IF(ABS(Total_Discrepancy11)&lt;Threshhold1,'4-Step 4-2011'!E276,"")</f>
        <v>#VALUE!</v>
      </c>
    </row>
    <row r="277" spans="2:7" outlineLevel="3">
      <c r="B277" s="136">
        <f>'1-Step 1-L-Year'!B277</f>
        <v>1302111</v>
      </c>
      <c r="C277" s="175" t="str">
        <f>'1-Step 1-L-Year'!C277</f>
        <v>Pharmaceutical products</v>
      </c>
      <c r="D277" s="176"/>
      <c r="E277" s="122" t="str">
        <f t="shared" si="4"/>
        <v/>
      </c>
      <c r="F277" s="33"/>
      <c r="G277" s="123" t="e">
        <f>IF(ABS(Total_Discrepancy11)&lt;Threshhold1,'4-Step 4-2011'!E277,"")</f>
        <v>#VALUE!</v>
      </c>
    </row>
    <row r="278" spans="2:7" outlineLevel="3">
      <c r="B278" s="136">
        <f>'1-Step 1-L-Year'!B278</f>
        <v>1302112</v>
      </c>
      <c r="C278" s="175" t="str">
        <f>'1-Step 1-L-Year'!C278</f>
        <v>Other medical products</v>
      </c>
      <c r="D278" s="176"/>
      <c r="E278" s="122" t="str">
        <f t="shared" si="4"/>
        <v/>
      </c>
      <c r="F278" s="33"/>
      <c r="G278" s="123" t="e">
        <f>IF(ABS(Total_Discrepancy11)&lt;Threshhold1,'4-Step 4-2011'!E278,"")</f>
        <v>#VALUE!</v>
      </c>
    </row>
    <row r="279" spans="2:7" outlineLevel="3">
      <c r="B279" s="136">
        <f>'1-Step 1-L-Year'!B279</f>
        <v>1302113</v>
      </c>
      <c r="C279" s="175" t="str">
        <f>'1-Step 1-L-Year'!C279</f>
        <v>Therapeutic appliances and equipment</v>
      </c>
      <c r="D279" s="176"/>
      <c r="E279" s="122" t="str">
        <f t="shared" si="4"/>
        <v/>
      </c>
      <c r="F279" s="33"/>
      <c r="G279" s="123" t="e">
        <f>IF(ABS(Total_Discrepancy11)&lt;Threshhold1,'4-Step 4-2011'!E279,"")</f>
        <v>#VALUE!</v>
      </c>
    </row>
    <row r="280" spans="2:7" outlineLevel="3">
      <c r="B280" s="136">
        <f>'1-Step 1-L-Year'!B280</f>
        <v>130212</v>
      </c>
      <c r="C280" s="132" t="str">
        <f>'1-Step 1-L-Year'!C280</f>
        <v>Health services</v>
      </c>
      <c r="D280" s="133"/>
      <c r="E280" s="122" t="str">
        <f t="shared" si="4"/>
        <v/>
      </c>
      <c r="F280" s="33"/>
      <c r="G280" s="123" t="e">
        <f>IF(ABS(Total_Discrepancy11)&lt;Threshhold1,'4-Step 4-2011'!E280,"")</f>
        <v>#VALUE!</v>
      </c>
    </row>
    <row r="281" spans="2:7" outlineLevel="3">
      <c r="B281" s="136">
        <f>'1-Step 1-L-Year'!B281</f>
        <v>1302121</v>
      </c>
      <c r="C281" s="175" t="str">
        <f>'1-Step 1-L-Year'!C281</f>
        <v>Out-patient medical services</v>
      </c>
      <c r="D281" s="176"/>
      <c r="E281" s="122" t="str">
        <f t="shared" si="4"/>
        <v/>
      </c>
      <c r="F281" s="33"/>
      <c r="G281" s="123" t="e">
        <f>IF(ABS(Total_Discrepancy11)&lt;Threshhold1,'4-Step 4-2011'!E281,"")</f>
        <v>#VALUE!</v>
      </c>
    </row>
    <row r="282" spans="2:7" outlineLevel="3">
      <c r="B282" s="136">
        <f>'1-Step 1-L-Year'!B282</f>
        <v>1302122</v>
      </c>
      <c r="C282" s="175" t="str">
        <f>'1-Step 1-L-Year'!C282</f>
        <v>Out-patient dental services</v>
      </c>
      <c r="D282" s="176"/>
      <c r="E282" s="122" t="str">
        <f t="shared" si="4"/>
        <v/>
      </c>
      <c r="F282" s="33"/>
      <c r="G282" s="123" t="e">
        <f>IF(ABS(Total_Discrepancy11)&lt;Threshhold1,'4-Step 4-2011'!E282,"")</f>
        <v>#VALUE!</v>
      </c>
    </row>
    <row r="283" spans="2:7" outlineLevel="3">
      <c r="B283" s="136">
        <f>'1-Step 1-L-Year'!B283</f>
        <v>1302123</v>
      </c>
      <c r="C283" s="175" t="str">
        <f>'1-Step 1-L-Year'!C283</f>
        <v>Out-patient paramedical services</v>
      </c>
      <c r="D283" s="176"/>
      <c r="E283" s="122" t="str">
        <f t="shared" si="4"/>
        <v/>
      </c>
      <c r="F283" s="33"/>
      <c r="G283" s="123" t="e">
        <f>IF(ABS(Total_Discrepancy11)&lt;Threshhold1,'4-Step 4-2011'!E283,"")</f>
        <v>#VALUE!</v>
      </c>
    </row>
    <row r="284" spans="2:7" outlineLevel="3">
      <c r="B284" s="136">
        <f>'1-Step 1-L-Year'!B284</f>
        <v>1302124</v>
      </c>
      <c r="C284" s="175" t="str">
        <f>'1-Step 1-L-Year'!C284</f>
        <v xml:space="preserve">Hospital services </v>
      </c>
      <c r="D284" s="176"/>
      <c r="E284" s="122" t="str">
        <f t="shared" si="4"/>
        <v/>
      </c>
      <c r="F284" s="33"/>
      <c r="G284" s="123" t="e">
        <f>IF(ABS(Total_Discrepancy11)&lt;Threshhold1,'4-Step 4-2011'!E284,"")</f>
        <v>#VALUE!</v>
      </c>
    </row>
    <row r="285" spans="2:7" ht="12.75" customHeight="1" outlineLevel="2">
      <c r="B285" s="136">
        <f>'1-Step 1-L-Year'!B285</f>
        <v>130220</v>
      </c>
      <c r="C285" s="171" t="str">
        <f>'1-Step 1-L-Year'!C285</f>
        <v>PRODUCTION OF HEALTH SERVICES</v>
      </c>
      <c r="D285" s="172"/>
      <c r="E285" s="122" t="str">
        <f t="shared" si="4"/>
        <v/>
      </c>
      <c r="F285" s="33"/>
      <c r="G285" s="123" t="e">
        <f>IF(ABS(Total_Discrepancy11)&lt;Threshhold1,'4-Step 4-2011'!E285,"")</f>
        <v>#VALUE!</v>
      </c>
    </row>
    <row r="286" spans="2:7" outlineLevel="3">
      <c r="B286" s="136">
        <f>'1-Step 1-L-Year'!B286</f>
        <v>130221</v>
      </c>
      <c r="C286" s="132" t="str">
        <f>'1-Step 1-L-Year'!C286</f>
        <v xml:space="preserve">Compensation of employees </v>
      </c>
      <c r="D286" s="133"/>
      <c r="E286" s="122" t="str">
        <f t="shared" si="4"/>
        <v/>
      </c>
      <c r="F286" s="33"/>
      <c r="G286" s="123" t="e">
        <f>IF(ABS(Total_Discrepancy11)&lt;Threshhold1,'4-Step 4-2011'!E286,"")</f>
        <v>#VALUE!</v>
      </c>
    </row>
    <row r="287" spans="2:7" outlineLevel="3">
      <c r="B287" s="136">
        <f>'1-Step 1-L-Year'!B287</f>
        <v>1302211</v>
      </c>
      <c r="C287" s="175" t="str">
        <f>'1-Step 1-L-Year'!C287</f>
        <v>Compensation of employees</v>
      </c>
      <c r="D287" s="176"/>
      <c r="E287" s="122" t="str">
        <f t="shared" si="4"/>
        <v/>
      </c>
      <c r="F287" s="33"/>
      <c r="G287" s="123" t="e">
        <f>IF(ABS(Total_Discrepancy11)&lt;Threshhold1,'4-Step 4-2011'!E287,"")</f>
        <v>#VALUE!</v>
      </c>
    </row>
    <row r="288" spans="2:7" outlineLevel="3">
      <c r="B288" s="136">
        <f>'1-Step 1-L-Year'!B288</f>
        <v>130222</v>
      </c>
      <c r="C288" s="132" t="str">
        <f>'1-Step 1-L-Year'!C288</f>
        <v>Intermediate consumption</v>
      </c>
      <c r="D288" s="133"/>
      <c r="E288" s="122" t="str">
        <f t="shared" si="4"/>
        <v/>
      </c>
      <c r="F288" s="33"/>
      <c r="G288" s="123" t="e">
        <f>IF(ABS(Total_Discrepancy11)&lt;Threshhold1,'4-Step 4-2011'!E288,"")</f>
        <v>#VALUE!</v>
      </c>
    </row>
    <row r="289" spans="2:7" outlineLevel="3">
      <c r="B289" s="136">
        <f>'1-Step 1-L-Year'!B289</f>
        <v>1302221</v>
      </c>
      <c r="C289" s="175" t="str">
        <f>'1-Step 1-L-Year'!C289</f>
        <v>Intermediate consumption</v>
      </c>
      <c r="D289" s="176"/>
      <c r="E289" s="122" t="str">
        <f t="shared" si="4"/>
        <v/>
      </c>
      <c r="F289" s="33"/>
      <c r="G289" s="123" t="e">
        <f>IF(ABS(Total_Discrepancy11)&lt;Threshhold1,'4-Step 4-2011'!E289,"")</f>
        <v>#VALUE!</v>
      </c>
    </row>
    <row r="290" spans="2:7" outlineLevel="3">
      <c r="B290" s="136">
        <f>'1-Step 1-L-Year'!B290</f>
        <v>130223</v>
      </c>
      <c r="C290" s="132" t="str">
        <f>'1-Step 1-L-Year'!C290</f>
        <v>Gross operating surplus</v>
      </c>
      <c r="D290" s="133"/>
      <c r="E290" s="122" t="str">
        <f t="shared" si="4"/>
        <v/>
      </c>
      <c r="F290" s="33"/>
      <c r="G290" s="123" t="e">
        <f>IF(ABS(Total_Discrepancy11)&lt;Threshhold1,'4-Step 4-2011'!E290,"")</f>
        <v>#VALUE!</v>
      </c>
    </row>
    <row r="291" spans="2:7" outlineLevel="3">
      <c r="B291" s="136">
        <f>'1-Step 1-L-Year'!B291</f>
        <v>1302231</v>
      </c>
      <c r="C291" s="175" t="str">
        <f>'1-Step 1-L-Year'!C291</f>
        <v>Gross operating surplus</v>
      </c>
      <c r="D291" s="176"/>
      <c r="E291" s="122" t="str">
        <f t="shared" si="4"/>
        <v/>
      </c>
      <c r="F291" s="33"/>
      <c r="G291" s="123" t="e">
        <f>IF(ABS(Total_Discrepancy11)&lt;Threshhold1,'4-Step 4-2011'!E291,"")</f>
        <v>#VALUE!</v>
      </c>
    </row>
    <row r="292" spans="2:7" outlineLevel="3">
      <c r="B292" s="136">
        <f>'1-Step 1-L-Year'!B292</f>
        <v>130224</v>
      </c>
      <c r="C292" s="132" t="str">
        <f>'1-Step 1-L-Year'!C292</f>
        <v>Net taxes on production</v>
      </c>
      <c r="D292" s="133"/>
      <c r="E292" s="122" t="str">
        <f t="shared" si="4"/>
        <v/>
      </c>
      <c r="F292" s="33"/>
      <c r="G292" s="123" t="e">
        <f>IF(ABS(Total_Discrepancy11)&lt;Threshhold1,'4-Step 4-2011'!E292,"")</f>
        <v>#VALUE!</v>
      </c>
    </row>
    <row r="293" spans="2:7" outlineLevel="3">
      <c r="B293" s="136">
        <f>'1-Step 1-L-Year'!B293</f>
        <v>1302241</v>
      </c>
      <c r="C293" s="175" t="str">
        <f>'1-Step 1-L-Year'!C293</f>
        <v>Net taxes on production</v>
      </c>
      <c r="D293" s="176"/>
      <c r="E293" s="122" t="str">
        <f t="shared" si="4"/>
        <v/>
      </c>
      <c r="F293" s="33"/>
      <c r="G293" s="123" t="e">
        <f>IF(ABS(Total_Discrepancy11)&lt;Threshhold1,'4-Step 4-2011'!E293,"")</f>
        <v>#VALUE!</v>
      </c>
    </row>
    <row r="294" spans="2:7" outlineLevel="3">
      <c r="B294" s="136">
        <f>'1-Step 1-L-Year'!B294</f>
        <v>130225</v>
      </c>
      <c r="C294" s="132" t="str">
        <f>'1-Step 1-L-Year'!C294</f>
        <v>Receipts from sales</v>
      </c>
      <c r="D294" s="133"/>
      <c r="E294" s="122" t="str">
        <f t="shared" si="4"/>
        <v/>
      </c>
      <c r="F294" s="33"/>
      <c r="G294" s="123" t="e">
        <f>IF(ABS(Total_Discrepancy11)&lt;Threshhold1,'4-Step 4-2011'!E294,"")</f>
        <v>#VALUE!</v>
      </c>
    </row>
    <row r="295" spans="2:7" outlineLevel="3">
      <c r="B295" s="136">
        <f>'1-Step 1-L-Year'!B295</f>
        <v>1302251</v>
      </c>
      <c r="C295" s="175" t="str">
        <f>'1-Step 1-L-Year'!C295</f>
        <v>Receipts from sales</v>
      </c>
      <c r="D295" s="176"/>
      <c r="E295" s="122" t="str">
        <f t="shared" si="4"/>
        <v/>
      </c>
      <c r="F295" s="33"/>
      <c r="G295" s="123" t="e">
        <f>IF(ABS(Total_Discrepancy11)&lt;Threshhold1,'4-Step 4-2011'!E295,"")</f>
        <v>#VALUE!</v>
      </c>
    </row>
    <row r="296" spans="2:7" s="36" customFormat="1" ht="20.100000000000001" customHeight="1" outlineLevel="1">
      <c r="B296" s="136">
        <f>'1-Step 1-L-Year'!B296</f>
        <v>130300</v>
      </c>
      <c r="C296" s="157" t="str">
        <f>'1-Step 1-L-Year'!C296</f>
        <v>RECREATION AND CULTURE</v>
      </c>
      <c r="D296" s="158"/>
      <c r="E296" s="122" t="str">
        <f t="shared" si="4"/>
        <v/>
      </c>
      <c r="F296" s="33"/>
      <c r="G296" s="123" t="e">
        <f>IF(ABS(Total_Discrepancy11)&lt;Threshhold1,'4-Step 4-2011'!E296,"")</f>
        <v>#VALUE!</v>
      </c>
    </row>
    <row r="297" spans="2:7" ht="12.75" customHeight="1" outlineLevel="2">
      <c r="B297" s="136">
        <f>'1-Step 1-L-Year'!B297</f>
        <v>130310</v>
      </c>
      <c r="C297" s="130" t="str">
        <f>'1-Step 1-L-Year'!C297</f>
        <v>RECREATION AND CULTURE</v>
      </c>
      <c r="D297" s="131"/>
      <c r="E297" s="122" t="str">
        <f t="shared" si="4"/>
        <v/>
      </c>
      <c r="F297" s="33"/>
      <c r="G297" s="123" t="e">
        <f>IF(ABS(Total_Discrepancy11)&lt;Threshhold1,'4-Step 4-2011'!E297,"")</f>
        <v>#VALUE!</v>
      </c>
    </row>
    <row r="298" spans="2:7" outlineLevel="3">
      <c r="B298" s="136">
        <f>'1-Step 1-L-Year'!B298</f>
        <v>130311</v>
      </c>
      <c r="C298" s="132" t="str">
        <f>'1-Step 1-L-Year'!C298</f>
        <v xml:space="preserve">Recreation and culture </v>
      </c>
      <c r="D298" s="133"/>
      <c r="E298" s="122" t="str">
        <f t="shared" si="4"/>
        <v/>
      </c>
      <c r="F298" s="33"/>
      <c r="G298" s="123" t="e">
        <f>IF(ABS(Total_Discrepancy11)&lt;Threshhold1,'4-Step 4-2011'!E298,"")</f>
        <v>#VALUE!</v>
      </c>
    </row>
    <row r="299" spans="2:7" outlineLevel="3">
      <c r="B299" s="136">
        <f>'1-Step 1-L-Year'!B299</f>
        <v>1303111</v>
      </c>
      <c r="C299" s="175" t="str">
        <f>'1-Step 1-L-Year'!C299</f>
        <v>Recreation and culture</v>
      </c>
      <c r="D299" s="176"/>
      <c r="E299" s="122" t="str">
        <f t="shared" si="4"/>
        <v/>
      </c>
      <c r="F299" s="33"/>
      <c r="G299" s="123" t="e">
        <f>IF(ABS(Total_Discrepancy11)&lt;Threshhold1,'4-Step 4-2011'!E299,"")</f>
        <v>#VALUE!</v>
      </c>
    </row>
    <row r="300" spans="2:7" s="36" customFormat="1" ht="20.100000000000001" customHeight="1" outlineLevel="1">
      <c r="B300" s="136">
        <f>'1-Step 1-L-Year'!B300</f>
        <v>130400</v>
      </c>
      <c r="C300" s="157" t="str">
        <f>'1-Step 1-L-Year'!C300</f>
        <v>EDUCATION</v>
      </c>
      <c r="D300" s="158"/>
      <c r="E300" s="122" t="str">
        <f t="shared" si="4"/>
        <v/>
      </c>
      <c r="F300" s="33"/>
      <c r="G300" s="123" t="e">
        <f>IF(ABS(Total_Discrepancy11)&lt;Threshhold1,'4-Step 4-2011'!E300,"")</f>
        <v>#VALUE!</v>
      </c>
    </row>
    <row r="301" spans="2:7" ht="12.75" customHeight="1" outlineLevel="2">
      <c r="B301" s="136">
        <f>'1-Step 1-L-Year'!B301</f>
        <v>130410</v>
      </c>
      <c r="C301" s="130" t="str">
        <f>'1-Step 1-L-Year'!C301</f>
        <v>EDUCATION BENEFITS AND REIMBURSEMENTS</v>
      </c>
      <c r="D301" s="131"/>
      <c r="E301" s="122" t="str">
        <f t="shared" si="4"/>
        <v/>
      </c>
      <c r="F301" s="33"/>
      <c r="G301" s="123" t="e">
        <f>IF(ABS(Total_Discrepancy11)&lt;Threshhold1,'4-Step 4-2011'!E301,"")</f>
        <v>#VALUE!</v>
      </c>
    </row>
    <row r="302" spans="2:7" outlineLevel="3">
      <c r="B302" s="136">
        <f>'1-Step 1-L-Year'!B302</f>
        <v>130411</v>
      </c>
      <c r="C302" s="132" t="str">
        <f>'1-Step 1-L-Year'!C302</f>
        <v>Education benefits and reimbursements</v>
      </c>
      <c r="D302" s="133"/>
      <c r="E302" s="122" t="str">
        <f t="shared" si="4"/>
        <v/>
      </c>
      <c r="F302" s="33"/>
      <c r="G302" s="123" t="e">
        <f>IF(ABS(Total_Discrepancy11)&lt;Threshhold1,'4-Step 4-2011'!E302,"")</f>
        <v>#VALUE!</v>
      </c>
    </row>
    <row r="303" spans="2:7" outlineLevel="3">
      <c r="B303" s="136">
        <f>'1-Step 1-L-Year'!B303</f>
        <v>1304111</v>
      </c>
      <c r="C303" s="175" t="str">
        <f>'1-Step 1-L-Year'!C303</f>
        <v>Education benefits and reimbursements</v>
      </c>
      <c r="D303" s="176"/>
      <c r="E303" s="122" t="str">
        <f t="shared" si="4"/>
        <v/>
      </c>
      <c r="F303" s="33"/>
      <c r="G303" s="123" t="e">
        <f>IF(ABS(Total_Discrepancy11)&lt;Threshhold1,'4-Step 4-2011'!E303,"")</f>
        <v>#VALUE!</v>
      </c>
    </row>
    <row r="304" spans="2:7" ht="12.75" customHeight="1" outlineLevel="2">
      <c r="B304" s="136">
        <f>'1-Step 1-L-Year'!B304</f>
        <v>130420</v>
      </c>
      <c r="C304" s="130" t="str">
        <f>'1-Step 1-L-Year'!C304</f>
        <v>PRODUCTION OF EDUCATION SERVICES</v>
      </c>
      <c r="D304" s="131"/>
      <c r="E304" s="122" t="str">
        <f t="shared" si="4"/>
        <v/>
      </c>
      <c r="F304" s="33"/>
      <c r="G304" s="123" t="e">
        <f>IF(ABS(Total_Discrepancy11)&lt;Threshhold1,'4-Step 4-2011'!E304,"")</f>
        <v>#VALUE!</v>
      </c>
    </row>
    <row r="305" spans="2:7" outlineLevel="3">
      <c r="B305" s="136">
        <f>'1-Step 1-L-Year'!B305</f>
        <v>130421</v>
      </c>
      <c r="C305" s="132" t="str">
        <f>'1-Step 1-L-Year'!C305</f>
        <v xml:space="preserve">Compensation of employees </v>
      </c>
      <c r="D305" s="133"/>
      <c r="E305" s="122" t="str">
        <f t="shared" si="4"/>
        <v/>
      </c>
      <c r="F305" s="33"/>
      <c r="G305" s="123" t="e">
        <f>IF(ABS(Total_Discrepancy11)&lt;Threshhold1,'4-Step 4-2011'!E305,"")</f>
        <v>#VALUE!</v>
      </c>
    </row>
    <row r="306" spans="2:7" outlineLevel="3">
      <c r="B306" s="136">
        <f>'1-Step 1-L-Year'!B306</f>
        <v>1304211</v>
      </c>
      <c r="C306" s="175" t="str">
        <f>'1-Step 1-L-Year'!C306</f>
        <v>Compensation of employees</v>
      </c>
      <c r="D306" s="176"/>
      <c r="E306" s="122" t="str">
        <f t="shared" si="4"/>
        <v/>
      </c>
      <c r="F306" s="33"/>
      <c r="G306" s="123" t="e">
        <f>IF(ABS(Total_Discrepancy11)&lt;Threshhold1,'4-Step 4-2011'!E306,"")</f>
        <v>#VALUE!</v>
      </c>
    </row>
    <row r="307" spans="2:7" outlineLevel="3">
      <c r="B307" s="136">
        <f>'1-Step 1-L-Year'!B307</f>
        <v>130422</v>
      </c>
      <c r="C307" s="132" t="str">
        <f>'1-Step 1-L-Year'!C307</f>
        <v>Intermediate consumption</v>
      </c>
      <c r="D307" s="133"/>
      <c r="E307" s="122" t="str">
        <f t="shared" si="4"/>
        <v/>
      </c>
      <c r="F307" s="33"/>
      <c r="G307" s="123" t="e">
        <f>IF(ABS(Total_Discrepancy11)&lt;Threshhold1,'4-Step 4-2011'!E307,"")</f>
        <v>#VALUE!</v>
      </c>
    </row>
    <row r="308" spans="2:7" outlineLevel="3">
      <c r="B308" s="136">
        <f>'1-Step 1-L-Year'!B308</f>
        <v>1304221</v>
      </c>
      <c r="C308" s="175" t="str">
        <f>'1-Step 1-L-Year'!C308</f>
        <v>Intermediate consumption</v>
      </c>
      <c r="D308" s="176"/>
      <c r="E308" s="122" t="str">
        <f t="shared" si="4"/>
        <v/>
      </c>
      <c r="F308" s="33"/>
      <c r="G308" s="123" t="e">
        <f>IF(ABS(Total_Discrepancy11)&lt;Threshhold1,'4-Step 4-2011'!E308,"")</f>
        <v>#VALUE!</v>
      </c>
    </row>
    <row r="309" spans="2:7" outlineLevel="3">
      <c r="B309" s="136">
        <f>'1-Step 1-L-Year'!B309</f>
        <v>130423</v>
      </c>
      <c r="C309" s="132" t="str">
        <f>'1-Step 1-L-Year'!C309</f>
        <v>Gross operating surplus</v>
      </c>
      <c r="D309" s="133"/>
      <c r="E309" s="122" t="str">
        <f t="shared" si="4"/>
        <v/>
      </c>
      <c r="F309" s="33"/>
      <c r="G309" s="123" t="e">
        <f>IF(ABS(Total_Discrepancy11)&lt;Threshhold1,'4-Step 4-2011'!E309,"")</f>
        <v>#VALUE!</v>
      </c>
    </row>
    <row r="310" spans="2:7" outlineLevel="3">
      <c r="B310" s="136">
        <f>'1-Step 1-L-Year'!B310</f>
        <v>1304231</v>
      </c>
      <c r="C310" s="175" t="str">
        <f>'1-Step 1-L-Year'!C310</f>
        <v>Gross operating surplus</v>
      </c>
      <c r="D310" s="176"/>
      <c r="E310" s="122" t="str">
        <f t="shared" si="4"/>
        <v/>
      </c>
      <c r="F310" s="33"/>
      <c r="G310" s="123" t="e">
        <f>IF(ABS(Total_Discrepancy11)&lt;Threshhold1,'4-Step 4-2011'!E310,"")</f>
        <v>#VALUE!</v>
      </c>
    </row>
    <row r="311" spans="2:7" outlineLevel="3">
      <c r="B311" s="136">
        <f>'1-Step 1-L-Year'!B311</f>
        <v>130424</v>
      </c>
      <c r="C311" s="132" t="str">
        <f>'1-Step 1-L-Year'!C311</f>
        <v>Net taxes on production</v>
      </c>
      <c r="D311" s="133"/>
      <c r="E311" s="122" t="str">
        <f t="shared" si="4"/>
        <v/>
      </c>
      <c r="F311" s="33"/>
      <c r="G311" s="123" t="e">
        <f>IF(ABS(Total_Discrepancy11)&lt;Threshhold1,'4-Step 4-2011'!E311,"")</f>
        <v>#VALUE!</v>
      </c>
    </row>
    <row r="312" spans="2:7" outlineLevel="3">
      <c r="B312" s="136">
        <f>'1-Step 1-L-Year'!B312</f>
        <v>1304241</v>
      </c>
      <c r="C312" s="175" t="str">
        <f>'1-Step 1-L-Year'!C312</f>
        <v>Net taxes on production</v>
      </c>
      <c r="D312" s="176"/>
      <c r="E312" s="122" t="str">
        <f t="shared" si="4"/>
        <v/>
      </c>
      <c r="F312" s="33"/>
      <c r="G312" s="123" t="e">
        <f>IF(ABS(Total_Discrepancy11)&lt;Threshhold1,'4-Step 4-2011'!E312,"")</f>
        <v>#VALUE!</v>
      </c>
    </row>
    <row r="313" spans="2:7" outlineLevel="3">
      <c r="B313" s="136">
        <f>'1-Step 1-L-Year'!B313</f>
        <v>130425</v>
      </c>
      <c r="C313" s="132" t="str">
        <f>'1-Step 1-L-Year'!C313</f>
        <v>Receipts from sales</v>
      </c>
      <c r="D313" s="133"/>
      <c r="E313" s="122" t="str">
        <f t="shared" si="4"/>
        <v/>
      </c>
      <c r="F313" s="33"/>
      <c r="G313" s="123" t="e">
        <f>IF(ABS(Total_Discrepancy11)&lt;Threshhold1,'4-Step 4-2011'!E313,"")</f>
        <v>#VALUE!</v>
      </c>
    </row>
    <row r="314" spans="2:7" outlineLevel="3">
      <c r="B314" s="136">
        <f>'1-Step 1-L-Year'!B314</f>
        <v>1304251</v>
      </c>
      <c r="C314" s="175" t="str">
        <f>'1-Step 1-L-Year'!C314</f>
        <v>Receipt from sales</v>
      </c>
      <c r="D314" s="176"/>
      <c r="E314" s="122" t="str">
        <f t="shared" si="4"/>
        <v/>
      </c>
      <c r="F314" s="33"/>
      <c r="G314" s="123" t="e">
        <f>IF(ABS(Total_Discrepancy11)&lt;Threshhold1,'4-Step 4-2011'!E314,"")</f>
        <v>#VALUE!</v>
      </c>
    </row>
    <row r="315" spans="2:7" s="36" customFormat="1" ht="20.100000000000001" customHeight="1" outlineLevel="1">
      <c r="B315" s="136">
        <f>'1-Step 1-L-Year'!B315</f>
        <v>130500</v>
      </c>
      <c r="C315" s="179" t="str">
        <f>'1-Step 1-L-Year'!C315</f>
        <v>SOCIAL PROTECTION</v>
      </c>
      <c r="D315" s="180"/>
      <c r="E315" s="122" t="str">
        <f t="shared" si="4"/>
        <v/>
      </c>
      <c r="F315" s="33"/>
      <c r="G315" s="123" t="e">
        <f>IF(ABS(Total_Discrepancy11)&lt;Threshhold1,'4-Step 4-2011'!E315,"")</f>
        <v>#VALUE!</v>
      </c>
    </row>
    <row r="316" spans="2:7" ht="12.75" customHeight="1" outlineLevel="2">
      <c r="B316" s="136">
        <f>'1-Step 1-L-Year'!B316</f>
        <v>130510</v>
      </c>
      <c r="C316" s="130" t="str">
        <f>'1-Step 1-L-Year'!C316</f>
        <v>SOCIAL PROTECTION</v>
      </c>
      <c r="D316" s="131"/>
      <c r="E316" s="122" t="str">
        <f t="shared" si="4"/>
        <v/>
      </c>
      <c r="F316" s="33"/>
      <c r="G316" s="123" t="e">
        <f>IF(ABS(Total_Discrepancy11)&lt;Threshhold1,'4-Step 4-2011'!E316,"")</f>
        <v>#VALUE!</v>
      </c>
    </row>
    <row r="317" spans="2:7" outlineLevel="3">
      <c r="B317" s="136">
        <f>'1-Step 1-L-Year'!B317</f>
        <v>130511</v>
      </c>
      <c r="C317" s="132" t="str">
        <f>'1-Step 1-L-Year'!C317</f>
        <v xml:space="preserve">Social protection </v>
      </c>
      <c r="D317" s="133"/>
      <c r="E317" s="122" t="str">
        <f t="shared" si="4"/>
        <v/>
      </c>
      <c r="F317" s="33"/>
      <c r="G317" s="123" t="e">
        <f>IF(ABS(Total_Discrepancy11)&lt;Threshhold1,'4-Step 4-2011'!E317,"")</f>
        <v>#VALUE!</v>
      </c>
    </row>
    <row r="318" spans="2:7" outlineLevel="3">
      <c r="B318" s="136">
        <f>'1-Step 1-L-Year'!B318</f>
        <v>1305111</v>
      </c>
      <c r="C318" s="175" t="str">
        <f>'1-Step 1-L-Year'!C318</f>
        <v>Social protection</v>
      </c>
      <c r="D318" s="176"/>
      <c r="E318" s="122" t="str">
        <f t="shared" si="4"/>
        <v/>
      </c>
      <c r="F318" s="33"/>
      <c r="G318" s="123" t="e">
        <f>IF(ABS(Total_Discrepancy11)&lt;Threshhold1,'4-Step 4-2011'!E318,"")</f>
        <v>#VALUE!</v>
      </c>
    </row>
    <row r="319" spans="2:7" ht="27" customHeight="1" outlineLevel="2">
      <c r="B319" s="136">
        <f>'1-Step 1-L-Year'!B319</f>
        <v>140000</v>
      </c>
      <c r="C319" s="120" t="str">
        <f>'1-Step 1-L-Year'!C319</f>
        <v>COLLECTIVE CONSUMPTION EXPENDITURE BY GOVERNMENT</v>
      </c>
      <c r="D319" s="121"/>
      <c r="E319" s="122" t="str">
        <f t="shared" si="4"/>
        <v/>
      </c>
      <c r="F319" s="33"/>
      <c r="G319" s="123" t="e">
        <f>IF(ABS(Total_Discrepancy11)&lt;Threshhold1,'4-Step 4-2011'!E319,"")</f>
        <v>#VALUE!</v>
      </c>
    </row>
    <row r="320" spans="2:7" s="36" customFormat="1" ht="20.100000000000001" customHeight="1" outlineLevel="2">
      <c r="B320" s="136">
        <f>'1-Step 1-L-Year'!B320</f>
        <v>140100</v>
      </c>
      <c r="C320" s="157" t="str">
        <f>'1-Step 1-L-Year'!C320</f>
        <v>COLLECTIVE SERVICES</v>
      </c>
      <c r="D320" s="158"/>
      <c r="E320" s="122" t="str">
        <f t="shared" si="4"/>
        <v/>
      </c>
      <c r="F320" s="33"/>
      <c r="G320" s="123" t="e">
        <f>IF(ABS(Total_Discrepancy11)&lt;Threshhold1,'4-Step 4-2011'!E320,"")</f>
        <v>#VALUE!</v>
      </c>
    </row>
    <row r="321" spans="2:7" ht="12.75" customHeight="1" outlineLevel="2">
      <c r="B321" s="136">
        <f>'1-Step 1-L-Year'!B321</f>
        <v>140110</v>
      </c>
      <c r="C321" s="130" t="str">
        <f>'1-Step 1-L-Year'!C321</f>
        <v>COLLECTIVE SERVICES</v>
      </c>
      <c r="D321" s="131"/>
      <c r="E321" s="122" t="str">
        <f t="shared" si="4"/>
        <v/>
      </c>
      <c r="F321" s="33"/>
      <c r="G321" s="123" t="e">
        <f>IF(ABS(Total_Discrepancy11)&lt;Threshhold1,'4-Step 4-2011'!E321,"")</f>
        <v>#VALUE!</v>
      </c>
    </row>
    <row r="322" spans="2:7" outlineLevel="3">
      <c r="B322" s="136">
        <f>'1-Step 1-L-Year'!B322</f>
        <v>140111</v>
      </c>
      <c r="C322" s="132" t="str">
        <f>'1-Step 1-L-Year'!C322</f>
        <v>Compensation of employees</v>
      </c>
      <c r="D322" s="133"/>
      <c r="E322" s="122" t="str">
        <f t="shared" si="4"/>
        <v/>
      </c>
      <c r="F322" s="33"/>
      <c r="G322" s="123" t="e">
        <f>IF(ABS(Total_Discrepancy11)&lt;Threshhold1,'4-Step 4-2011'!E322,"")</f>
        <v>#VALUE!</v>
      </c>
    </row>
    <row r="323" spans="2:7" outlineLevel="3">
      <c r="B323" s="136">
        <f>'1-Step 1-L-Year'!B323</f>
        <v>1401111</v>
      </c>
      <c r="C323" s="175" t="str">
        <f>'1-Step 1-L-Year'!C323</f>
        <v>Compensation of employees</v>
      </c>
      <c r="D323" s="176"/>
      <c r="E323" s="122" t="str">
        <f t="shared" si="4"/>
        <v/>
      </c>
      <c r="F323" s="33"/>
      <c r="G323" s="123" t="e">
        <f>IF(ABS(Total_Discrepancy11)&lt;Threshhold1,'4-Step 4-2011'!E323,"")</f>
        <v>#VALUE!</v>
      </c>
    </row>
    <row r="324" spans="2:7" outlineLevel="3">
      <c r="B324" s="136">
        <f>'1-Step 1-L-Year'!B324</f>
        <v>140112</v>
      </c>
      <c r="C324" s="132" t="str">
        <f>'1-Step 1-L-Year'!C324</f>
        <v>Intermediate consumption</v>
      </c>
      <c r="D324" s="133"/>
      <c r="E324" s="122" t="str">
        <f t="shared" si="4"/>
        <v/>
      </c>
      <c r="F324" s="33"/>
      <c r="G324" s="123" t="e">
        <f>IF(ABS(Total_Discrepancy11)&lt;Threshhold1,'4-Step 4-2011'!E324,"")</f>
        <v>#VALUE!</v>
      </c>
    </row>
    <row r="325" spans="2:7" outlineLevel="3">
      <c r="B325" s="136">
        <f>'1-Step 1-L-Year'!B325</f>
        <v>1401121</v>
      </c>
      <c r="C325" s="175" t="str">
        <f>'1-Step 1-L-Year'!C325</f>
        <v>Intermediate consumption</v>
      </c>
      <c r="D325" s="176"/>
      <c r="E325" s="122" t="str">
        <f t="shared" si="4"/>
        <v/>
      </c>
      <c r="F325" s="33"/>
      <c r="G325" s="123" t="e">
        <f>IF(ABS(Total_Discrepancy11)&lt;Threshhold1,'4-Step 4-2011'!E325,"")</f>
        <v>#VALUE!</v>
      </c>
    </row>
    <row r="326" spans="2:7" outlineLevel="3">
      <c r="B326" s="136">
        <f>'1-Step 1-L-Year'!B326</f>
        <v>140113</v>
      </c>
      <c r="C326" s="132" t="str">
        <f>'1-Step 1-L-Year'!C326</f>
        <v>Gross operating surplus</v>
      </c>
      <c r="D326" s="133"/>
      <c r="E326" s="122" t="str">
        <f t="shared" si="4"/>
        <v/>
      </c>
      <c r="F326" s="33"/>
      <c r="G326" s="123" t="e">
        <f>IF(ABS(Total_Discrepancy11)&lt;Threshhold1,'4-Step 4-2011'!E326,"")</f>
        <v>#VALUE!</v>
      </c>
    </row>
    <row r="327" spans="2:7" outlineLevel="3">
      <c r="B327" s="136">
        <f>'1-Step 1-L-Year'!B327</f>
        <v>1401131</v>
      </c>
      <c r="C327" s="134" t="str">
        <f>'1-Step 1-L-Year'!C327</f>
        <v>Gross operating surplus</v>
      </c>
      <c r="D327" s="135"/>
      <c r="E327" s="122" t="str">
        <f t="shared" si="4"/>
        <v/>
      </c>
      <c r="F327" s="33"/>
      <c r="G327" s="123" t="e">
        <f>IF(ABS(Total_Discrepancy11)&lt;Threshhold1,'4-Step 4-2011'!E327,"")</f>
        <v>#VALUE!</v>
      </c>
    </row>
    <row r="328" spans="2:7" outlineLevel="3">
      <c r="B328" s="136">
        <f>'1-Step 1-L-Year'!B328</f>
        <v>140114</v>
      </c>
      <c r="C328" s="132" t="str">
        <f>'1-Step 1-L-Year'!C328</f>
        <v>Net taxes on production</v>
      </c>
      <c r="D328" s="133"/>
      <c r="E328" s="122" t="str">
        <f t="shared" si="4"/>
        <v/>
      </c>
      <c r="F328" s="33"/>
      <c r="G328" s="123" t="e">
        <f>IF(ABS(Total_Discrepancy11)&lt;Threshhold1,'4-Step 4-2011'!E328,"")</f>
        <v>#VALUE!</v>
      </c>
    </row>
    <row r="329" spans="2:7" outlineLevel="3">
      <c r="B329" s="136">
        <f>'1-Step 1-L-Year'!B329</f>
        <v>1401141</v>
      </c>
      <c r="C329" s="175" t="str">
        <f>'1-Step 1-L-Year'!C329</f>
        <v>Net taxes on production</v>
      </c>
      <c r="D329" s="176"/>
      <c r="E329" s="122" t="str">
        <f t="shared" ref="E329:E381" si="5">IF(ISERROR(G329),"",G329)</f>
        <v/>
      </c>
      <c r="F329" s="33"/>
      <c r="G329" s="123" t="e">
        <f>IF(ABS(Total_Discrepancy11)&lt;Threshhold1,'4-Step 4-2011'!E329,"")</f>
        <v>#VALUE!</v>
      </c>
    </row>
    <row r="330" spans="2:7" outlineLevel="3">
      <c r="B330" s="136">
        <f>'1-Step 1-L-Year'!B330</f>
        <v>140115</v>
      </c>
      <c r="C330" s="132" t="str">
        <f>'1-Step 1-L-Year'!C330</f>
        <v>Receipts from sales</v>
      </c>
      <c r="D330" s="133"/>
      <c r="E330" s="122" t="str">
        <f t="shared" si="5"/>
        <v/>
      </c>
      <c r="F330" s="33"/>
      <c r="G330" s="123" t="e">
        <f>IF(ABS(Total_Discrepancy11)&lt;Threshhold1,'4-Step 4-2011'!E330,"")</f>
        <v>#VALUE!</v>
      </c>
    </row>
    <row r="331" spans="2:7" outlineLevel="3">
      <c r="B331" s="136">
        <f>'1-Step 1-L-Year'!B331</f>
        <v>1401151</v>
      </c>
      <c r="C331" s="175" t="str">
        <f>'1-Step 1-L-Year'!C331</f>
        <v>Receipts from sales</v>
      </c>
      <c r="D331" s="176"/>
      <c r="E331" s="122" t="str">
        <f t="shared" si="5"/>
        <v/>
      </c>
      <c r="F331" s="33"/>
      <c r="G331" s="123" t="e">
        <f>IF(ABS(Total_Discrepancy11)&lt;Threshhold1,'4-Step 4-2011'!E331,"")</f>
        <v>#VALUE!</v>
      </c>
    </row>
    <row r="332" spans="2:7" ht="27" customHeight="1" outlineLevel="1">
      <c r="B332" s="136">
        <f>'1-Step 1-L-Year'!B332</f>
        <v>150000</v>
      </c>
      <c r="C332" s="120" t="str">
        <f>'1-Step 1-L-Year'!C332</f>
        <v>GROSS FIXED CAPITAL FORMATION</v>
      </c>
      <c r="D332" s="121"/>
      <c r="E332" s="122" t="str">
        <f t="shared" si="5"/>
        <v/>
      </c>
      <c r="F332" s="33"/>
      <c r="G332" s="123" t="e">
        <f>IF(ABS(Total_Discrepancy11)&lt;Threshhold1,'4-Step 4-2011'!E332,"")</f>
        <v>#VALUE!</v>
      </c>
    </row>
    <row r="333" spans="2:7" s="36" customFormat="1" ht="20.100000000000001" customHeight="1" outlineLevel="1">
      <c r="B333" s="136">
        <f>'1-Step 1-L-Year'!B333</f>
        <v>150100</v>
      </c>
      <c r="C333" s="127" t="str">
        <f>'1-Step 1-L-Year'!C333</f>
        <v>MACHINERY AND EQUIPMENT</v>
      </c>
      <c r="D333" s="128"/>
      <c r="E333" s="122" t="str">
        <f t="shared" si="5"/>
        <v/>
      </c>
      <c r="F333" s="33"/>
      <c r="G333" s="123" t="e">
        <f>IF(ABS(Total_Discrepancy11)&lt;Threshhold1,'4-Step 4-2011'!E333,"")</f>
        <v>#VALUE!</v>
      </c>
    </row>
    <row r="334" spans="2:7" ht="12.75" customHeight="1" outlineLevel="2">
      <c r="B334" s="136">
        <f>'1-Step 1-L-Year'!B334</f>
        <v>150110</v>
      </c>
      <c r="C334" s="130" t="str">
        <f>'1-Step 1-L-Year'!C334</f>
        <v>METAL PRODUCTS AND EQUIPMENT</v>
      </c>
      <c r="D334" s="131"/>
      <c r="E334" s="122" t="str">
        <f t="shared" si="5"/>
        <v/>
      </c>
      <c r="F334" s="33"/>
      <c r="G334" s="123" t="e">
        <f>IF(ABS(Total_Discrepancy11)&lt;Threshhold1,'4-Step 4-2011'!E334,"")</f>
        <v>#VALUE!</v>
      </c>
    </row>
    <row r="335" spans="2:7" outlineLevel="3">
      <c r="B335" s="136">
        <f>'1-Step 1-L-Year'!B335</f>
        <v>150111</v>
      </c>
      <c r="C335" s="132" t="str">
        <f>'1-Step 1-L-Year'!C335</f>
        <v xml:space="preserve">Fabricated metal products, except machinery and equipment </v>
      </c>
      <c r="D335" s="133"/>
      <c r="E335" s="122" t="str">
        <f t="shared" si="5"/>
        <v/>
      </c>
      <c r="F335" s="33"/>
      <c r="G335" s="123" t="e">
        <f>IF(ABS(Total_Discrepancy11)&lt;Threshhold1,'4-Step 4-2011'!E335,"")</f>
        <v>#VALUE!</v>
      </c>
    </row>
    <row r="336" spans="2:7" outlineLevel="3">
      <c r="B336" s="136">
        <f>'1-Step 1-L-Year'!B336</f>
        <v>1501111</v>
      </c>
      <c r="C336" s="175" t="str">
        <f>'1-Step 1-L-Year'!C336</f>
        <v>Fabricated metal products, except machinery and equipment</v>
      </c>
      <c r="D336" s="176"/>
      <c r="E336" s="122" t="str">
        <f t="shared" si="5"/>
        <v/>
      </c>
      <c r="F336" s="33"/>
      <c r="G336" s="123" t="e">
        <f>IF(ABS(Total_Discrepancy11)&lt;Threshhold1,'4-Step 4-2011'!E336,"")</f>
        <v>#VALUE!</v>
      </c>
    </row>
    <row r="337" spans="2:7" outlineLevel="3">
      <c r="B337" s="136">
        <f>'1-Step 1-L-Year'!B337</f>
        <v>150112</v>
      </c>
      <c r="C337" s="132" t="str">
        <f>'1-Step 1-L-Year'!C337</f>
        <v xml:space="preserve">General purpose machinery </v>
      </c>
      <c r="D337" s="133"/>
      <c r="E337" s="122" t="str">
        <f t="shared" si="5"/>
        <v/>
      </c>
      <c r="F337" s="33"/>
      <c r="G337" s="123" t="e">
        <f>IF(ABS(Total_Discrepancy11)&lt;Threshhold1,'4-Step 4-2011'!E337,"")</f>
        <v>#VALUE!</v>
      </c>
    </row>
    <row r="338" spans="2:7" outlineLevel="3">
      <c r="B338" s="136">
        <f>'1-Step 1-L-Year'!B338</f>
        <v>1501121</v>
      </c>
      <c r="C338" s="175" t="str">
        <f>'1-Step 1-L-Year'!C338</f>
        <v>General purpose machinery</v>
      </c>
      <c r="D338" s="176"/>
      <c r="E338" s="122" t="str">
        <f t="shared" si="5"/>
        <v/>
      </c>
      <c r="F338" s="33"/>
      <c r="G338" s="123" t="e">
        <f>IF(ABS(Total_Discrepancy11)&lt;Threshhold1,'4-Step 4-2011'!E338,"")</f>
        <v>#VALUE!</v>
      </c>
    </row>
    <row r="339" spans="2:7" outlineLevel="3">
      <c r="B339" s="136">
        <f>'1-Step 1-L-Year'!B339</f>
        <v>150113</v>
      </c>
      <c r="C339" s="132" t="str">
        <f>'1-Step 1-L-Year'!C339</f>
        <v xml:space="preserve">Special purpose machinery </v>
      </c>
      <c r="D339" s="133"/>
      <c r="E339" s="122" t="str">
        <f t="shared" si="5"/>
        <v/>
      </c>
      <c r="F339" s="33"/>
      <c r="G339" s="123" t="e">
        <f>IF(ABS(Total_Discrepancy11)&lt;Threshhold1,'4-Step 4-2011'!E339,"")</f>
        <v>#VALUE!</v>
      </c>
    </row>
    <row r="340" spans="2:7" outlineLevel="3">
      <c r="B340" s="136">
        <f>'1-Step 1-L-Year'!B340</f>
        <v>1501131</v>
      </c>
      <c r="C340" s="175" t="str">
        <f>'1-Step 1-L-Year'!C340</f>
        <v>Special purpose machinery</v>
      </c>
      <c r="D340" s="176"/>
      <c r="E340" s="122" t="str">
        <f t="shared" si="5"/>
        <v/>
      </c>
      <c r="F340" s="33"/>
      <c r="G340" s="123" t="e">
        <f>IF(ABS(Total_Discrepancy11)&lt;Threshhold1,'4-Step 4-2011'!E340,"")</f>
        <v>#VALUE!</v>
      </c>
    </row>
    <row r="341" spans="2:7" outlineLevel="3">
      <c r="B341" s="136">
        <f>'1-Step 1-L-Year'!B341</f>
        <v>150114</v>
      </c>
      <c r="C341" s="132" t="str">
        <f>'1-Step 1-L-Year'!C341</f>
        <v xml:space="preserve">Electrical and optical equipment </v>
      </c>
      <c r="D341" s="133"/>
      <c r="E341" s="122" t="str">
        <f t="shared" si="5"/>
        <v/>
      </c>
      <c r="F341" s="33"/>
      <c r="G341" s="123" t="e">
        <f>IF(ABS(Total_Discrepancy11)&lt;Threshhold1,'4-Step 4-2011'!E341,"")</f>
        <v>#VALUE!</v>
      </c>
    </row>
    <row r="342" spans="2:7" outlineLevel="3">
      <c r="B342" s="136">
        <f>'1-Step 1-L-Year'!B342</f>
        <v>1501141</v>
      </c>
      <c r="C342" s="175" t="str">
        <f>'1-Step 1-L-Year'!C342</f>
        <v>Electrical and optical equipment</v>
      </c>
      <c r="D342" s="176"/>
      <c r="E342" s="122" t="str">
        <f t="shared" si="5"/>
        <v/>
      </c>
      <c r="F342" s="33"/>
      <c r="G342" s="123" t="e">
        <f>IF(ABS(Total_Discrepancy11)&lt;Threshhold1,'4-Step 4-2011'!E342,"")</f>
        <v>#VALUE!</v>
      </c>
    </row>
    <row r="343" spans="2:7" outlineLevel="3">
      <c r="B343" s="136">
        <f>'1-Step 1-L-Year'!B343</f>
        <v>150115</v>
      </c>
      <c r="C343" s="132" t="str">
        <f>'1-Step 1-L-Year'!C343</f>
        <v xml:space="preserve">Other manufactured goods n.e.c. </v>
      </c>
      <c r="D343" s="133"/>
      <c r="E343" s="122" t="str">
        <f t="shared" si="5"/>
        <v/>
      </c>
      <c r="F343" s="33"/>
      <c r="G343" s="123" t="e">
        <f>IF(ABS(Total_Discrepancy11)&lt;Threshhold1,'4-Step 4-2011'!E343,"")</f>
        <v>#VALUE!</v>
      </c>
    </row>
    <row r="344" spans="2:7" outlineLevel="3">
      <c r="B344" s="136">
        <f>'1-Step 1-L-Year'!B344</f>
        <v>1501151</v>
      </c>
      <c r="C344" s="175" t="str">
        <f>'1-Step 1-L-Year'!C344</f>
        <v>Other manufactured goods n.e.c.</v>
      </c>
      <c r="D344" s="176"/>
      <c r="E344" s="122" t="str">
        <f t="shared" si="5"/>
        <v/>
      </c>
      <c r="F344" s="33"/>
      <c r="G344" s="123" t="e">
        <f>IF(ABS(Total_Discrepancy11)&lt;Threshhold1,'4-Step 4-2011'!E344,"")</f>
        <v>#VALUE!</v>
      </c>
    </row>
    <row r="345" spans="2:7" ht="12.75" customHeight="1" outlineLevel="2">
      <c r="B345" s="136">
        <f>'1-Step 1-L-Year'!B345</f>
        <v>150120</v>
      </c>
      <c r="C345" s="130" t="str">
        <f>'1-Step 1-L-Year'!C345</f>
        <v>TRANSPORT EQUIPMENT</v>
      </c>
      <c r="D345" s="131"/>
      <c r="E345" s="122" t="str">
        <f t="shared" si="5"/>
        <v/>
      </c>
      <c r="F345" s="33"/>
      <c r="G345" s="123" t="e">
        <f>IF(ABS(Total_Discrepancy11)&lt;Threshhold1,'4-Step 4-2011'!E345,"")</f>
        <v>#VALUE!</v>
      </c>
    </row>
    <row r="346" spans="2:7" outlineLevel="3">
      <c r="B346" s="136">
        <f>'1-Step 1-L-Year'!B346</f>
        <v>150121</v>
      </c>
      <c r="C346" s="132" t="str">
        <f>'1-Step 1-L-Year'!C346</f>
        <v xml:space="preserve">Road transport equipment </v>
      </c>
      <c r="D346" s="133"/>
      <c r="E346" s="122" t="str">
        <f t="shared" si="5"/>
        <v/>
      </c>
      <c r="F346" s="33"/>
      <c r="G346" s="123" t="e">
        <f>IF(ABS(Total_Discrepancy11)&lt;Threshhold1,'4-Step 4-2011'!E346,"")</f>
        <v>#VALUE!</v>
      </c>
    </row>
    <row r="347" spans="2:7" outlineLevel="3">
      <c r="B347" s="136">
        <f>'1-Step 1-L-Year'!B347</f>
        <v>1501211</v>
      </c>
      <c r="C347" s="175" t="str">
        <f>'1-Step 1-L-Year'!C347</f>
        <v>Motor vehicles, trailers and semi-trailers</v>
      </c>
      <c r="D347" s="176"/>
      <c r="E347" s="122" t="str">
        <f t="shared" si="5"/>
        <v/>
      </c>
      <c r="F347" s="33"/>
      <c r="G347" s="123" t="e">
        <f>IF(ABS(Total_Discrepancy11)&lt;Threshhold1,'4-Step 4-2011'!E347,"")</f>
        <v>#VALUE!</v>
      </c>
    </row>
    <row r="348" spans="2:7" outlineLevel="3">
      <c r="B348" s="136">
        <f>'1-Step 1-L-Year'!B348</f>
        <v>1501212</v>
      </c>
      <c r="C348" s="175" t="str">
        <f>'1-Step 1-L-Year'!C348</f>
        <v>Other road transport</v>
      </c>
      <c r="D348" s="176"/>
      <c r="E348" s="122" t="str">
        <f t="shared" si="5"/>
        <v/>
      </c>
      <c r="F348" s="33"/>
      <c r="G348" s="123" t="e">
        <f>IF(ABS(Total_Discrepancy11)&lt;Threshhold1,'4-Step 4-2011'!E348,"")</f>
        <v>#VALUE!</v>
      </c>
    </row>
    <row r="349" spans="2:7" outlineLevel="3">
      <c r="B349" s="136">
        <f>'1-Step 1-L-Year'!B349</f>
        <v>150122</v>
      </c>
      <c r="C349" s="132" t="str">
        <f>'1-Step 1-L-Year'!C349</f>
        <v xml:space="preserve">Other transport equipment </v>
      </c>
      <c r="D349" s="133"/>
      <c r="E349" s="122" t="str">
        <f t="shared" si="5"/>
        <v/>
      </c>
      <c r="F349" s="33"/>
      <c r="G349" s="123" t="e">
        <f>IF(ABS(Total_Discrepancy11)&lt;Threshhold1,'4-Step 4-2011'!E349,"")</f>
        <v>#VALUE!</v>
      </c>
    </row>
    <row r="350" spans="2:7" outlineLevel="3">
      <c r="B350" s="136">
        <f>'1-Step 1-L-Year'!B350</f>
        <v>1501221</v>
      </c>
      <c r="C350" s="175" t="str">
        <f>'1-Step 1-L-Year'!C350</f>
        <v>Other transport equipment</v>
      </c>
      <c r="D350" s="176"/>
      <c r="E350" s="122" t="str">
        <f t="shared" si="5"/>
        <v/>
      </c>
      <c r="F350" s="33"/>
      <c r="G350" s="123" t="e">
        <f>IF(ABS(Total_Discrepancy11)&lt;Threshhold1,'4-Step 4-2011'!E350,"")</f>
        <v>#VALUE!</v>
      </c>
    </row>
    <row r="351" spans="2:7" s="36" customFormat="1" ht="20.100000000000001" customHeight="1" outlineLevel="1">
      <c r="B351" s="136">
        <f>'1-Step 1-L-Year'!B351</f>
        <v>150200</v>
      </c>
      <c r="C351" s="127" t="str">
        <f>'1-Step 1-L-Year'!C351</f>
        <v>CONSTRUCTION</v>
      </c>
      <c r="D351" s="128"/>
      <c r="E351" s="122" t="str">
        <f t="shared" si="5"/>
        <v/>
      </c>
      <c r="F351" s="33"/>
      <c r="G351" s="123" t="e">
        <f>IF(ABS(Total_Discrepancy11)&lt;Threshhold1,'4-Step 4-2011'!E351,"")</f>
        <v>#VALUE!</v>
      </c>
    </row>
    <row r="352" spans="2:7" ht="12.75" customHeight="1" outlineLevel="2">
      <c r="B352" s="136">
        <f>'1-Step 1-L-Year'!B352</f>
        <v>150210</v>
      </c>
      <c r="C352" s="130" t="str">
        <f>'1-Step 1-L-Year'!C352</f>
        <v>RESIDENTIAL BUILDINGS</v>
      </c>
      <c r="D352" s="131"/>
      <c r="E352" s="122" t="str">
        <f t="shared" si="5"/>
        <v/>
      </c>
      <c r="F352" s="33"/>
      <c r="G352" s="123" t="e">
        <f>IF(ABS(Total_Discrepancy11)&lt;Threshhold1,'4-Step 4-2011'!E352,"")</f>
        <v>#VALUE!</v>
      </c>
    </row>
    <row r="353" spans="2:7" outlineLevel="3">
      <c r="B353" s="136">
        <f>'1-Step 1-L-Year'!B353</f>
        <v>150211</v>
      </c>
      <c r="C353" s="132" t="str">
        <f>'1-Step 1-L-Year'!C353</f>
        <v xml:space="preserve">Residential buildings </v>
      </c>
      <c r="D353" s="133"/>
      <c r="E353" s="122" t="str">
        <f t="shared" si="5"/>
        <v/>
      </c>
      <c r="F353" s="33"/>
      <c r="G353" s="123" t="e">
        <f>IF(ABS(Total_Discrepancy11)&lt;Threshhold1,'4-Step 4-2011'!E353,"")</f>
        <v>#VALUE!</v>
      </c>
    </row>
    <row r="354" spans="2:7" outlineLevel="3">
      <c r="B354" s="136">
        <f>'1-Step 1-L-Year'!B354</f>
        <v>1502111</v>
      </c>
      <c r="C354" s="134" t="str">
        <f>'1-Step 1-L-Year'!C354</f>
        <v>Residential buildings</v>
      </c>
      <c r="D354" s="135"/>
      <c r="E354" s="122" t="str">
        <f t="shared" si="5"/>
        <v/>
      </c>
      <c r="F354" s="33"/>
      <c r="G354" s="123" t="e">
        <f>IF(ABS(Total_Discrepancy11)&lt;Threshhold1,'4-Step 4-2011'!E354,"")</f>
        <v>#VALUE!</v>
      </c>
    </row>
    <row r="355" spans="2:7" ht="12.75" customHeight="1" outlineLevel="2">
      <c r="B355" s="136">
        <f>'1-Step 1-L-Year'!B355</f>
        <v>150220</v>
      </c>
      <c r="C355" s="130" t="str">
        <f>'1-Step 1-L-Year'!C355</f>
        <v>NON-RESIDENTIAL BUILDINGS</v>
      </c>
      <c r="D355" s="131"/>
      <c r="E355" s="122" t="str">
        <f t="shared" si="5"/>
        <v/>
      </c>
      <c r="F355" s="33"/>
      <c r="G355" s="123" t="e">
        <f>IF(ABS(Total_Discrepancy11)&lt;Threshhold1,'4-Step 4-2011'!E355,"")</f>
        <v>#VALUE!</v>
      </c>
    </row>
    <row r="356" spans="2:7" outlineLevel="3">
      <c r="B356" s="136">
        <f>'1-Step 1-L-Year'!B356</f>
        <v>150221</v>
      </c>
      <c r="C356" s="132" t="str">
        <f>'1-Step 1-L-Year'!C356</f>
        <v xml:space="preserve">Non-residential buildings </v>
      </c>
      <c r="D356" s="133"/>
      <c r="E356" s="122" t="str">
        <f t="shared" si="5"/>
        <v/>
      </c>
      <c r="F356" s="33"/>
      <c r="G356" s="123" t="e">
        <f>IF(ABS(Total_Discrepancy11)&lt;Threshhold1,'4-Step 4-2011'!E356,"")</f>
        <v>#VALUE!</v>
      </c>
    </row>
    <row r="357" spans="2:7" outlineLevel="3">
      <c r="B357" s="136">
        <f>'1-Step 1-L-Year'!B357</f>
        <v>1502211</v>
      </c>
      <c r="C357" s="175" t="str">
        <f>'1-Step 1-L-Year'!C357</f>
        <v>Non-residential buildings</v>
      </c>
      <c r="D357" s="176"/>
      <c r="E357" s="122" t="str">
        <f t="shared" si="5"/>
        <v/>
      </c>
      <c r="F357" s="33"/>
      <c r="G357" s="123" t="e">
        <f>IF(ABS(Total_Discrepancy11)&lt;Threshhold1,'4-Step 4-2011'!E357,"")</f>
        <v>#VALUE!</v>
      </c>
    </row>
    <row r="358" spans="2:7" ht="12.75" customHeight="1" outlineLevel="2">
      <c r="B358" s="136">
        <f>'1-Step 1-L-Year'!B358</f>
        <v>150230</v>
      </c>
      <c r="C358" s="130" t="str">
        <f>'1-Step 1-L-Year'!C358</f>
        <v>CIVIL ENGINEERING WORKS</v>
      </c>
      <c r="D358" s="131"/>
      <c r="E358" s="122" t="str">
        <f t="shared" si="5"/>
        <v/>
      </c>
      <c r="F358" s="33"/>
      <c r="G358" s="123" t="e">
        <f>IF(ABS(Total_Discrepancy11)&lt;Threshhold1,'4-Step 4-2011'!E358,"")</f>
        <v>#VALUE!</v>
      </c>
    </row>
    <row r="359" spans="2:7" outlineLevel="3">
      <c r="B359" s="136">
        <f>'1-Step 1-L-Year'!B359</f>
        <v>150231</v>
      </c>
      <c r="C359" s="132" t="str">
        <f>'1-Step 1-L-Year'!C359</f>
        <v>Civil engineering works</v>
      </c>
      <c r="D359" s="133"/>
      <c r="E359" s="122" t="str">
        <f t="shared" si="5"/>
        <v/>
      </c>
      <c r="F359" s="33"/>
      <c r="G359" s="123" t="e">
        <f>IF(ABS(Total_Discrepancy11)&lt;Threshhold1,'4-Step 4-2011'!E359,"")</f>
        <v>#VALUE!</v>
      </c>
    </row>
    <row r="360" spans="2:7" outlineLevel="3">
      <c r="B360" s="136">
        <f>'1-Step 1-L-Year'!B360</f>
        <v>1502311</v>
      </c>
      <c r="C360" s="175" t="str">
        <f>'1-Step 1-L-Year'!C360</f>
        <v>Civil engineering works</v>
      </c>
      <c r="D360" s="176"/>
      <c r="E360" s="122" t="str">
        <f t="shared" si="5"/>
        <v/>
      </c>
      <c r="F360" s="33"/>
      <c r="G360" s="123" t="e">
        <f>IF(ABS(Total_Discrepancy11)&lt;Threshhold1,'4-Step 4-2011'!E360,"")</f>
        <v>#VALUE!</v>
      </c>
    </row>
    <row r="361" spans="2:7" s="36" customFormat="1" ht="20.100000000000001" customHeight="1" outlineLevel="1">
      <c r="B361" s="136">
        <f>'1-Step 1-L-Year'!B361</f>
        <v>150300</v>
      </c>
      <c r="C361" s="127" t="str">
        <f>'1-Step 1-L-Year'!C361</f>
        <v>OTHER PRODUCTS</v>
      </c>
      <c r="D361" s="128"/>
      <c r="E361" s="122" t="str">
        <f t="shared" si="5"/>
        <v/>
      </c>
      <c r="F361" s="33"/>
      <c r="G361" s="123" t="e">
        <f>IF(ABS(Total_Discrepancy11)&lt;Threshhold1,'4-Step 4-2011'!E361,"")</f>
        <v>#VALUE!</v>
      </c>
    </row>
    <row r="362" spans="2:7" ht="12.75" customHeight="1" outlineLevel="2">
      <c r="B362" s="136">
        <f>'1-Step 1-L-Year'!B362</f>
        <v>150310</v>
      </c>
      <c r="C362" s="130" t="str">
        <f>'1-Step 1-L-Year'!C362</f>
        <v>OTHER PRODUCTS</v>
      </c>
      <c r="D362" s="131"/>
      <c r="E362" s="122" t="str">
        <f t="shared" si="5"/>
        <v/>
      </c>
      <c r="F362" s="33"/>
      <c r="G362" s="123" t="e">
        <f>IF(ABS(Total_Discrepancy11)&lt;Threshhold1,'4-Step 4-2011'!E362,"")</f>
        <v>#VALUE!</v>
      </c>
    </row>
    <row r="363" spans="2:7" outlineLevel="3">
      <c r="B363" s="136">
        <f>'1-Step 1-L-Year'!B363</f>
        <v>150311</v>
      </c>
      <c r="C363" s="132" t="str">
        <f>'1-Step 1-L-Year'!C363</f>
        <v xml:space="preserve">Other products </v>
      </c>
      <c r="D363" s="133"/>
      <c r="E363" s="122" t="str">
        <f t="shared" si="5"/>
        <v/>
      </c>
      <c r="F363" s="33"/>
      <c r="G363" s="123" t="e">
        <f>IF(ABS(Total_Discrepancy11)&lt;Threshhold1,'4-Step 4-2011'!E363,"")</f>
        <v>#VALUE!</v>
      </c>
    </row>
    <row r="364" spans="2:7" outlineLevel="3">
      <c r="B364" s="136">
        <f>'1-Step 1-L-Year'!B364</f>
        <v>1503111</v>
      </c>
      <c r="C364" s="175" t="str">
        <f>'1-Step 1-L-Year'!C364</f>
        <v>Other products</v>
      </c>
      <c r="D364" s="176"/>
      <c r="E364" s="122" t="str">
        <f t="shared" si="5"/>
        <v/>
      </c>
      <c r="F364" s="33"/>
      <c r="G364" s="123" t="e">
        <f>IF(ABS(Total_Discrepancy11)&lt;Threshhold1,'4-Step 4-2011'!E364,"")</f>
        <v>#VALUE!</v>
      </c>
    </row>
    <row r="365" spans="2:7" ht="27" customHeight="1" outlineLevel="1">
      <c r="B365" s="136">
        <f>'1-Step 1-L-Year'!B365</f>
        <v>160000</v>
      </c>
      <c r="C365" s="120" t="str">
        <f>'1-Step 1-L-Year'!C365</f>
        <v xml:space="preserve">CHANGES IN INVENTORIES AND ACQUISITIONS LESS DISPOSALS OF VALUABLES </v>
      </c>
      <c r="D365" s="121"/>
      <c r="E365" s="122" t="str">
        <f t="shared" si="5"/>
        <v/>
      </c>
      <c r="F365" s="33"/>
      <c r="G365" s="123" t="e">
        <f>IF(ABS(Total_Discrepancy11)&lt;Threshhold1,'4-Step 4-2011'!E365,"")</f>
        <v>#VALUE!</v>
      </c>
    </row>
    <row r="366" spans="2:7" s="36" customFormat="1" ht="20.100000000000001" customHeight="1" outlineLevel="1">
      <c r="B366" s="136">
        <f>'1-Step 1-L-Year'!B366</f>
        <v>160100</v>
      </c>
      <c r="C366" s="127" t="str">
        <f>'1-Step 1-L-Year'!C366</f>
        <v>CHANGES IN INVENTORIES</v>
      </c>
      <c r="D366" s="128"/>
      <c r="E366" s="122" t="str">
        <f t="shared" si="5"/>
        <v/>
      </c>
      <c r="F366" s="33"/>
      <c r="G366" s="123" t="e">
        <f>IF(ABS(Total_Discrepancy11)&lt;Threshhold1,'4-Step 4-2011'!E366,"")</f>
        <v>#VALUE!</v>
      </c>
    </row>
    <row r="367" spans="2:7" ht="12.75" customHeight="1" outlineLevel="2">
      <c r="B367" s="136">
        <f>'1-Step 1-L-Year'!B367</f>
        <v>160110</v>
      </c>
      <c r="C367" s="130" t="str">
        <f>'1-Step 1-L-Year'!C367</f>
        <v>CHANGES IN INVENTORIES</v>
      </c>
      <c r="D367" s="131"/>
      <c r="E367" s="122" t="str">
        <f t="shared" si="5"/>
        <v/>
      </c>
      <c r="F367" s="33"/>
      <c r="G367" s="123" t="e">
        <f>IF(ABS(Total_Discrepancy11)&lt;Threshhold1,'4-Step 4-2011'!E367,"")</f>
        <v>#VALUE!</v>
      </c>
    </row>
    <row r="368" spans="2:7" outlineLevel="3">
      <c r="B368" s="136">
        <f>'1-Step 1-L-Year'!B368</f>
        <v>160111</v>
      </c>
      <c r="C368" s="132" t="str">
        <f>'1-Step 1-L-Year'!C368</f>
        <v>Changes in inventories</v>
      </c>
      <c r="D368" s="133"/>
      <c r="E368" s="122" t="str">
        <f t="shared" si="5"/>
        <v/>
      </c>
      <c r="F368" s="33"/>
      <c r="G368" s="123" t="e">
        <f>IF(ABS(Total_Discrepancy11)&lt;Threshhold1,'4-Step 4-2011'!E368,"")</f>
        <v>#VALUE!</v>
      </c>
    </row>
    <row r="369" spans="2:7" outlineLevel="3">
      <c r="B369" s="136">
        <f>'1-Step 1-L-Year'!B369</f>
        <v>1601111</v>
      </c>
      <c r="C369" s="175" t="str">
        <f>'1-Step 1-L-Year'!C369</f>
        <v>Opening value of inventories</v>
      </c>
      <c r="D369" s="176"/>
      <c r="E369" s="122" t="str">
        <f t="shared" si="5"/>
        <v/>
      </c>
      <c r="F369" s="33"/>
      <c r="G369" s="123" t="e">
        <f>IF(ABS(Total_Discrepancy11)&lt;Threshhold1,'4-Step 4-2011'!E369,"")</f>
        <v>#VALUE!</v>
      </c>
    </row>
    <row r="370" spans="2:7" outlineLevel="3">
      <c r="B370" s="136">
        <f>'1-Step 1-L-Year'!B370</f>
        <v>1601112</v>
      </c>
      <c r="C370" s="175" t="str">
        <f>'1-Step 1-L-Year'!C370</f>
        <v>Closing value of inventories</v>
      </c>
      <c r="D370" s="176"/>
      <c r="E370" s="122" t="str">
        <f t="shared" si="5"/>
        <v/>
      </c>
      <c r="F370" s="33"/>
      <c r="G370" s="123" t="e">
        <f>IF(ABS(Total_Discrepancy11)&lt;Threshhold1,'4-Step 4-2011'!E370,"")</f>
        <v>#VALUE!</v>
      </c>
    </row>
    <row r="371" spans="2:7" s="36" customFormat="1" ht="20.100000000000001" customHeight="1" outlineLevel="1">
      <c r="B371" s="136">
        <f>'1-Step 1-L-Year'!B371</f>
        <v>160200</v>
      </c>
      <c r="C371" s="127" t="str">
        <f>'1-Step 1-L-Year'!C371</f>
        <v>ACQUISITIONS LESS DISPOSALS OF VALUABLES</v>
      </c>
      <c r="D371" s="128"/>
      <c r="E371" s="122" t="str">
        <f t="shared" si="5"/>
        <v/>
      </c>
      <c r="F371" s="33"/>
      <c r="G371" s="123" t="e">
        <f>IF(ABS(Total_Discrepancy11)&lt;Threshhold1,'4-Step 4-2011'!E371,"")</f>
        <v>#VALUE!</v>
      </c>
    </row>
    <row r="372" spans="2:7" ht="12.75" customHeight="1" outlineLevel="2">
      <c r="B372" s="136">
        <f>'1-Step 1-L-Year'!B372</f>
        <v>160210</v>
      </c>
      <c r="C372" s="130" t="str">
        <f>'1-Step 1-L-Year'!C372</f>
        <v>ACQUISITIONS LESS DISPOSALS OF VALUABLES</v>
      </c>
      <c r="D372" s="131"/>
      <c r="E372" s="122" t="str">
        <f t="shared" si="5"/>
        <v/>
      </c>
      <c r="F372" s="33"/>
      <c r="G372" s="123" t="e">
        <f>IF(ABS(Total_Discrepancy11)&lt;Threshhold1,'4-Step 4-2011'!E372,"")</f>
        <v>#VALUE!</v>
      </c>
    </row>
    <row r="373" spans="2:7" ht="24" customHeight="1" outlineLevel="3">
      <c r="B373" s="136">
        <f>'1-Step 1-L-Year'!B373</f>
        <v>160211</v>
      </c>
      <c r="C373" s="132" t="str">
        <f>'1-Step 1-L-Year'!C373</f>
        <v>Acquisitions less disposals of valuables</v>
      </c>
      <c r="D373" s="133"/>
      <c r="E373" s="122" t="str">
        <f t="shared" si="5"/>
        <v/>
      </c>
      <c r="F373" s="33"/>
      <c r="G373" s="123" t="e">
        <f>IF(ABS(Total_Discrepancy11)&lt;Threshhold1,'4-Step 4-2011'!E373,"")</f>
        <v>#VALUE!</v>
      </c>
    </row>
    <row r="374" spans="2:7" outlineLevel="3">
      <c r="B374" s="136">
        <f>'1-Step 1-L-Year'!B374</f>
        <v>1602111</v>
      </c>
      <c r="C374" s="175" t="str">
        <f>'1-Step 1-L-Year'!C374</f>
        <v>Acquisitions of valuables</v>
      </c>
      <c r="D374" s="176"/>
      <c r="E374" s="122" t="str">
        <f t="shared" si="5"/>
        <v/>
      </c>
      <c r="F374" s="33"/>
      <c r="G374" s="123" t="e">
        <f>IF(ABS(Total_Discrepancy11)&lt;Threshhold1,'4-Step 4-2011'!E374,"")</f>
        <v>#VALUE!</v>
      </c>
    </row>
    <row r="375" spans="2:7" outlineLevel="3">
      <c r="B375" s="136">
        <f>'1-Step 1-L-Year'!B375</f>
        <v>1602112</v>
      </c>
      <c r="C375" s="175" t="str">
        <f>'1-Step 1-L-Year'!C375</f>
        <v>Disposals of valuables</v>
      </c>
      <c r="D375" s="176"/>
      <c r="E375" s="122" t="str">
        <f t="shared" si="5"/>
        <v/>
      </c>
      <c r="F375" s="33"/>
      <c r="G375" s="123" t="e">
        <f>IF(ABS(Total_Discrepancy11)&lt;Threshhold1,'4-Step 4-2011'!E375,"")</f>
        <v>#VALUE!</v>
      </c>
    </row>
    <row r="376" spans="2:7" ht="27" customHeight="1" outlineLevel="1">
      <c r="B376" s="136">
        <f>'1-Step 1-L-Year'!B376</f>
        <v>170000</v>
      </c>
      <c r="C376" s="120" t="str">
        <f>'1-Step 1-L-Year'!C376</f>
        <v>BALANCE OF EXPORTS AND IMPORTS</v>
      </c>
      <c r="D376" s="121"/>
      <c r="E376" s="122" t="str">
        <f t="shared" si="5"/>
        <v/>
      </c>
      <c r="F376" s="33"/>
      <c r="G376" s="123" t="e">
        <f>IF(ABS(Total_Discrepancy11)&lt;Threshhold1,'4-Step 4-2011'!E376,"")</f>
        <v>#VALUE!</v>
      </c>
    </row>
    <row r="377" spans="2:7" s="36" customFormat="1" ht="20.100000000000001" customHeight="1" outlineLevel="1">
      <c r="B377" s="136">
        <f>'1-Step 1-L-Year'!B377</f>
        <v>170100</v>
      </c>
      <c r="C377" s="127" t="str">
        <f>'1-Step 1-L-Year'!C377</f>
        <v>BALANCE OF EXPORTS AND IMPORTS</v>
      </c>
      <c r="D377" s="128"/>
      <c r="E377" s="122" t="str">
        <f t="shared" si="5"/>
        <v/>
      </c>
      <c r="F377" s="33"/>
      <c r="G377" s="123" t="e">
        <f>IF(ABS(Total_Discrepancy11)&lt;Threshhold1,'4-Step 4-2011'!E377,"")</f>
        <v>#VALUE!</v>
      </c>
    </row>
    <row r="378" spans="2:7" ht="12.75" customHeight="1" outlineLevel="2">
      <c r="B378" s="136">
        <f>'1-Step 1-L-Year'!B378</f>
        <v>170110</v>
      </c>
      <c r="C378" s="130" t="str">
        <f>'1-Step 1-L-Year'!C378</f>
        <v>BALANCE OF EXPORTS AND IMPORTS</v>
      </c>
      <c r="D378" s="131"/>
      <c r="E378" s="122" t="str">
        <f t="shared" si="5"/>
        <v/>
      </c>
      <c r="F378" s="33"/>
      <c r="G378" s="123" t="e">
        <f>IF(ABS(Total_Discrepancy11)&lt;Threshhold1,'4-Step 4-2011'!E378,"")</f>
        <v>#VALUE!</v>
      </c>
    </row>
    <row r="379" spans="2:7" ht="12.75" customHeight="1" outlineLevel="3">
      <c r="B379" s="136">
        <f>'1-Step 1-L-Year'!B379</f>
        <v>170111</v>
      </c>
      <c r="C379" s="132" t="str">
        <f>'1-Step 1-L-Year'!C379</f>
        <v>Balance of exports and imports</v>
      </c>
      <c r="D379" s="133"/>
      <c r="E379" s="122" t="str">
        <f t="shared" si="5"/>
        <v/>
      </c>
      <c r="F379" s="33"/>
      <c r="G379" s="123" t="e">
        <f>IF(ABS(Total_Discrepancy11)&lt;Threshhold1,'4-Step 4-2011'!E379,"")</f>
        <v>#VALUE!</v>
      </c>
    </row>
    <row r="380" spans="2:7" outlineLevel="3">
      <c r="B380" s="136">
        <f>'1-Step 1-L-Year'!B380</f>
        <v>1701111</v>
      </c>
      <c r="C380" s="134" t="str">
        <f>'1-Step 1-L-Year'!C380</f>
        <v>Exports of goods and services</v>
      </c>
      <c r="D380" s="135"/>
      <c r="E380" s="122" t="str">
        <f t="shared" si="5"/>
        <v/>
      </c>
      <c r="F380" s="33"/>
      <c r="G380" s="123" t="e">
        <f>IF(ABS(Total_Discrepancy11)&lt;Threshhold1,'4-Step 4-2011'!E380,"")</f>
        <v>#VALUE!</v>
      </c>
    </row>
    <row r="381" spans="2:7" outlineLevel="3">
      <c r="B381" s="136">
        <f>'1-Step 1-L-Year'!B381</f>
        <v>1701112</v>
      </c>
      <c r="C381" s="134" t="str">
        <f>'1-Step 1-L-Year'!C381</f>
        <v>Imports of goods and services</v>
      </c>
      <c r="D381" s="135"/>
      <c r="E381" s="122" t="str">
        <f t="shared" si="5"/>
        <v/>
      </c>
      <c r="F381" s="33"/>
      <c r="G381" s="123" t="e">
        <f>IF(ABS(Total_Discrepancy11)&lt;Threshhold1,'4-Step 4-2011'!E381,"")</f>
        <v>#VALUE!</v>
      </c>
    </row>
    <row r="382" spans="2:7">
      <c r="B382" s="181"/>
      <c r="C382" s="203"/>
      <c r="D382" s="204"/>
      <c r="E382" s="184"/>
    </row>
  </sheetData>
  <sheetProtection password="CF11" sheet="1" objects="1" scenarios="1" selectLockedCells="1"/>
  <mergeCells count="2">
    <mergeCell ref="B1:B3"/>
    <mergeCell ref="C1:C3"/>
  </mergeCells>
  <conditionalFormatting sqref="G6:G381">
    <cfRule type="cellIs" dxfId="0" priority="2" stopIfTrue="1" operator="between">
      <formula>"hallo"</formula>
      <formula>"hallo"</formula>
    </cfRule>
  </conditionalFormatting>
  <printOptions horizontalCentered="1"/>
  <pageMargins left="0.41" right="0.4" top="0.47" bottom="0.49" header="0.5" footer="0.5"/>
  <pageSetup scale="71" fitToHeight="5" orientation="portrait" r:id="rId1"/>
  <headerFooter alignWithMargins="0">
    <oddFooter>Page &amp;P</oddFooter>
  </headerFooter>
</worksheet>
</file>

<file path=xl/worksheets/sheet9.xml><?xml version="1.0" encoding="utf-8"?>
<worksheet xmlns="http://schemas.openxmlformats.org/spreadsheetml/2006/main" xmlns:r="http://schemas.openxmlformats.org/officeDocument/2006/relationships">
  <sheetPr>
    <tabColor theme="1" tint="0.499984740745262"/>
  </sheetPr>
  <dimension ref="A1:C163"/>
  <sheetViews>
    <sheetView workbookViewId="0">
      <selection activeCell="F107" sqref="F107"/>
    </sheetView>
  </sheetViews>
  <sheetFormatPr defaultRowHeight="16.5"/>
  <cols>
    <col min="1" max="1" width="9.140625" style="4"/>
    <col min="2" max="2" width="10.28515625" style="4" customWidth="1"/>
    <col min="3" max="3" width="46.42578125" style="4" customWidth="1"/>
    <col min="4" max="16384" width="9.140625" style="3"/>
  </cols>
  <sheetData>
    <row r="1" spans="1:3" ht="33" customHeight="1">
      <c r="B1" s="9" t="s">
        <v>260</v>
      </c>
      <c r="C1" s="6"/>
    </row>
    <row r="2" spans="1:3">
      <c r="B2" s="5">
        <v>1</v>
      </c>
      <c r="C2" s="5" t="s">
        <v>261</v>
      </c>
    </row>
    <row r="3" spans="1:3">
      <c r="B3" s="5">
        <v>2</v>
      </c>
      <c r="C3" s="5" t="s">
        <v>262</v>
      </c>
    </row>
    <row r="4" spans="1:3">
      <c r="B4" s="5">
        <v>3</v>
      </c>
      <c r="C4" s="5" t="s">
        <v>263</v>
      </c>
    </row>
    <row r="5" spans="1:3">
      <c r="B5" s="5">
        <v>4</v>
      </c>
      <c r="C5" s="5" t="s">
        <v>264</v>
      </c>
    </row>
    <row r="6" spans="1:3">
      <c r="B6" s="5">
        <v>5</v>
      </c>
      <c r="C6" s="5" t="s">
        <v>265</v>
      </c>
    </row>
    <row r="7" spans="1:3">
      <c r="B7" s="5"/>
      <c r="C7" s="5"/>
    </row>
    <row r="8" spans="1:3" ht="33" customHeight="1">
      <c r="A8" s="7"/>
      <c r="B8" s="9" t="s">
        <v>306</v>
      </c>
      <c r="C8" s="6"/>
    </row>
    <row r="9" spans="1:3">
      <c r="A9" s="7">
        <v>1</v>
      </c>
      <c r="B9" s="8">
        <v>1101111</v>
      </c>
      <c r="C9" s="8" t="s">
        <v>3</v>
      </c>
    </row>
    <row r="10" spans="1:3">
      <c r="A10" s="7">
        <v>2</v>
      </c>
      <c r="B10" s="8">
        <v>1101112</v>
      </c>
      <c r="C10" s="8" t="s">
        <v>266</v>
      </c>
    </row>
    <row r="11" spans="1:3">
      <c r="A11" s="7">
        <v>3</v>
      </c>
      <c r="B11" s="8">
        <v>1101113</v>
      </c>
      <c r="C11" s="8" t="s">
        <v>4</v>
      </c>
    </row>
    <row r="12" spans="1:3">
      <c r="A12" s="7">
        <v>4</v>
      </c>
      <c r="B12" s="8">
        <v>1101114</v>
      </c>
      <c r="C12" s="8" t="s">
        <v>5</v>
      </c>
    </row>
    <row r="13" spans="1:3">
      <c r="A13" s="7">
        <v>5</v>
      </c>
      <c r="B13" s="8">
        <v>1101115</v>
      </c>
      <c r="C13" s="8" t="s">
        <v>6</v>
      </c>
    </row>
    <row r="14" spans="1:3">
      <c r="A14" s="7">
        <v>6</v>
      </c>
      <c r="B14" s="8">
        <v>1101121</v>
      </c>
      <c r="C14" s="8" t="s">
        <v>8</v>
      </c>
    </row>
    <row r="15" spans="1:3">
      <c r="A15" s="7">
        <v>7</v>
      </c>
      <c r="B15" s="8">
        <v>1101122</v>
      </c>
      <c r="C15" s="8" t="s">
        <v>9</v>
      </c>
    </row>
    <row r="16" spans="1:3">
      <c r="A16" s="7">
        <v>8</v>
      </c>
      <c r="B16" s="8">
        <v>1101123</v>
      </c>
      <c r="C16" s="8" t="s">
        <v>10</v>
      </c>
    </row>
    <row r="17" spans="1:3">
      <c r="A17" s="7">
        <v>9</v>
      </c>
      <c r="B17" s="8">
        <v>1101124</v>
      </c>
      <c r="C17" s="8" t="s">
        <v>11</v>
      </c>
    </row>
    <row r="18" spans="1:3">
      <c r="A18" s="7">
        <v>10</v>
      </c>
      <c r="B18" s="8">
        <v>1101125</v>
      </c>
      <c r="C18" s="8" t="s">
        <v>267</v>
      </c>
    </row>
    <row r="19" spans="1:3">
      <c r="A19" s="7">
        <v>11</v>
      </c>
      <c r="B19" s="8">
        <v>1101131</v>
      </c>
      <c r="C19" s="8" t="s">
        <v>268</v>
      </c>
    </row>
    <row r="20" spans="1:3">
      <c r="A20" s="7">
        <v>12</v>
      </c>
      <c r="B20" s="8">
        <v>1101132</v>
      </c>
      <c r="C20" s="8" t="s">
        <v>269</v>
      </c>
    </row>
    <row r="21" spans="1:3">
      <c r="A21" s="7">
        <v>13</v>
      </c>
      <c r="B21" s="8">
        <v>1101141</v>
      </c>
      <c r="C21" s="8" t="s">
        <v>16</v>
      </c>
    </row>
    <row r="22" spans="1:3">
      <c r="A22" s="7">
        <v>14</v>
      </c>
      <c r="B22" s="8">
        <v>1101142</v>
      </c>
      <c r="C22" s="8" t="s">
        <v>270</v>
      </c>
    </row>
    <row r="23" spans="1:3">
      <c r="A23" s="7">
        <v>15</v>
      </c>
      <c r="B23" s="8">
        <v>1101143</v>
      </c>
      <c r="C23" s="8" t="s">
        <v>18</v>
      </c>
    </row>
    <row r="24" spans="1:3">
      <c r="A24" s="7">
        <v>16</v>
      </c>
      <c r="B24" s="8">
        <v>1101144</v>
      </c>
      <c r="C24" s="8" t="s">
        <v>19</v>
      </c>
    </row>
    <row r="25" spans="1:3">
      <c r="A25" s="7">
        <v>17</v>
      </c>
      <c r="B25" s="8">
        <v>1101151</v>
      </c>
      <c r="C25" s="8" t="s">
        <v>21</v>
      </c>
    </row>
    <row r="26" spans="1:3">
      <c r="A26" s="7">
        <v>18</v>
      </c>
      <c r="B26" s="8">
        <v>1101152</v>
      </c>
      <c r="C26" s="8" t="s">
        <v>22</v>
      </c>
    </row>
    <row r="27" spans="1:3">
      <c r="A27" s="7">
        <v>19</v>
      </c>
      <c r="B27" s="8">
        <v>1101161</v>
      </c>
      <c r="C27" s="8" t="s">
        <v>24</v>
      </c>
    </row>
    <row r="28" spans="1:3">
      <c r="A28" s="7">
        <v>20</v>
      </c>
      <c r="B28" s="8">
        <v>1101162</v>
      </c>
      <c r="C28" s="8" t="s">
        <v>271</v>
      </c>
    </row>
    <row r="29" spans="1:3">
      <c r="A29" s="7">
        <v>21</v>
      </c>
      <c r="B29" s="8">
        <v>1101171</v>
      </c>
      <c r="C29" s="8" t="s">
        <v>272</v>
      </c>
    </row>
    <row r="30" spans="1:3">
      <c r="A30" s="7">
        <v>22</v>
      </c>
      <c r="B30" s="8">
        <v>1101172</v>
      </c>
      <c r="C30" s="8" t="s">
        <v>28</v>
      </c>
    </row>
    <row r="31" spans="1:3">
      <c r="A31" s="7">
        <v>23</v>
      </c>
      <c r="B31" s="8">
        <v>1101173</v>
      </c>
      <c r="C31" s="8" t="s">
        <v>273</v>
      </c>
    </row>
    <row r="32" spans="1:3">
      <c r="A32" s="7">
        <v>24</v>
      </c>
      <c r="B32" s="8">
        <v>1101181</v>
      </c>
      <c r="C32" s="8" t="s">
        <v>31</v>
      </c>
    </row>
    <row r="33" spans="1:3">
      <c r="A33" s="7">
        <v>25</v>
      </c>
      <c r="B33" s="8">
        <v>1101182</v>
      </c>
      <c r="C33" s="8" t="s">
        <v>32</v>
      </c>
    </row>
    <row r="34" spans="1:3">
      <c r="A34" s="7">
        <v>26</v>
      </c>
      <c r="B34" s="8">
        <v>1101183</v>
      </c>
      <c r="C34" s="8" t="s">
        <v>33</v>
      </c>
    </row>
    <row r="35" spans="1:3">
      <c r="A35" s="7">
        <v>27</v>
      </c>
      <c r="B35" s="8">
        <v>1101191</v>
      </c>
      <c r="C35" s="8" t="s">
        <v>34</v>
      </c>
    </row>
    <row r="36" spans="1:3">
      <c r="A36" s="7">
        <v>28</v>
      </c>
      <c r="B36" s="8">
        <v>1101211</v>
      </c>
      <c r="C36" s="8" t="s">
        <v>35</v>
      </c>
    </row>
    <row r="37" spans="1:3">
      <c r="A37" s="7">
        <v>29</v>
      </c>
      <c r="B37" s="8">
        <v>1101221</v>
      </c>
      <c r="C37" s="8" t="s">
        <v>274</v>
      </c>
    </row>
    <row r="38" spans="1:3">
      <c r="A38" s="7">
        <v>30</v>
      </c>
      <c r="B38" s="8">
        <v>1102111</v>
      </c>
      <c r="C38" s="8" t="s">
        <v>37</v>
      </c>
    </row>
    <row r="39" spans="1:3">
      <c r="A39" s="7">
        <v>31</v>
      </c>
      <c r="B39" s="8">
        <v>1102121</v>
      </c>
      <c r="C39" s="8" t="s">
        <v>38</v>
      </c>
    </row>
    <row r="40" spans="1:3">
      <c r="A40" s="7">
        <v>32</v>
      </c>
      <c r="B40" s="8">
        <v>1102131</v>
      </c>
      <c r="C40" s="8" t="s">
        <v>39</v>
      </c>
    </row>
    <row r="41" spans="1:3">
      <c r="A41" s="7">
        <v>33</v>
      </c>
      <c r="B41" s="8">
        <v>1102211</v>
      </c>
      <c r="C41" s="8" t="s">
        <v>40</v>
      </c>
    </row>
    <row r="42" spans="1:3">
      <c r="A42" s="7">
        <v>34</v>
      </c>
      <c r="B42" s="8">
        <v>1102311</v>
      </c>
      <c r="C42" s="8" t="s">
        <v>41</v>
      </c>
    </row>
    <row r="43" spans="1:3">
      <c r="A43" s="7">
        <v>35</v>
      </c>
      <c r="B43" s="8">
        <v>1103111</v>
      </c>
      <c r="C43" s="8" t="s">
        <v>275</v>
      </c>
    </row>
    <row r="44" spans="1:3">
      <c r="A44" s="7">
        <v>36</v>
      </c>
      <c r="B44" s="8">
        <v>1103121</v>
      </c>
      <c r="C44" s="8" t="s">
        <v>43</v>
      </c>
    </row>
    <row r="45" spans="1:3">
      <c r="A45" s="7">
        <v>37</v>
      </c>
      <c r="B45" s="8">
        <v>1103141</v>
      </c>
      <c r="C45" s="8" t="s">
        <v>276</v>
      </c>
    </row>
    <row r="46" spans="1:3">
      <c r="A46" s="7">
        <v>38</v>
      </c>
      <c r="B46" s="8">
        <v>1103211</v>
      </c>
      <c r="C46" s="8" t="s">
        <v>277</v>
      </c>
    </row>
    <row r="47" spans="1:3">
      <c r="A47" s="7">
        <v>39</v>
      </c>
      <c r="B47" s="8">
        <v>1103221</v>
      </c>
      <c r="C47" s="8" t="s">
        <v>46</v>
      </c>
    </row>
    <row r="48" spans="1:3">
      <c r="A48" s="7">
        <v>40</v>
      </c>
      <c r="B48" s="8">
        <v>1104111</v>
      </c>
      <c r="C48" s="8" t="s">
        <v>278</v>
      </c>
    </row>
    <row r="49" spans="1:3">
      <c r="A49" s="7">
        <v>41</v>
      </c>
      <c r="B49" s="8">
        <v>1104311</v>
      </c>
      <c r="C49" s="8" t="s">
        <v>279</v>
      </c>
    </row>
    <row r="50" spans="1:3">
      <c r="A50" s="7">
        <v>42</v>
      </c>
      <c r="B50" s="8">
        <v>1104411</v>
      </c>
      <c r="C50" s="8" t="s">
        <v>49</v>
      </c>
    </row>
    <row r="51" spans="1:3">
      <c r="A51" s="7">
        <v>43</v>
      </c>
      <c r="B51" s="8">
        <v>1104421</v>
      </c>
      <c r="C51" s="8" t="s">
        <v>280</v>
      </c>
    </row>
    <row r="52" spans="1:3">
      <c r="A52" s="7">
        <v>44</v>
      </c>
      <c r="B52" s="8">
        <v>1104511</v>
      </c>
      <c r="C52" s="8" t="s">
        <v>51</v>
      </c>
    </row>
    <row r="53" spans="1:3">
      <c r="A53" s="7">
        <v>45</v>
      </c>
      <c r="B53" s="8">
        <v>1104521</v>
      </c>
      <c r="C53" s="8" t="s">
        <v>52</v>
      </c>
    </row>
    <row r="54" spans="1:3">
      <c r="A54" s="7">
        <v>46</v>
      </c>
      <c r="B54" s="8">
        <v>1104531</v>
      </c>
      <c r="C54" s="8" t="s">
        <v>53</v>
      </c>
    </row>
    <row r="55" spans="1:3">
      <c r="A55" s="7">
        <v>47</v>
      </c>
      <c r="B55" s="8">
        <v>1105111</v>
      </c>
      <c r="C55" s="8" t="s">
        <v>54</v>
      </c>
    </row>
    <row r="56" spans="1:3">
      <c r="A56" s="7">
        <v>48</v>
      </c>
      <c r="B56" s="8">
        <v>1105121</v>
      </c>
      <c r="C56" s="8" t="s">
        <v>55</v>
      </c>
    </row>
    <row r="57" spans="1:3">
      <c r="A57" s="7">
        <v>49</v>
      </c>
      <c r="B57" s="8">
        <v>1105131</v>
      </c>
      <c r="C57" s="8" t="s">
        <v>281</v>
      </c>
    </row>
    <row r="58" spans="1:3">
      <c r="A58" s="7">
        <v>50</v>
      </c>
      <c r="B58" s="8">
        <v>1105211</v>
      </c>
      <c r="C58" s="8" t="s">
        <v>57</v>
      </c>
    </row>
    <row r="59" spans="1:3">
      <c r="A59" s="7">
        <v>51</v>
      </c>
      <c r="B59" s="8">
        <v>1105311</v>
      </c>
      <c r="C59" s="8" t="s">
        <v>282</v>
      </c>
    </row>
    <row r="60" spans="1:3">
      <c r="A60" s="7">
        <v>52</v>
      </c>
      <c r="B60" s="8">
        <v>1105321</v>
      </c>
      <c r="C60" s="8" t="s">
        <v>59</v>
      </c>
    </row>
    <row r="61" spans="1:3">
      <c r="A61" s="7">
        <v>53</v>
      </c>
      <c r="B61" s="8">
        <v>1105331</v>
      </c>
      <c r="C61" s="8" t="s">
        <v>60</v>
      </c>
    </row>
    <row r="62" spans="1:3">
      <c r="A62" s="7">
        <v>54</v>
      </c>
      <c r="B62" s="8">
        <v>1105411</v>
      </c>
      <c r="C62" s="8" t="s">
        <v>283</v>
      </c>
    </row>
    <row r="63" spans="1:3">
      <c r="A63" s="7">
        <v>55</v>
      </c>
      <c r="B63" s="8">
        <v>1105511</v>
      </c>
      <c r="C63" s="8" t="s">
        <v>62</v>
      </c>
    </row>
    <row r="64" spans="1:3">
      <c r="A64" s="7">
        <v>56</v>
      </c>
      <c r="B64" s="8">
        <v>1105521</v>
      </c>
      <c r="C64" s="8" t="s">
        <v>284</v>
      </c>
    </row>
    <row r="65" spans="1:3">
      <c r="A65" s="7">
        <v>57</v>
      </c>
      <c r="B65" s="8">
        <v>1105611</v>
      </c>
      <c r="C65" s="8" t="s">
        <v>64</v>
      </c>
    </row>
    <row r="66" spans="1:3">
      <c r="A66" s="7">
        <v>58</v>
      </c>
      <c r="B66" s="8">
        <v>1105621</v>
      </c>
      <c r="C66" s="8" t="s">
        <v>65</v>
      </c>
    </row>
    <row r="67" spans="1:3">
      <c r="A67" s="7">
        <v>59</v>
      </c>
      <c r="B67" s="8">
        <v>1105622</v>
      </c>
      <c r="C67" s="8" t="s">
        <v>66</v>
      </c>
    </row>
    <row r="68" spans="1:3">
      <c r="A68" s="7">
        <v>60</v>
      </c>
      <c r="B68" s="8">
        <v>1106111</v>
      </c>
      <c r="C68" s="8" t="s">
        <v>68</v>
      </c>
    </row>
    <row r="69" spans="1:3">
      <c r="A69" s="7">
        <v>61</v>
      </c>
      <c r="B69" s="8">
        <v>1106121</v>
      </c>
      <c r="C69" s="8" t="s">
        <v>69</v>
      </c>
    </row>
    <row r="70" spans="1:3">
      <c r="A70" s="7">
        <v>62</v>
      </c>
      <c r="B70" s="8">
        <v>1106131</v>
      </c>
      <c r="C70" s="8" t="s">
        <v>109</v>
      </c>
    </row>
    <row r="71" spans="1:3">
      <c r="A71" s="7">
        <v>63</v>
      </c>
      <c r="B71" s="8">
        <v>1106211</v>
      </c>
      <c r="C71" s="8" t="s">
        <v>157</v>
      </c>
    </row>
    <row r="72" spans="1:3">
      <c r="A72" s="7">
        <v>64</v>
      </c>
      <c r="B72" s="8">
        <v>1106221</v>
      </c>
      <c r="C72" s="8" t="s">
        <v>158</v>
      </c>
    </row>
    <row r="73" spans="1:3">
      <c r="A73" s="7">
        <v>65</v>
      </c>
      <c r="B73" s="8">
        <v>1106231</v>
      </c>
      <c r="C73" s="8" t="s">
        <v>70</v>
      </c>
    </row>
    <row r="74" spans="1:3">
      <c r="A74" s="7">
        <v>66</v>
      </c>
      <c r="B74" s="8">
        <v>1106311</v>
      </c>
      <c r="C74" s="8" t="s">
        <v>71</v>
      </c>
    </row>
    <row r="75" spans="1:3">
      <c r="A75" s="7">
        <v>67</v>
      </c>
      <c r="B75" s="8">
        <v>1107111</v>
      </c>
      <c r="C75" s="8" t="s">
        <v>72</v>
      </c>
    </row>
    <row r="76" spans="1:3">
      <c r="A76" s="7">
        <v>68</v>
      </c>
      <c r="B76" s="8">
        <v>1107121</v>
      </c>
      <c r="C76" s="8" t="s">
        <v>73</v>
      </c>
    </row>
    <row r="77" spans="1:3">
      <c r="A77" s="7">
        <v>69</v>
      </c>
      <c r="B77" s="8">
        <v>1107131</v>
      </c>
      <c r="C77" s="8" t="s">
        <v>74</v>
      </c>
    </row>
    <row r="78" spans="1:3">
      <c r="A78" s="7">
        <v>70</v>
      </c>
      <c r="B78" s="8">
        <v>1107141</v>
      </c>
      <c r="C78" s="8" t="s">
        <v>75</v>
      </c>
    </row>
    <row r="79" spans="1:3">
      <c r="A79" s="7">
        <v>71</v>
      </c>
      <c r="B79" s="8">
        <v>1107221</v>
      </c>
      <c r="C79" s="8" t="s">
        <v>285</v>
      </c>
    </row>
    <row r="80" spans="1:3">
      <c r="A80" s="7">
        <v>72</v>
      </c>
      <c r="B80" s="8">
        <v>1107231</v>
      </c>
      <c r="C80" s="8" t="s">
        <v>286</v>
      </c>
    </row>
    <row r="81" spans="1:3">
      <c r="A81" s="7">
        <v>73</v>
      </c>
      <c r="B81" s="8">
        <v>1107241</v>
      </c>
      <c r="C81" s="8" t="s">
        <v>287</v>
      </c>
    </row>
    <row r="82" spans="1:3">
      <c r="A82" s="7">
        <v>74</v>
      </c>
      <c r="B82" s="8">
        <v>1107311</v>
      </c>
      <c r="C82" s="8" t="s">
        <v>78</v>
      </c>
    </row>
    <row r="83" spans="1:3">
      <c r="A83" s="7">
        <v>75</v>
      </c>
      <c r="B83" s="8">
        <v>1107321</v>
      </c>
      <c r="C83" s="8" t="s">
        <v>79</v>
      </c>
    </row>
    <row r="84" spans="1:3">
      <c r="A84" s="7">
        <v>76</v>
      </c>
      <c r="B84" s="8">
        <v>1107331</v>
      </c>
      <c r="C84" s="8" t="s">
        <v>80</v>
      </c>
    </row>
    <row r="85" spans="1:3">
      <c r="A85" s="7">
        <v>77</v>
      </c>
      <c r="B85" s="8">
        <v>1107341</v>
      </c>
      <c r="C85" s="8" t="s">
        <v>288</v>
      </c>
    </row>
    <row r="86" spans="1:3">
      <c r="A86" s="7">
        <v>78</v>
      </c>
      <c r="B86" s="8">
        <v>1107351</v>
      </c>
      <c r="C86" s="8" t="s">
        <v>82</v>
      </c>
    </row>
    <row r="87" spans="1:3">
      <c r="A87" s="7">
        <v>79</v>
      </c>
      <c r="B87" s="8">
        <v>1107361</v>
      </c>
      <c r="C87" s="8" t="s">
        <v>289</v>
      </c>
    </row>
    <row r="88" spans="1:3">
      <c r="A88" s="7">
        <v>80</v>
      </c>
      <c r="B88" s="8">
        <v>1108111</v>
      </c>
      <c r="C88" s="8" t="s">
        <v>84</v>
      </c>
    </row>
    <row r="89" spans="1:3">
      <c r="A89" s="7">
        <v>81</v>
      </c>
      <c r="B89" s="8">
        <v>1108211</v>
      </c>
      <c r="C89" s="8" t="s">
        <v>85</v>
      </c>
    </row>
    <row r="90" spans="1:3">
      <c r="A90" s="7">
        <v>82</v>
      </c>
      <c r="B90" s="8">
        <v>1108311</v>
      </c>
      <c r="C90" s="8" t="s">
        <v>86</v>
      </c>
    </row>
    <row r="91" spans="1:3">
      <c r="A91" s="7">
        <v>83</v>
      </c>
      <c r="B91" s="8">
        <v>1109111</v>
      </c>
      <c r="C91" s="8" t="s">
        <v>290</v>
      </c>
    </row>
    <row r="92" spans="1:3">
      <c r="A92" s="7">
        <v>84</v>
      </c>
      <c r="B92" s="8">
        <v>1109141</v>
      </c>
      <c r="C92" s="8" t="s">
        <v>88</v>
      </c>
    </row>
    <row r="93" spans="1:3">
      <c r="A93" s="7">
        <v>85</v>
      </c>
      <c r="B93" s="8">
        <v>1109151</v>
      </c>
      <c r="C93" s="8" t="s">
        <v>291</v>
      </c>
    </row>
    <row r="94" spans="1:3">
      <c r="A94" s="7">
        <v>86</v>
      </c>
      <c r="B94" s="8">
        <v>1109211</v>
      </c>
      <c r="C94" s="8" t="s">
        <v>292</v>
      </c>
    </row>
    <row r="95" spans="1:3">
      <c r="A95" s="7">
        <v>87</v>
      </c>
      <c r="B95" s="8">
        <v>1109231</v>
      </c>
      <c r="C95" s="8" t="s">
        <v>293</v>
      </c>
    </row>
    <row r="96" spans="1:3">
      <c r="A96" s="7">
        <v>88</v>
      </c>
      <c r="B96" s="8">
        <v>1109311</v>
      </c>
      <c r="C96" s="8" t="s">
        <v>294</v>
      </c>
    </row>
    <row r="97" spans="1:3">
      <c r="A97" s="7">
        <v>89</v>
      </c>
      <c r="B97" s="8">
        <v>1109331</v>
      </c>
      <c r="C97" s="8" t="s">
        <v>172</v>
      </c>
    </row>
    <row r="98" spans="1:3">
      <c r="A98" s="7">
        <v>90</v>
      </c>
      <c r="B98" s="8">
        <v>1109351</v>
      </c>
      <c r="C98" s="8" t="s">
        <v>295</v>
      </c>
    </row>
    <row r="99" spans="1:3">
      <c r="A99" s="7">
        <v>91</v>
      </c>
      <c r="B99" s="8">
        <v>1109411</v>
      </c>
      <c r="C99" s="8" t="s">
        <v>93</v>
      </c>
    </row>
    <row r="100" spans="1:3">
      <c r="A100" s="7">
        <v>92</v>
      </c>
      <c r="B100" s="8">
        <v>1109421</v>
      </c>
      <c r="C100" s="8" t="s">
        <v>174</v>
      </c>
    </row>
    <row r="101" spans="1:3">
      <c r="A101" s="7">
        <v>93</v>
      </c>
      <c r="B101" s="8">
        <v>1109431</v>
      </c>
      <c r="C101" s="8" t="s">
        <v>94</v>
      </c>
    </row>
    <row r="102" spans="1:3">
      <c r="A102" s="7">
        <v>94</v>
      </c>
      <c r="B102" s="8">
        <v>1109511</v>
      </c>
      <c r="C102" s="8" t="s">
        <v>95</v>
      </c>
    </row>
    <row r="103" spans="1:3">
      <c r="A103" s="7">
        <v>95</v>
      </c>
      <c r="B103" s="8">
        <v>1109611</v>
      </c>
      <c r="C103" s="8" t="s">
        <v>96</v>
      </c>
    </row>
    <row r="104" spans="1:3">
      <c r="A104" s="7">
        <v>96</v>
      </c>
      <c r="B104" s="8">
        <v>1110111</v>
      </c>
      <c r="C104" s="8" t="s">
        <v>97</v>
      </c>
    </row>
    <row r="105" spans="1:3">
      <c r="A105" s="7">
        <v>97</v>
      </c>
      <c r="B105" s="8">
        <v>1111111</v>
      </c>
      <c r="C105" s="8" t="s">
        <v>98</v>
      </c>
    </row>
    <row r="106" spans="1:3">
      <c r="A106" s="7">
        <v>98</v>
      </c>
      <c r="B106" s="8">
        <v>1111211</v>
      </c>
      <c r="C106" s="8" t="s">
        <v>99</v>
      </c>
    </row>
    <row r="107" spans="1:3">
      <c r="A107" s="7">
        <v>99</v>
      </c>
      <c r="B107" s="8">
        <v>1112111</v>
      </c>
      <c r="C107" s="8" t="s">
        <v>296</v>
      </c>
    </row>
    <row r="108" spans="1:3">
      <c r="A108" s="7">
        <v>100</v>
      </c>
      <c r="B108" s="8">
        <v>1112121</v>
      </c>
      <c r="C108" s="8" t="s">
        <v>297</v>
      </c>
    </row>
    <row r="109" spans="1:3">
      <c r="A109" s="7">
        <v>101</v>
      </c>
      <c r="B109" s="8">
        <v>1112211</v>
      </c>
      <c r="C109" s="8" t="s">
        <v>102</v>
      </c>
    </row>
    <row r="110" spans="1:3">
      <c r="A110" s="7">
        <v>102</v>
      </c>
      <c r="B110" s="8">
        <v>1112311</v>
      </c>
      <c r="C110" s="8" t="s">
        <v>103</v>
      </c>
    </row>
    <row r="111" spans="1:3">
      <c r="A111" s="7">
        <v>103</v>
      </c>
      <c r="B111" s="8">
        <v>1112321</v>
      </c>
      <c r="C111" s="8" t="s">
        <v>104</v>
      </c>
    </row>
    <row r="112" spans="1:3">
      <c r="A112" s="7">
        <v>104</v>
      </c>
      <c r="B112" s="8">
        <v>1112411</v>
      </c>
      <c r="C112" s="8" t="s">
        <v>105</v>
      </c>
    </row>
    <row r="113" spans="1:3">
      <c r="A113" s="7">
        <v>105</v>
      </c>
      <c r="B113" s="8">
        <v>1112511</v>
      </c>
      <c r="C113" s="8" t="s">
        <v>106</v>
      </c>
    </row>
    <row r="114" spans="1:3">
      <c r="A114" s="7">
        <v>106</v>
      </c>
      <c r="B114" s="8">
        <v>1112611</v>
      </c>
      <c r="C114" s="8" t="s">
        <v>298</v>
      </c>
    </row>
    <row r="115" spans="1:3">
      <c r="A115" s="7">
        <v>107</v>
      </c>
      <c r="B115" s="8">
        <v>1112621</v>
      </c>
      <c r="C115" s="8" t="s">
        <v>188</v>
      </c>
    </row>
    <row r="116" spans="1:3">
      <c r="A116" s="7">
        <v>108</v>
      </c>
      <c r="B116" s="8">
        <v>1112711</v>
      </c>
      <c r="C116" s="8" t="s">
        <v>299</v>
      </c>
    </row>
    <row r="117" spans="1:3">
      <c r="A117" s="7">
        <v>109</v>
      </c>
      <c r="B117" s="8">
        <v>1113111</v>
      </c>
      <c r="C117" s="8" t="s">
        <v>300</v>
      </c>
    </row>
    <row r="118" spans="1:3">
      <c r="A118" s="7">
        <v>110</v>
      </c>
      <c r="B118" s="8">
        <v>1113112</v>
      </c>
      <c r="C118" s="8" t="s">
        <v>301</v>
      </c>
    </row>
    <row r="119" spans="1:3">
      <c r="A119" s="7">
        <v>111</v>
      </c>
      <c r="B119" s="8">
        <v>1201111</v>
      </c>
      <c r="C119" s="8" t="s">
        <v>358</v>
      </c>
    </row>
    <row r="120" spans="1:3">
      <c r="A120" s="7">
        <v>112</v>
      </c>
      <c r="B120" s="8">
        <v>1301111</v>
      </c>
      <c r="C120" s="8" t="s">
        <v>108</v>
      </c>
    </row>
    <row r="121" spans="1:3">
      <c r="A121" s="7">
        <v>113</v>
      </c>
      <c r="B121" s="8">
        <v>1302111</v>
      </c>
      <c r="C121" s="8" t="s">
        <v>68</v>
      </c>
    </row>
    <row r="122" spans="1:3">
      <c r="A122" s="7">
        <v>114</v>
      </c>
      <c r="B122" s="8">
        <v>1302112</v>
      </c>
      <c r="C122" s="8" t="s">
        <v>69</v>
      </c>
    </row>
    <row r="123" spans="1:3">
      <c r="A123" s="7">
        <v>115</v>
      </c>
      <c r="B123" s="8">
        <v>1302113</v>
      </c>
      <c r="C123" s="8" t="s">
        <v>109</v>
      </c>
    </row>
    <row r="124" spans="1:3">
      <c r="A124" s="7">
        <v>116</v>
      </c>
      <c r="B124" s="8">
        <v>1302121</v>
      </c>
      <c r="C124" s="8" t="s">
        <v>232</v>
      </c>
    </row>
    <row r="125" spans="1:3">
      <c r="A125" s="7">
        <v>117</v>
      </c>
      <c r="B125" s="8">
        <v>1302122</v>
      </c>
      <c r="C125" s="8" t="s">
        <v>233</v>
      </c>
    </row>
    <row r="126" spans="1:3">
      <c r="A126" s="7">
        <v>118</v>
      </c>
      <c r="B126" s="8">
        <v>1302123</v>
      </c>
      <c r="C126" s="8" t="s">
        <v>234</v>
      </c>
    </row>
    <row r="127" spans="1:3">
      <c r="A127" s="7">
        <v>119</v>
      </c>
      <c r="B127" s="8">
        <v>1302124</v>
      </c>
      <c r="C127" s="8" t="s">
        <v>71</v>
      </c>
    </row>
    <row r="128" spans="1:3">
      <c r="A128" s="7">
        <v>120</v>
      </c>
      <c r="B128" s="8">
        <v>1302211</v>
      </c>
      <c r="C128" s="8" t="s">
        <v>111</v>
      </c>
    </row>
    <row r="129" spans="1:3">
      <c r="A129" s="7">
        <v>121</v>
      </c>
      <c r="B129" s="8">
        <v>1302221</v>
      </c>
      <c r="C129" s="8" t="s">
        <v>112</v>
      </c>
    </row>
    <row r="130" spans="1:3">
      <c r="A130" s="7">
        <v>122</v>
      </c>
      <c r="B130" s="8">
        <v>1302231</v>
      </c>
      <c r="C130" s="8" t="s">
        <v>113</v>
      </c>
    </row>
    <row r="131" spans="1:3">
      <c r="A131" s="7">
        <v>123</v>
      </c>
      <c r="B131" s="8">
        <v>1302241</v>
      </c>
      <c r="C131" s="8" t="s">
        <v>114</v>
      </c>
    </row>
    <row r="132" spans="1:3">
      <c r="A132" s="7">
        <v>124</v>
      </c>
      <c r="B132" s="8">
        <v>1302251</v>
      </c>
      <c r="C132" s="8" t="s">
        <v>115</v>
      </c>
    </row>
    <row r="133" spans="1:3">
      <c r="A133" s="7">
        <v>125</v>
      </c>
      <c r="B133" s="8">
        <v>1303111</v>
      </c>
      <c r="C133" s="8" t="s">
        <v>236</v>
      </c>
    </row>
    <row r="134" spans="1:3">
      <c r="A134" s="7">
        <v>126</v>
      </c>
      <c r="B134" s="8">
        <v>1304111</v>
      </c>
      <c r="C134" s="8" t="s">
        <v>302</v>
      </c>
    </row>
    <row r="135" spans="1:3">
      <c r="A135" s="7">
        <v>127</v>
      </c>
      <c r="B135" s="8">
        <v>1304211</v>
      </c>
      <c r="C135" s="8" t="s">
        <v>111</v>
      </c>
    </row>
    <row r="136" spans="1:3">
      <c r="A136" s="7">
        <v>128</v>
      </c>
      <c r="B136" s="8">
        <v>1304221</v>
      </c>
      <c r="C136" s="8" t="s">
        <v>112</v>
      </c>
    </row>
    <row r="137" spans="1:3">
      <c r="A137" s="7">
        <v>129</v>
      </c>
      <c r="B137" s="8">
        <v>1304231</v>
      </c>
      <c r="C137" s="8" t="s">
        <v>113</v>
      </c>
    </row>
    <row r="138" spans="1:3">
      <c r="A138" s="7">
        <v>130</v>
      </c>
      <c r="B138" s="8">
        <v>1304241</v>
      </c>
      <c r="C138" s="8" t="s">
        <v>114</v>
      </c>
    </row>
    <row r="139" spans="1:3">
      <c r="A139" s="7">
        <v>131</v>
      </c>
      <c r="B139" s="8">
        <v>1304251</v>
      </c>
      <c r="C139" s="8" t="s">
        <v>237</v>
      </c>
    </row>
    <row r="140" spans="1:3">
      <c r="A140" s="7">
        <v>132</v>
      </c>
      <c r="B140" s="8">
        <v>1305111</v>
      </c>
      <c r="C140" s="8" t="s">
        <v>105</v>
      </c>
    </row>
    <row r="141" spans="1:3">
      <c r="A141" s="7">
        <v>133</v>
      </c>
      <c r="B141" s="8">
        <v>1401111</v>
      </c>
      <c r="C141" s="8" t="s">
        <v>111</v>
      </c>
    </row>
    <row r="142" spans="1:3">
      <c r="A142" s="7">
        <v>134</v>
      </c>
      <c r="B142" s="8">
        <v>1401121</v>
      </c>
      <c r="C142" s="8" t="s">
        <v>112</v>
      </c>
    </row>
    <row r="143" spans="1:3">
      <c r="A143" s="7">
        <v>135</v>
      </c>
      <c r="B143" s="8">
        <v>1401131</v>
      </c>
      <c r="C143" s="8" t="s">
        <v>113</v>
      </c>
    </row>
    <row r="144" spans="1:3">
      <c r="A144" s="7">
        <v>136</v>
      </c>
      <c r="B144" s="8">
        <v>1401141</v>
      </c>
      <c r="C144" s="8" t="s">
        <v>114</v>
      </c>
    </row>
    <row r="145" spans="1:3">
      <c r="A145" s="7">
        <v>137</v>
      </c>
      <c r="B145" s="8">
        <v>1401151</v>
      </c>
      <c r="C145" s="8" t="s">
        <v>115</v>
      </c>
    </row>
    <row r="146" spans="1:3">
      <c r="A146" s="7">
        <v>138</v>
      </c>
      <c r="B146" s="8">
        <v>1501111</v>
      </c>
      <c r="C146" s="8" t="s">
        <v>303</v>
      </c>
    </row>
    <row r="147" spans="1:3">
      <c r="A147" s="7">
        <v>139</v>
      </c>
      <c r="B147" s="8">
        <v>1501121</v>
      </c>
      <c r="C147" s="8" t="s">
        <v>239</v>
      </c>
    </row>
    <row r="148" spans="1:3">
      <c r="A148" s="7">
        <v>140</v>
      </c>
      <c r="B148" s="8">
        <v>1501131</v>
      </c>
      <c r="C148" s="8" t="s">
        <v>240</v>
      </c>
    </row>
    <row r="149" spans="1:3">
      <c r="A149" s="7">
        <v>141</v>
      </c>
      <c r="B149" s="8">
        <v>1501141</v>
      </c>
      <c r="C149" s="8" t="s">
        <v>241</v>
      </c>
    </row>
    <row r="150" spans="1:3">
      <c r="A150" s="7">
        <v>142</v>
      </c>
      <c r="B150" s="8">
        <v>1501151</v>
      </c>
      <c r="C150" s="8" t="s">
        <v>304</v>
      </c>
    </row>
    <row r="151" spans="1:3">
      <c r="A151" s="7">
        <v>143</v>
      </c>
      <c r="B151" s="8">
        <v>1501211</v>
      </c>
      <c r="C151" s="8" t="s">
        <v>305</v>
      </c>
    </row>
    <row r="152" spans="1:3">
      <c r="A152" s="7">
        <v>144</v>
      </c>
      <c r="B152" s="8">
        <v>1501212</v>
      </c>
      <c r="C152" s="8" t="s">
        <v>244</v>
      </c>
    </row>
    <row r="153" spans="1:3">
      <c r="A153" s="7">
        <v>145</v>
      </c>
      <c r="B153" s="8">
        <v>1501221</v>
      </c>
      <c r="C153" s="8" t="s">
        <v>245</v>
      </c>
    </row>
    <row r="154" spans="1:3">
      <c r="A154" s="7">
        <v>146</v>
      </c>
      <c r="B154" s="8">
        <v>1502111</v>
      </c>
      <c r="C154" s="8" t="s">
        <v>246</v>
      </c>
    </row>
    <row r="155" spans="1:3">
      <c r="A155" s="7">
        <v>147</v>
      </c>
      <c r="B155" s="8">
        <v>1502211</v>
      </c>
      <c r="C155" s="8" t="s">
        <v>247</v>
      </c>
    </row>
    <row r="156" spans="1:3">
      <c r="A156" s="7">
        <v>148</v>
      </c>
      <c r="B156" s="8">
        <v>1502311</v>
      </c>
      <c r="C156" s="8" t="s">
        <v>119</v>
      </c>
    </row>
    <row r="157" spans="1:3">
      <c r="A157" s="7">
        <v>149</v>
      </c>
      <c r="B157" s="8">
        <v>1503111</v>
      </c>
      <c r="C157" s="8" t="s">
        <v>248</v>
      </c>
    </row>
    <row r="158" spans="1:3">
      <c r="A158" s="7">
        <v>150</v>
      </c>
      <c r="B158" s="8">
        <v>1601111</v>
      </c>
      <c r="C158" s="8" t="s">
        <v>121</v>
      </c>
    </row>
    <row r="159" spans="1:3">
      <c r="A159" s="7">
        <v>151</v>
      </c>
      <c r="B159" s="8">
        <v>1601112</v>
      </c>
      <c r="C159" s="8" t="s">
        <v>122</v>
      </c>
    </row>
    <row r="160" spans="1:3">
      <c r="A160" s="7">
        <v>152</v>
      </c>
      <c r="B160" s="8">
        <v>1602111</v>
      </c>
      <c r="C160" s="8" t="s">
        <v>124</v>
      </c>
    </row>
    <row r="161" spans="1:3">
      <c r="A161" s="7">
        <v>153</v>
      </c>
      <c r="B161" s="8">
        <v>1602112</v>
      </c>
      <c r="C161" s="8" t="s">
        <v>125</v>
      </c>
    </row>
    <row r="162" spans="1:3">
      <c r="A162" s="7">
        <v>154</v>
      </c>
      <c r="B162" s="8">
        <v>1701111</v>
      </c>
      <c r="C162" s="8" t="s">
        <v>128</v>
      </c>
    </row>
    <row r="163" spans="1:3">
      <c r="A163" s="7">
        <v>155</v>
      </c>
      <c r="B163" s="8">
        <v>1701112</v>
      </c>
      <c r="C163" s="8" t="s">
        <v>129</v>
      </c>
    </row>
  </sheetData>
  <sheetProtection password="CF11"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47</vt:i4>
      </vt:variant>
    </vt:vector>
  </HeadingPairs>
  <TitlesOfParts>
    <vt:vector size="56" baseType="lpstr">
      <vt:lpstr>0-Cover Page</vt:lpstr>
      <vt:lpstr>00-Note</vt:lpstr>
      <vt:lpstr>1-Step 1-L-Year</vt:lpstr>
      <vt:lpstr>2-Step 2-L-Year</vt:lpstr>
      <vt:lpstr>3-Step 3-L-Year</vt:lpstr>
      <vt:lpstr>4-Step 4-2011</vt:lpstr>
      <vt:lpstr>5-Step 5-2011</vt:lpstr>
      <vt:lpstr>6-Step 6-2011</vt:lpstr>
      <vt:lpstr>07-Param</vt:lpstr>
      <vt:lpstr>Approaches</vt:lpstr>
      <vt:lpstr>BasicHeadings</vt:lpstr>
      <vt:lpstr>'4-Step 4-2011'!Country</vt:lpstr>
      <vt:lpstr>Country</vt:lpstr>
      <vt:lpstr>'4-Step 4-2011'!Currency_Unit</vt:lpstr>
      <vt:lpstr>Currency_Unit</vt:lpstr>
      <vt:lpstr>'5-Step 5-2011'!Estimated</vt:lpstr>
      <vt:lpstr>Estimated</vt:lpstr>
      <vt:lpstr>Estimated11</vt:lpstr>
      <vt:lpstr>Extrapolated</vt:lpstr>
      <vt:lpstr>Indicator1</vt:lpstr>
      <vt:lpstr>Indicator2</vt:lpstr>
      <vt:lpstr>LastYearEstimates</vt:lpstr>
      <vt:lpstr>LatestYear</vt:lpstr>
      <vt:lpstr>Pop05_</vt:lpstr>
      <vt:lpstr>Prindex</vt:lpstr>
      <vt:lpstr>'00-Note'!Print_Area</vt:lpstr>
      <vt:lpstr>'0-Cover Page'!Print_Area</vt:lpstr>
      <vt:lpstr>'1-Step 1-L-Year'!Print_Area</vt:lpstr>
      <vt:lpstr>'2-Step 2-L-Year'!Print_Area</vt:lpstr>
      <vt:lpstr>'3-Step 3-L-Year'!Print_Area</vt:lpstr>
      <vt:lpstr>'4-Step 4-2011'!Print_Area</vt:lpstr>
      <vt:lpstr>'5-Step 5-2011'!Print_Area</vt:lpstr>
      <vt:lpstr>'6-Step 6-2011'!Print_Area</vt:lpstr>
      <vt:lpstr>'1-Step 1-L-Year'!Print_Titles</vt:lpstr>
      <vt:lpstr>'3-Step 3-L-Year'!Print_Titles</vt:lpstr>
      <vt:lpstr>'4-Step 4-2011'!Print_Titles</vt:lpstr>
      <vt:lpstr>'6-Step 6-2011'!Print_Titles</vt:lpstr>
      <vt:lpstr>Project09</vt:lpstr>
      <vt:lpstr>Source1</vt:lpstr>
      <vt:lpstr>Source2</vt:lpstr>
      <vt:lpstr>'3-Step 3-L-Year'!Step1EN</vt:lpstr>
      <vt:lpstr>'4-Step 4-2011'!Step1EN</vt:lpstr>
      <vt:lpstr>'6-Step 6-2011'!Step1EN</vt:lpstr>
      <vt:lpstr>Step1EN</vt:lpstr>
      <vt:lpstr>Threshhold</vt:lpstr>
      <vt:lpstr>Threshhold1</vt:lpstr>
      <vt:lpstr>'4-Step 4-2011'!Total_Discrepancy</vt:lpstr>
      <vt:lpstr>Total_Discrepancy</vt:lpstr>
      <vt:lpstr>Total_Discrepancy11</vt:lpstr>
      <vt:lpstr>Unit1</vt:lpstr>
      <vt:lpstr>Unit2</vt:lpstr>
      <vt:lpstr>Value1</vt:lpstr>
      <vt:lpstr>Value2</vt:lpstr>
      <vt:lpstr>Year1</vt:lpstr>
      <vt:lpstr>Year11</vt:lpstr>
      <vt:lpstr>Year2</vt:lpstr>
    </vt:vector>
  </TitlesOfParts>
  <Company>The World Bank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WB278447</dc:creator>
  <cp:lastModifiedBy>WB278447</cp:lastModifiedBy>
  <cp:lastPrinted>2011-06-21T19:14:51Z</cp:lastPrinted>
  <dcterms:created xsi:type="dcterms:W3CDTF">2010-06-25T18:45:29Z</dcterms:created>
  <dcterms:modified xsi:type="dcterms:W3CDTF">2011-09-22T19:27:46Z</dcterms:modified>
</cp:coreProperties>
</file>